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1\T10\"/>
    </mc:Choice>
  </mc:AlternateContent>
  <bookViews>
    <workbookView xWindow="0" yWindow="0" windowWidth="19200" windowHeight="7125" activeTab="8"/>
  </bookViews>
  <sheets>
    <sheet name="nabati " sheetId="5" r:id="rId1"/>
    <sheet name="Daily" sheetId="15" r:id="rId2"/>
    <sheet name="Weekly" sheetId="23" r:id="rId3"/>
    <sheet name="Sheet1" sheetId="22" state="hidden" r:id="rId4"/>
    <sheet name="MTD" sheetId="17" r:id="rId5"/>
    <sheet name="North " sheetId="25" r:id="rId6"/>
    <sheet name="1" sheetId="27" r:id="rId7"/>
    <sheet name="Sheet2" sheetId="28" r:id="rId8"/>
    <sheet name="North" sheetId="31" r:id="rId9"/>
    <sheet name="Sheet3" sheetId="20" state="hidden" r:id="rId10"/>
  </sheets>
  <definedNames>
    <definedName name="_xlnm._FilterDatabase" localSheetId="1" hidden="1">Daily!$A$3:$D$534</definedName>
    <definedName name="_xlnm._FilterDatabase" localSheetId="4" hidden="1">MTD!$A$10:$D$534</definedName>
    <definedName name="_xlnm._FilterDatabase" localSheetId="0" hidden="1">'nabati '!$A$3:$BP$620</definedName>
    <definedName name="_xlnm._FilterDatabase" localSheetId="8" hidden="1">North!$A$1:$B$21</definedName>
    <definedName name="_xlnm._FilterDatabase" localSheetId="2" hidden="1">Weekly!$A$3:$D$534</definedName>
  </definedNames>
  <calcPr calcId="162913"/>
</workbook>
</file>

<file path=xl/calcChain.xml><?xml version="1.0" encoding="utf-8"?>
<calcChain xmlns="http://schemas.openxmlformats.org/spreadsheetml/2006/main">
  <c r="C1" i="31" l="1"/>
  <c r="J1" i="17" l="1"/>
  <c r="D544" i="17" l="1"/>
  <c r="D542" i="17"/>
  <c r="F1" i="17" l="1"/>
  <c r="E1" i="17"/>
  <c r="N29" i="20" l="1"/>
  <c r="M29" i="20"/>
  <c r="L29" i="20"/>
  <c r="K29" i="20"/>
  <c r="J29" i="20"/>
  <c r="I29" i="20"/>
  <c r="H29" i="20"/>
  <c r="G29" i="20"/>
  <c r="F29" i="20"/>
  <c r="E29" i="20"/>
  <c r="N28" i="20"/>
  <c r="M28" i="20"/>
  <c r="L28" i="20"/>
  <c r="K28" i="20"/>
  <c r="J28" i="20"/>
  <c r="I28" i="20"/>
  <c r="H28" i="20"/>
  <c r="G28" i="20"/>
  <c r="F28" i="20"/>
  <c r="E28" i="20"/>
  <c r="N27" i="20"/>
  <c r="M27" i="20"/>
  <c r="L27" i="20"/>
  <c r="K27" i="20"/>
  <c r="J27" i="20"/>
  <c r="I27" i="20"/>
  <c r="H27" i="20"/>
  <c r="G27" i="20"/>
  <c r="F27" i="20"/>
  <c r="E27" i="20"/>
  <c r="N26" i="20"/>
  <c r="M26" i="20"/>
  <c r="L26" i="20"/>
  <c r="K26" i="20"/>
  <c r="J26" i="20"/>
  <c r="I26" i="20"/>
  <c r="H26" i="20"/>
  <c r="G26" i="20"/>
  <c r="F26" i="20"/>
  <c r="E26" i="20"/>
  <c r="N25" i="20"/>
  <c r="M25" i="20"/>
  <c r="L25" i="20"/>
  <c r="K25" i="20"/>
  <c r="J25" i="20"/>
  <c r="I25" i="20"/>
  <c r="H25" i="20"/>
  <c r="G25" i="20"/>
  <c r="F25" i="20"/>
  <c r="E25" i="20"/>
  <c r="N24" i="20"/>
  <c r="M24" i="20"/>
  <c r="L24" i="20"/>
  <c r="K24" i="20"/>
  <c r="J24" i="20"/>
  <c r="I24" i="20"/>
  <c r="H24" i="20"/>
  <c r="G24" i="20"/>
  <c r="F24" i="20"/>
  <c r="E24" i="20"/>
  <c r="N23" i="20"/>
  <c r="M23" i="20"/>
  <c r="L23" i="20"/>
  <c r="K23" i="20"/>
  <c r="J23" i="20"/>
  <c r="I23" i="20"/>
  <c r="H23" i="20"/>
  <c r="G23" i="20"/>
  <c r="F23" i="20"/>
  <c r="E23" i="20"/>
  <c r="N22" i="20"/>
  <c r="M22" i="20"/>
  <c r="L22" i="20"/>
  <c r="K22" i="20"/>
  <c r="J22" i="20"/>
  <c r="I22" i="20"/>
  <c r="H22" i="20"/>
  <c r="G22" i="20"/>
  <c r="F22" i="20"/>
  <c r="E22" i="20"/>
  <c r="N21" i="20"/>
  <c r="M21" i="20"/>
  <c r="L21" i="20"/>
  <c r="K21" i="20"/>
  <c r="J21" i="20"/>
  <c r="I21" i="20"/>
  <c r="H21" i="20"/>
  <c r="G21" i="20"/>
  <c r="F21" i="20"/>
  <c r="E21" i="20"/>
  <c r="N20" i="20"/>
  <c r="M20" i="20"/>
  <c r="L20" i="20"/>
  <c r="K20" i="20"/>
  <c r="J20" i="20"/>
  <c r="I20" i="20"/>
  <c r="H20" i="20"/>
  <c r="G20" i="20"/>
  <c r="F20" i="20"/>
  <c r="E20" i="20"/>
  <c r="N19" i="20"/>
  <c r="M19" i="20"/>
  <c r="L19" i="20"/>
  <c r="K19" i="20"/>
  <c r="J19" i="20"/>
  <c r="I19" i="20"/>
  <c r="H19" i="20"/>
  <c r="G19" i="20"/>
  <c r="F19" i="20"/>
  <c r="E19" i="20"/>
  <c r="N18" i="20"/>
  <c r="M18" i="20"/>
  <c r="L18" i="20"/>
  <c r="K18" i="20"/>
  <c r="J18" i="20"/>
  <c r="I18" i="20"/>
  <c r="H18" i="20"/>
  <c r="G18" i="20"/>
  <c r="F18" i="20"/>
  <c r="E18" i="20"/>
  <c r="N17" i="20"/>
  <c r="M17" i="20"/>
  <c r="L17" i="20"/>
  <c r="K17" i="20"/>
  <c r="J17" i="20"/>
  <c r="I17" i="20"/>
  <c r="H17" i="20"/>
  <c r="G17" i="20"/>
  <c r="F17" i="20"/>
  <c r="E17" i="20"/>
  <c r="N16" i="20"/>
  <c r="M16" i="20"/>
  <c r="L16" i="20"/>
  <c r="K16" i="20"/>
  <c r="J16" i="20"/>
  <c r="I16" i="20"/>
  <c r="H16" i="20"/>
  <c r="G16" i="20"/>
  <c r="F16" i="20"/>
  <c r="E16" i="20"/>
  <c r="N15" i="20"/>
  <c r="M15" i="20"/>
  <c r="L15" i="20"/>
  <c r="K15" i="20"/>
  <c r="J15" i="20"/>
  <c r="I15" i="20"/>
  <c r="H15" i="20"/>
  <c r="G15" i="20"/>
  <c r="F15" i="20"/>
  <c r="E15" i="20"/>
  <c r="N14" i="20"/>
  <c r="M14" i="20"/>
  <c r="L14" i="20"/>
  <c r="K14" i="20"/>
  <c r="J14" i="20"/>
  <c r="I14" i="20"/>
  <c r="H14" i="20"/>
  <c r="G14" i="20"/>
  <c r="F14" i="20"/>
  <c r="E14" i="20"/>
  <c r="N13" i="20"/>
  <c r="M13" i="20"/>
  <c r="L13" i="20"/>
  <c r="K13" i="20"/>
  <c r="J13" i="20"/>
  <c r="I13" i="20"/>
  <c r="H13" i="20"/>
  <c r="G13" i="20"/>
  <c r="F13" i="20"/>
  <c r="E13" i="20"/>
  <c r="N12" i="20"/>
  <c r="M12" i="20"/>
  <c r="L12" i="20"/>
  <c r="K12" i="20"/>
  <c r="J12" i="20"/>
  <c r="I12" i="20"/>
  <c r="H12" i="20"/>
  <c r="G12" i="20"/>
  <c r="F12" i="20"/>
  <c r="E12" i="20"/>
  <c r="N11" i="20"/>
  <c r="M11" i="20"/>
  <c r="L11" i="20"/>
  <c r="K11" i="20"/>
  <c r="J11" i="20"/>
  <c r="I11" i="20"/>
  <c r="H11" i="20"/>
  <c r="G11" i="20"/>
  <c r="F11" i="20"/>
  <c r="E11" i="20"/>
  <c r="N10" i="20"/>
  <c r="M10" i="20"/>
  <c r="L10" i="20"/>
  <c r="K10" i="20"/>
  <c r="J10" i="20"/>
  <c r="I10" i="20"/>
  <c r="H10" i="20"/>
  <c r="G10" i="20"/>
  <c r="F10" i="20"/>
  <c r="E10" i="20"/>
  <c r="N9" i="20"/>
  <c r="M9" i="20"/>
  <c r="L9" i="20"/>
  <c r="K9" i="20"/>
  <c r="J9" i="20"/>
  <c r="I9" i="20"/>
  <c r="H9" i="20"/>
  <c r="G9" i="20"/>
  <c r="F9" i="20"/>
  <c r="E9" i="20"/>
  <c r="N8" i="20"/>
  <c r="M8" i="20"/>
  <c r="L8" i="20"/>
  <c r="K8" i="20"/>
  <c r="J8" i="20"/>
  <c r="I8" i="20"/>
  <c r="H8" i="20"/>
  <c r="G8" i="20"/>
  <c r="F8" i="20"/>
  <c r="E8" i="20"/>
  <c r="N7" i="20"/>
  <c r="M7" i="20"/>
  <c r="L7" i="20"/>
  <c r="K7" i="20"/>
  <c r="J7" i="20"/>
  <c r="I7" i="20"/>
  <c r="H7" i="20"/>
  <c r="G7" i="20"/>
  <c r="F7" i="20"/>
  <c r="E7" i="20"/>
  <c r="L14" i="27"/>
  <c r="L2" i="27"/>
  <c r="N2" i="27" s="1"/>
  <c r="K36" i="25"/>
  <c r="K35" i="25"/>
  <c r="K34" i="25"/>
  <c r="K33" i="25"/>
  <c r="K32" i="25"/>
  <c r="K31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N533" i="17"/>
  <c r="M533" i="17"/>
  <c r="L533" i="17"/>
  <c r="K533" i="17"/>
  <c r="J533" i="17"/>
  <c r="I533" i="17"/>
  <c r="H533" i="17"/>
  <c r="G533" i="17"/>
  <c r="F533" i="17"/>
  <c r="E533" i="17"/>
  <c r="N532" i="17"/>
  <c r="M532" i="17"/>
  <c r="L532" i="17"/>
  <c r="K532" i="17"/>
  <c r="J532" i="17"/>
  <c r="I532" i="17"/>
  <c r="H532" i="17"/>
  <c r="G532" i="17"/>
  <c r="F532" i="17"/>
  <c r="E532" i="17"/>
  <c r="N531" i="17"/>
  <c r="M531" i="17"/>
  <c r="L531" i="17"/>
  <c r="K531" i="17"/>
  <c r="J531" i="17"/>
  <c r="I531" i="17"/>
  <c r="H531" i="17"/>
  <c r="G531" i="17"/>
  <c r="F531" i="17"/>
  <c r="E531" i="17"/>
  <c r="N530" i="17"/>
  <c r="M530" i="17"/>
  <c r="L530" i="17"/>
  <c r="K530" i="17"/>
  <c r="J530" i="17"/>
  <c r="I530" i="17"/>
  <c r="H530" i="17"/>
  <c r="G530" i="17"/>
  <c r="F530" i="17"/>
  <c r="E530" i="17"/>
  <c r="N529" i="17"/>
  <c r="M529" i="17"/>
  <c r="L529" i="17"/>
  <c r="K529" i="17"/>
  <c r="J529" i="17"/>
  <c r="I529" i="17"/>
  <c r="H529" i="17"/>
  <c r="G529" i="17"/>
  <c r="F529" i="17"/>
  <c r="E529" i="17"/>
  <c r="N528" i="17"/>
  <c r="M528" i="17"/>
  <c r="L528" i="17"/>
  <c r="K528" i="17"/>
  <c r="J528" i="17"/>
  <c r="I528" i="17"/>
  <c r="H528" i="17"/>
  <c r="G528" i="17"/>
  <c r="F528" i="17"/>
  <c r="E528" i="17"/>
  <c r="N527" i="17"/>
  <c r="M527" i="17"/>
  <c r="L527" i="17"/>
  <c r="K527" i="17"/>
  <c r="J527" i="17"/>
  <c r="I527" i="17"/>
  <c r="H527" i="17"/>
  <c r="G527" i="17"/>
  <c r="F527" i="17"/>
  <c r="E527" i="17"/>
  <c r="N526" i="17"/>
  <c r="M526" i="17"/>
  <c r="L526" i="17"/>
  <c r="K526" i="17"/>
  <c r="J526" i="17"/>
  <c r="I526" i="17"/>
  <c r="H526" i="17"/>
  <c r="G526" i="17"/>
  <c r="F526" i="17"/>
  <c r="E526" i="17"/>
  <c r="N525" i="17"/>
  <c r="M525" i="17"/>
  <c r="L525" i="17"/>
  <c r="K525" i="17"/>
  <c r="J525" i="17"/>
  <c r="I525" i="17"/>
  <c r="H525" i="17"/>
  <c r="G525" i="17"/>
  <c r="F525" i="17"/>
  <c r="E525" i="17"/>
  <c r="N524" i="17"/>
  <c r="M524" i="17"/>
  <c r="L524" i="17"/>
  <c r="K524" i="17"/>
  <c r="J524" i="17"/>
  <c r="I524" i="17"/>
  <c r="H524" i="17"/>
  <c r="G524" i="17"/>
  <c r="F524" i="17"/>
  <c r="E524" i="17"/>
  <c r="N523" i="17"/>
  <c r="M523" i="17"/>
  <c r="L523" i="17"/>
  <c r="K523" i="17"/>
  <c r="J523" i="17"/>
  <c r="I523" i="17"/>
  <c r="H523" i="17"/>
  <c r="G523" i="17"/>
  <c r="F523" i="17"/>
  <c r="E523" i="17"/>
  <c r="N522" i="17"/>
  <c r="M522" i="17"/>
  <c r="L522" i="17"/>
  <c r="K522" i="17"/>
  <c r="J522" i="17"/>
  <c r="I522" i="17"/>
  <c r="H522" i="17"/>
  <c r="G522" i="17"/>
  <c r="F522" i="17"/>
  <c r="E522" i="17"/>
  <c r="N521" i="17"/>
  <c r="M521" i="17"/>
  <c r="L521" i="17"/>
  <c r="K521" i="17"/>
  <c r="J521" i="17"/>
  <c r="I521" i="17"/>
  <c r="H521" i="17"/>
  <c r="G521" i="17"/>
  <c r="F521" i="17"/>
  <c r="E521" i="17"/>
  <c r="N520" i="17"/>
  <c r="M520" i="17"/>
  <c r="L520" i="17"/>
  <c r="K520" i="17"/>
  <c r="J520" i="17"/>
  <c r="I520" i="17"/>
  <c r="H520" i="17"/>
  <c r="G520" i="17"/>
  <c r="F520" i="17"/>
  <c r="E520" i="17"/>
  <c r="N519" i="17"/>
  <c r="M519" i="17"/>
  <c r="L519" i="17"/>
  <c r="K519" i="17"/>
  <c r="J519" i="17"/>
  <c r="I519" i="17"/>
  <c r="H519" i="17"/>
  <c r="G519" i="17"/>
  <c r="F519" i="17"/>
  <c r="E519" i="17"/>
  <c r="N518" i="17"/>
  <c r="M518" i="17"/>
  <c r="L518" i="17"/>
  <c r="K518" i="17"/>
  <c r="J518" i="17"/>
  <c r="I518" i="17"/>
  <c r="H518" i="17"/>
  <c r="G518" i="17"/>
  <c r="F518" i="17"/>
  <c r="E518" i="17"/>
  <c r="N517" i="17"/>
  <c r="M517" i="17"/>
  <c r="L517" i="17"/>
  <c r="K517" i="17"/>
  <c r="J517" i="17"/>
  <c r="I517" i="17"/>
  <c r="H517" i="17"/>
  <c r="G517" i="17"/>
  <c r="F517" i="17"/>
  <c r="E517" i="17"/>
  <c r="N516" i="17"/>
  <c r="M516" i="17"/>
  <c r="L516" i="17"/>
  <c r="K516" i="17"/>
  <c r="J516" i="17"/>
  <c r="I516" i="17"/>
  <c r="H516" i="17"/>
  <c r="G516" i="17"/>
  <c r="F516" i="17"/>
  <c r="E516" i="17"/>
  <c r="N515" i="17"/>
  <c r="M515" i="17"/>
  <c r="L515" i="17"/>
  <c r="K515" i="17"/>
  <c r="J515" i="17"/>
  <c r="I515" i="17"/>
  <c r="H515" i="17"/>
  <c r="G515" i="17"/>
  <c r="F515" i="17"/>
  <c r="E515" i="17"/>
  <c r="N514" i="17"/>
  <c r="M514" i="17"/>
  <c r="L514" i="17"/>
  <c r="K514" i="17"/>
  <c r="J514" i="17"/>
  <c r="I514" i="17"/>
  <c r="H514" i="17"/>
  <c r="G514" i="17"/>
  <c r="F514" i="17"/>
  <c r="E514" i="17"/>
  <c r="N513" i="17"/>
  <c r="M513" i="17"/>
  <c r="L513" i="17"/>
  <c r="K513" i="17"/>
  <c r="J513" i="17"/>
  <c r="I513" i="17"/>
  <c r="H513" i="17"/>
  <c r="G513" i="17"/>
  <c r="F513" i="17"/>
  <c r="E513" i="17"/>
  <c r="N512" i="17"/>
  <c r="M512" i="17"/>
  <c r="L512" i="17"/>
  <c r="K512" i="17"/>
  <c r="J512" i="17"/>
  <c r="I512" i="17"/>
  <c r="H512" i="17"/>
  <c r="G512" i="17"/>
  <c r="F512" i="17"/>
  <c r="E512" i="17"/>
  <c r="N511" i="17"/>
  <c r="M511" i="17"/>
  <c r="L511" i="17"/>
  <c r="K511" i="17"/>
  <c r="J511" i="17"/>
  <c r="I511" i="17"/>
  <c r="H511" i="17"/>
  <c r="G511" i="17"/>
  <c r="F511" i="17"/>
  <c r="E511" i="17"/>
  <c r="N510" i="17"/>
  <c r="M510" i="17"/>
  <c r="L510" i="17"/>
  <c r="K510" i="17"/>
  <c r="J510" i="17"/>
  <c r="I510" i="17"/>
  <c r="H510" i="17"/>
  <c r="G510" i="17"/>
  <c r="F510" i="17"/>
  <c r="E510" i="17"/>
  <c r="N509" i="17"/>
  <c r="M509" i="17"/>
  <c r="L509" i="17"/>
  <c r="K509" i="17"/>
  <c r="J509" i="17"/>
  <c r="I509" i="17"/>
  <c r="H509" i="17"/>
  <c r="G509" i="17"/>
  <c r="F509" i="17"/>
  <c r="E509" i="17"/>
  <c r="N508" i="17"/>
  <c r="M508" i="17"/>
  <c r="L508" i="17"/>
  <c r="K508" i="17"/>
  <c r="J508" i="17"/>
  <c r="I508" i="17"/>
  <c r="H508" i="17"/>
  <c r="G508" i="17"/>
  <c r="F508" i="17"/>
  <c r="E508" i="17"/>
  <c r="N507" i="17"/>
  <c r="M507" i="17"/>
  <c r="L507" i="17"/>
  <c r="K507" i="17"/>
  <c r="J507" i="17"/>
  <c r="I507" i="17"/>
  <c r="H507" i="17"/>
  <c r="G507" i="17"/>
  <c r="F507" i="17"/>
  <c r="E507" i="17"/>
  <c r="N506" i="17"/>
  <c r="M506" i="17"/>
  <c r="L506" i="17"/>
  <c r="K506" i="17"/>
  <c r="J506" i="17"/>
  <c r="I506" i="17"/>
  <c r="H506" i="17"/>
  <c r="G506" i="17"/>
  <c r="F506" i="17"/>
  <c r="E506" i="17"/>
  <c r="N505" i="17"/>
  <c r="M505" i="17"/>
  <c r="L505" i="17"/>
  <c r="K505" i="17"/>
  <c r="J505" i="17"/>
  <c r="I505" i="17"/>
  <c r="H505" i="17"/>
  <c r="G505" i="17"/>
  <c r="F505" i="17"/>
  <c r="E505" i="17"/>
  <c r="N504" i="17"/>
  <c r="M504" i="17"/>
  <c r="L504" i="17"/>
  <c r="K504" i="17"/>
  <c r="J504" i="17"/>
  <c r="I504" i="17"/>
  <c r="H504" i="17"/>
  <c r="G504" i="17"/>
  <c r="F504" i="17"/>
  <c r="E504" i="17"/>
  <c r="N503" i="17"/>
  <c r="M503" i="17"/>
  <c r="L503" i="17"/>
  <c r="K503" i="17"/>
  <c r="J503" i="17"/>
  <c r="I503" i="17"/>
  <c r="H503" i="17"/>
  <c r="G503" i="17"/>
  <c r="F503" i="17"/>
  <c r="E503" i="17"/>
  <c r="N502" i="17"/>
  <c r="M502" i="17"/>
  <c r="L502" i="17"/>
  <c r="K502" i="17"/>
  <c r="J502" i="17"/>
  <c r="I502" i="17"/>
  <c r="H502" i="17"/>
  <c r="G502" i="17"/>
  <c r="F502" i="17"/>
  <c r="E502" i="17"/>
  <c r="N501" i="17"/>
  <c r="M501" i="17"/>
  <c r="L501" i="17"/>
  <c r="K501" i="17"/>
  <c r="J501" i="17"/>
  <c r="I501" i="17"/>
  <c r="H501" i="17"/>
  <c r="G501" i="17"/>
  <c r="F501" i="17"/>
  <c r="E501" i="17"/>
  <c r="N500" i="17"/>
  <c r="M500" i="17"/>
  <c r="L500" i="17"/>
  <c r="K500" i="17"/>
  <c r="J500" i="17"/>
  <c r="I500" i="17"/>
  <c r="H500" i="17"/>
  <c r="G500" i="17"/>
  <c r="F500" i="17"/>
  <c r="E500" i="17"/>
  <c r="N499" i="17"/>
  <c r="M499" i="17"/>
  <c r="L499" i="17"/>
  <c r="K499" i="17"/>
  <c r="J499" i="17"/>
  <c r="I499" i="17"/>
  <c r="H499" i="17"/>
  <c r="G499" i="17"/>
  <c r="F499" i="17"/>
  <c r="E499" i="17"/>
  <c r="N498" i="17"/>
  <c r="M498" i="17"/>
  <c r="L498" i="17"/>
  <c r="K498" i="17"/>
  <c r="J498" i="17"/>
  <c r="I498" i="17"/>
  <c r="H498" i="17"/>
  <c r="G498" i="17"/>
  <c r="F498" i="17"/>
  <c r="E498" i="17"/>
  <c r="N497" i="17"/>
  <c r="M497" i="17"/>
  <c r="L497" i="17"/>
  <c r="K497" i="17"/>
  <c r="J497" i="17"/>
  <c r="I497" i="17"/>
  <c r="H497" i="17"/>
  <c r="G497" i="17"/>
  <c r="F497" i="17"/>
  <c r="E497" i="17"/>
  <c r="N496" i="17"/>
  <c r="M496" i="17"/>
  <c r="L496" i="17"/>
  <c r="K496" i="17"/>
  <c r="J496" i="17"/>
  <c r="I496" i="17"/>
  <c r="H496" i="17"/>
  <c r="G496" i="17"/>
  <c r="F496" i="17"/>
  <c r="E496" i="17"/>
  <c r="N495" i="17"/>
  <c r="M495" i="17"/>
  <c r="L495" i="17"/>
  <c r="K495" i="17"/>
  <c r="J495" i="17"/>
  <c r="I495" i="17"/>
  <c r="H495" i="17"/>
  <c r="G495" i="17"/>
  <c r="F495" i="17"/>
  <c r="E495" i="17"/>
  <c r="N494" i="17"/>
  <c r="M494" i="17"/>
  <c r="L494" i="17"/>
  <c r="K494" i="17"/>
  <c r="J494" i="17"/>
  <c r="I494" i="17"/>
  <c r="H494" i="17"/>
  <c r="G494" i="17"/>
  <c r="F494" i="17"/>
  <c r="E494" i="17"/>
  <c r="N493" i="17"/>
  <c r="M493" i="17"/>
  <c r="L493" i="17"/>
  <c r="K493" i="17"/>
  <c r="J493" i="17"/>
  <c r="I493" i="17"/>
  <c r="H493" i="17"/>
  <c r="G493" i="17"/>
  <c r="F493" i="17"/>
  <c r="E493" i="17"/>
  <c r="N492" i="17"/>
  <c r="M492" i="17"/>
  <c r="L492" i="17"/>
  <c r="K492" i="17"/>
  <c r="J492" i="17"/>
  <c r="I492" i="17"/>
  <c r="H492" i="17"/>
  <c r="G492" i="17"/>
  <c r="F492" i="17"/>
  <c r="E492" i="17"/>
  <c r="N491" i="17"/>
  <c r="M491" i="17"/>
  <c r="L491" i="17"/>
  <c r="K491" i="17"/>
  <c r="J491" i="17"/>
  <c r="I491" i="17"/>
  <c r="H491" i="17"/>
  <c r="G491" i="17"/>
  <c r="F491" i="17"/>
  <c r="E491" i="17"/>
  <c r="N490" i="17"/>
  <c r="M490" i="17"/>
  <c r="L490" i="17"/>
  <c r="K490" i="17"/>
  <c r="J490" i="17"/>
  <c r="I490" i="17"/>
  <c r="H490" i="17"/>
  <c r="G490" i="17"/>
  <c r="F490" i="17"/>
  <c r="E490" i="17"/>
  <c r="N489" i="17"/>
  <c r="M489" i="17"/>
  <c r="L489" i="17"/>
  <c r="K489" i="17"/>
  <c r="J489" i="17"/>
  <c r="I489" i="17"/>
  <c r="H489" i="17"/>
  <c r="G489" i="17"/>
  <c r="F489" i="17"/>
  <c r="E489" i="17"/>
  <c r="N488" i="17"/>
  <c r="M488" i="17"/>
  <c r="L488" i="17"/>
  <c r="K488" i="17"/>
  <c r="J488" i="17"/>
  <c r="I488" i="17"/>
  <c r="H488" i="17"/>
  <c r="G488" i="17"/>
  <c r="F488" i="17"/>
  <c r="E488" i="17"/>
  <c r="N487" i="17"/>
  <c r="M487" i="17"/>
  <c r="L487" i="17"/>
  <c r="K487" i="17"/>
  <c r="J487" i="17"/>
  <c r="I487" i="17"/>
  <c r="H487" i="17"/>
  <c r="G487" i="17"/>
  <c r="F487" i="17"/>
  <c r="E487" i="17"/>
  <c r="N486" i="17"/>
  <c r="M486" i="17"/>
  <c r="L486" i="17"/>
  <c r="K486" i="17"/>
  <c r="J486" i="17"/>
  <c r="I486" i="17"/>
  <c r="H486" i="17"/>
  <c r="G486" i="17"/>
  <c r="F486" i="17"/>
  <c r="E486" i="17"/>
  <c r="N485" i="17"/>
  <c r="M485" i="17"/>
  <c r="L485" i="17"/>
  <c r="K485" i="17"/>
  <c r="J485" i="17"/>
  <c r="I485" i="17"/>
  <c r="H485" i="17"/>
  <c r="G485" i="17"/>
  <c r="F485" i="17"/>
  <c r="E485" i="17"/>
  <c r="N484" i="17"/>
  <c r="M484" i="17"/>
  <c r="L484" i="17"/>
  <c r="K484" i="17"/>
  <c r="J484" i="17"/>
  <c r="I484" i="17"/>
  <c r="H484" i="17"/>
  <c r="G484" i="17"/>
  <c r="F484" i="17"/>
  <c r="E484" i="17"/>
  <c r="N483" i="17"/>
  <c r="M483" i="17"/>
  <c r="L483" i="17"/>
  <c r="K483" i="17"/>
  <c r="J483" i="17"/>
  <c r="I483" i="17"/>
  <c r="H483" i="17"/>
  <c r="G483" i="17"/>
  <c r="F483" i="17"/>
  <c r="E483" i="17"/>
  <c r="N482" i="17"/>
  <c r="M482" i="17"/>
  <c r="L482" i="17"/>
  <c r="K482" i="17"/>
  <c r="J482" i="17"/>
  <c r="I482" i="17"/>
  <c r="H482" i="17"/>
  <c r="G482" i="17"/>
  <c r="F482" i="17"/>
  <c r="E482" i="17"/>
  <c r="N481" i="17"/>
  <c r="M481" i="17"/>
  <c r="L481" i="17"/>
  <c r="K481" i="17"/>
  <c r="J481" i="17"/>
  <c r="I481" i="17"/>
  <c r="H481" i="17"/>
  <c r="G481" i="17"/>
  <c r="F481" i="17"/>
  <c r="E481" i="17"/>
  <c r="N480" i="17"/>
  <c r="M480" i="17"/>
  <c r="L480" i="17"/>
  <c r="K480" i="17"/>
  <c r="J480" i="17"/>
  <c r="I480" i="17"/>
  <c r="H480" i="17"/>
  <c r="G480" i="17"/>
  <c r="F480" i="17"/>
  <c r="E480" i="17"/>
  <c r="N479" i="17"/>
  <c r="M479" i="17"/>
  <c r="L479" i="17"/>
  <c r="K479" i="17"/>
  <c r="J479" i="17"/>
  <c r="I479" i="17"/>
  <c r="H479" i="17"/>
  <c r="G479" i="17"/>
  <c r="F479" i="17"/>
  <c r="E479" i="17"/>
  <c r="N478" i="17"/>
  <c r="M478" i="17"/>
  <c r="L478" i="17"/>
  <c r="K478" i="17"/>
  <c r="J478" i="17"/>
  <c r="I478" i="17"/>
  <c r="H478" i="17"/>
  <c r="G478" i="17"/>
  <c r="F478" i="17"/>
  <c r="E478" i="17"/>
  <c r="N477" i="17"/>
  <c r="M477" i="17"/>
  <c r="L477" i="17"/>
  <c r="K477" i="17"/>
  <c r="J477" i="17"/>
  <c r="I477" i="17"/>
  <c r="H477" i="17"/>
  <c r="G477" i="17"/>
  <c r="F477" i="17"/>
  <c r="E477" i="17"/>
  <c r="N476" i="17"/>
  <c r="M476" i="17"/>
  <c r="L476" i="17"/>
  <c r="K476" i="17"/>
  <c r="J476" i="17"/>
  <c r="I476" i="17"/>
  <c r="H476" i="17"/>
  <c r="G476" i="17"/>
  <c r="F476" i="17"/>
  <c r="E476" i="17"/>
  <c r="N475" i="17"/>
  <c r="M475" i="17"/>
  <c r="L475" i="17"/>
  <c r="K475" i="17"/>
  <c r="J475" i="17"/>
  <c r="I475" i="17"/>
  <c r="H475" i="17"/>
  <c r="G475" i="17"/>
  <c r="F475" i="17"/>
  <c r="E475" i="17"/>
  <c r="N474" i="17"/>
  <c r="M474" i="17"/>
  <c r="L474" i="17"/>
  <c r="K474" i="17"/>
  <c r="J474" i="17"/>
  <c r="I474" i="17"/>
  <c r="H474" i="17"/>
  <c r="G474" i="17"/>
  <c r="F474" i="17"/>
  <c r="E474" i="17"/>
  <c r="N473" i="17"/>
  <c r="M473" i="17"/>
  <c r="L473" i="17"/>
  <c r="K473" i="17"/>
  <c r="J473" i="17"/>
  <c r="I473" i="17"/>
  <c r="H473" i="17"/>
  <c r="G473" i="17"/>
  <c r="F473" i="17"/>
  <c r="E473" i="17"/>
  <c r="N472" i="17"/>
  <c r="M472" i="17"/>
  <c r="L472" i="17"/>
  <c r="K472" i="17"/>
  <c r="J472" i="17"/>
  <c r="I472" i="17"/>
  <c r="H472" i="17"/>
  <c r="G472" i="17"/>
  <c r="F472" i="17"/>
  <c r="E472" i="17"/>
  <c r="N471" i="17"/>
  <c r="M471" i="17"/>
  <c r="L471" i="17"/>
  <c r="K471" i="17"/>
  <c r="J471" i="17"/>
  <c r="I471" i="17"/>
  <c r="H471" i="17"/>
  <c r="G471" i="17"/>
  <c r="F471" i="17"/>
  <c r="E471" i="17"/>
  <c r="N470" i="17"/>
  <c r="M470" i="17"/>
  <c r="L470" i="17"/>
  <c r="K470" i="17"/>
  <c r="J470" i="17"/>
  <c r="I470" i="17"/>
  <c r="H470" i="17"/>
  <c r="G470" i="17"/>
  <c r="F470" i="17"/>
  <c r="E470" i="17"/>
  <c r="N469" i="17"/>
  <c r="M469" i="17"/>
  <c r="L469" i="17"/>
  <c r="K469" i="17"/>
  <c r="J469" i="17"/>
  <c r="I469" i="17"/>
  <c r="H469" i="17"/>
  <c r="G469" i="17"/>
  <c r="F469" i="17"/>
  <c r="E469" i="17"/>
  <c r="N468" i="17"/>
  <c r="M468" i="17"/>
  <c r="L468" i="17"/>
  <c r="K468" i="17"/>
  <c r="J468" i="17"/>
  <c r="I468" i="17"/>
  <c r="H468" i="17"/>
  <c r="G468" i="17"/>
  <c r="F468" i="17"/>
  <c r="E468" i="17"/>
  <c r="N467" i="17"/>
  <c r="M467" i="17"/>
  <c r="L467" i="17"/>
  <c r="K467" i="17"/>
  <c r="J467" i="17"/>
  <c r="I467" i="17"/>
  <c r="H467" i="17"/>
  <c r="G467" i="17"/>
  <c r="F467" i="17"/>
  <c r="E467" i="17"/>
  <c r="N466" i="17"/>
  <c r="M466" i="17"/>
  <c r="L466" i="17"/>
  <c r="K466" i="17"/>
  <c r="J466" i="17"/>
  <c r="I466" i="17"/>
  <c r="H466" i="17"/>
  <c r="G466" i="17"/>
  <c r="F466" i="17"/>
  <c r="E466" i="17"/>
  <c r="N465" i="17"/>
  <c r="M465" i="17"/>
  <c r="L465" i="17"/>
  <c r="K465" i="17"/>
  <c r="J465" i="17"/>
  <c r="I465" i="17"/>
  <c r="H465" i="17"/>
  <c r="G465" i="17"/>
  <c r="F465" i="17"/>
  <c r="E465" i="17"/>
  <c r="N464" i="17"/>
  <c r="M464" i="17"/>
  <c r="L464" i="17"/>
  <c r="K464" i="17"/>
  <c r="J464" i="17"/>
  <c r="I464" i="17"/>
  <c r="H464" i="17"/>
  <c r="G464" i="17"/>
  <c r="F464" i="17"/>
  <c r="E464" i="17"/>
  <c r="N463" i="17"/>
  <c r="M463" i="17"/>
  <c r="L463" i="17"/>
  <c r="K463" i="17"/>
  <c r="J463" i="17"/>
  <c r="I463" i="17"/>
  <c r="H463" i="17"/>
  <c r="G463" i="17"/>
  <c r="F463" i="17"/>
  <c r="E463" i="17"/>
  <c r="N462" i="17"/>
  <c r="M462" i="17"/>
  <c r="L462" i="17"/>
  <c r="K462" i="17"/>
  <c r="J462" i="17"/>
  <c r="I462" i="17"/>
  <c r="H462" i="17"/>
  <c r="G462" i="17"/>
  <c r="F462" i="17"/>
  <c r="E462" i="17"/>
  <c r="U461" i="17"/>
  <c r="N460" i="17"/>
  <c r="M460" i="17"/>
  <c r="L460" i="17"/>
  <c r="K460" i="17"/>
  <c r="J460" i="17"/>
  <c r="I460" i="17"/>
  <c r="H460" i="17"/>
  <c r="G460" i="17"/>
  <c r="F460" i="17"/>
  <c r="E460" i="17"/>
  <c r="N459" i="17"/>
  <c r="M459" i="17"/>
  <c r="L459" i="17"/>
  <c r="K459" i="17"/>
  <c r="J459" i="17"/>
  <c r="I459" i="17"/>
  <c r="H459" i="17"/>
  <c r="G459" i="17"/>
  <c r="F459" i="17"/>
  <c r="E459" i="17"/>
  <c r="N458" i="17"/>
  <c r="M458" i="17"/>
  <c r="L458" i="17"/>
  <c r="K458" i="17"/>
  <c r="J458" i="17"/>
  <c r="I458" i="17"/>
  <c r="H458" i="17"/>
  <c r="G458" i="17"/>
  <c r="F458" i="17"/>
  <c r="E458" i="17"/>
  <c r="N457" i="17"/>
  <c r="M457" i="17"/>
  <c r="L457" i="17"/>
  <c r="K457" i="17"/>
  <c r="J457" i="17"/>
  <c r="I457" i="17"/>
  <c r="H457" i="17"/>
  <c r="G457" i="17"/>
  <c r="F457" i="17"/>
  <c r="E457" i="17"/>
  <c r="N456" i="17"/>
  <c r="M456" i="17"/>
  <c r="L456" i="17"/>
  <c r="K456" i="17"/>
  <c r="J456" i="17"/>
  <c r="I456" i="17"/>
  <c r="H456" i="17"/>
  <c r="G456" i="17"/>
  <c r="F456" i="17"/>
  <c r="E456" i="17"/>
  <c r="N455" i="17"/>
  <c r="M455" i="17"/>
  <c r="L455" i="17"/>
  <c r="K455" i="17"/>
  <c r="J455" i="17"/>
  <c r="I455" i="17"/>
  <c r="H455" i="17"/>
  <c r="G455" i="17"/>
  <c r="F455" i="17"/>
  <c r="E455" i="17"/>
  <c r="N454" i="17"/>
  <c r="M454" i="17"/>
  <c r="L454" i="17"/>
  <c r="K454" i="17"/>
  <c r="J454" i="17"/>
  <c r="I454" i="17"/>
  <c r="H454" i="17"/>
  <c r="G454" i="17"/>
  <c r="F454" i="17"/>
  <c r="E454" i="17"/>
  <c r="N453" i="17"/>
  <c r="M453" i="17"/>
  <c r="L453" i="17"/>
  <c r="K453" i="17"/>
  <c r="J453" i="17"/>
  <c r="I453" i="17"/>
  <c r="H453" i="17"/>
  <c r="G453" i="17"/>
  <c r="F453" i="17"/>
  <c r="E453" i="17"/>
  <c r="N452" i="17"/>
  <c r="M452" i="17"/>
  <c r="L452" i="17"/>
  <c r="K452" i="17"/>
  <c r="J452" i="17"/>
  <c r="I452" i="17"/>
  <c r="H452" i="17"/>
  <c r="G452" i="17"/>
  <c r="F452" i="17"/>
  <c r="E452" i="17"/>
  <c r="N451" i="17"/>
  <c r="M451" i="17"/>
  <c r="L451" i="17"/>
  <c r="K451" i="17"/>
  <c r="J451" i="17"/>
  <c r="I451" i="17"/>
  <c r="H451" i="17"/>
  <c r="G451" i="17"/>
  <c r="F451" i="17"/>
  <c r="E451" i="17"/>
  <c r="N450" i="17"/>
  <c r="M450" i="17"/>
  <c r="L450" i="17"/>
  <c r="K450" i="17"/>
  <c r="J450" i="17"/>
  <c r="I450" i="17"/>
  <c r="H450" i="17"/>
  <c r="G450" i="17"/>
  <c r="F450" i="17"/>
  <c r="E450" i="17"/>
  <c r="N449" i="17"/>
  <c r="M449" i="17"/>
  <c r="L449" i="17"/>
  <c r="K449" i="17"/>
  <c r="J449" i="17"/>
  <c r="I449" i="17"/>
  <c r="H449" i="17"/>
  <c r="G449" i="17"/>
  <c r="F449" i="17"/>
  <c r="E449" i="17"/>
  <c r="N448" i="17"/>
  <c r="M448" i="17"/>
  <c r="L448" i="17"/>
  <c r="K448" i="17"/>
  <c r="J448" i="17"/>
  <c r="I448" i="17"/>
  <c r="H448" i="17"/>
  <c r="G448" i="17"/>
  <c r="F448" i="17"/>
  <c r="E448" i="17"/>
  <c r="N447" i="17"/>
  <c r="M447" i="17"/>
  <c r="L447" i="17"/>
  <c r="K447" i="17"/>
  <c r="J447" i="17"/>
  <c r="I447" i="17"/>
  <c r="H447" i="17"/>
  <c r="G447" i="17"/>
  <c r="F447" i="17"/>
  <c r="E447" i="17"/>
  <c r="N446" i="17"/>
  <c r="M446" i="17"/>
  <c r="L446" i="17"/>
  <c r="K446" i="17"/>
  <c r="J446" i="17"/>
  <c r="I446" i="17"/>
  <c r="H446" i="17"/>
  <c r="G446" i="17"/>
  <c r="F446" i="17"/>
  <c r="E446" i="17"/>
  <c r="N445" i="17"/>
  <c r="M445" i="17"/>
  <c r="L445" i="17"/>
  <c r="K445" i="17"/>
  <c r="J445" i="17"/>
  <c r="I445" i="17"/>
  <c r="H445" i="17"/>
  <c r="G445" i="17"/>
  <c r="F445" i="17"/>
  <c r="E445" i="17"/>
  <c r="N444" i="17"/>
  <c r="M444" i="17"/>
  <c r="L444" i="17"/>
  <c r="K444" i="17"/>
  <c r="J444" i="17"/>
  <c r="I444" i="17"/>
  <c r="H444" i="17"/>
  <c r="G444" i="17"/>
  <c r="F444" i="17"/>
  <c r="E444" i="17"/>
  <c r="N443" i="17"/>
  <c r="M443" i="17"/>
  <c r="L443" i="17"/>
  <c r="K443" i="17"/>
  <c r="J443" i="17"/>
  <c r="I443" i="17"/>
  <c r="H443" i="17"/>
  <c r="G443" i="17"/>
  <c r="F443" i="17"/>
  <c r="E443" i="17"/>
  <c r="N442" i="17"/>
  <c r="M442" i="17"/>
  <c r="L442" i="17"/>
  <c r="K442" i="17"/>
  <c r="J442" i="17"/>
  <c r="I442" i="17"/>
  <c r="H442" i="17"/>
  <c r="G442" i="17"/>
  <c r="F442" i="17"/>
  <c r="E442" i="17"/>
  <c r="N441" i="17"/>
  <c r="M441" i="17"/>
  <c r="L441" i="17"/>
  <c r="K441" i="17"/>
  <c r="J441" i="17"/>
  <c r="I441" i="17"/>
  <c r="H441" i="17"/>
  <c r="G441" i="17"/>
  <c r="F441" i="17"/>
  <c r="E441" i="17"/>
  <c r="N440" i="17"/>
  <c r="M440" i="17"/>
  <c r="L440" i="17"/>
  <c r="K440" i="17"/>
  <c r="J440" i="17"/>
  <c r="I440" i="17"/>
  <c r="H440" i="17"/>
  <c r="G440" i="17"/>
  <c r="F440" i="17"/>
  <c r="E440" i="17"/>
  <c r="N439" i="17"/>
  <c r="M439" i="17"/>
  <c r="L439" i="17"/>
  <c r="K439" i="17"/>
  <c r="J439" i="17"/>
  <c r="I439" i="17"/>
  <c r="H439" i="17"/>
  <c r="G439" i="17"/>
  <c r="F439" i="17"/>
  <c r="E439" i="17"/>
  <c r="N438" i="17"/>
  <c r="M438" i="17"/>
  <c r="L438" i="17"/>
  <c r="K438" i="17"/>
  <c r="J438" i="17"/>
  <c r="I438" i="17"/>
  <c r="H438" i="17"/>
  <c r="G438" i="17"/>
  <c r="F438" i="17"/>
  <c r="E438" i="17"/>
  <c r="N437" i="17"/>
  <c r="M437" i="17"/>
  <c r="L437" i="17"/>
  <c r="K437" i="17"/>
  <c r="J437" i="17"/>
  <c r="I437" i="17"/>
  <c r="H437" i="17"/>
  <c r="G437" i="17"/>
  <c r="F437" i="17"/>
  <c r="E437" i="17"/>
  <c r="N436" i="17"/>
  <c r="M436" i="17"/>
  <c r="L436" i="17"/>
  <c r="K436" i="17"/>
  <c r="J436" i="17"/>
  <c r="I436" i="17"/>
  <c r="H436" i="17"/>
  <c r="G436" i="17"/>
  <c r="F436" i="17"/>
  <c r="E436" i="17"/>
  <c r="N435" i="17"/>
  <c r="M435" i="17"/>
  <c r="L435" i="17"/>
  <c r="K435" i="17"/>
  <c r="J435" i="17"/>
  <c r="I435" i="17"/>
  <c r="H435" i="17"/>
  <c r="G435" i="17"/>
  <c r="F435" i="17"/>
  <c r="E435" i="17"/>
  <c r="N434" i="17"/>
  <c r="M434" i="17"/>
  <c r="L434" i="17"/>
  <c r="K434" i="17"/>
  <c r="J434" i="17"/>
  <c r="I434" i="17"/>
  <c r="H434" i="17"/>
  <c r="G434" i="17"/>
  <c r="F434" i="17"/>
  <c r="E434" i="17"/>
  <c r="N433" i="17"/>
  <c r="M433" i="17"/>
  <c r="L433" i="17"/>
  <c r="K433" i="17"/>
  <c r="J433" i="17"/>
  <c r="I433" i="17"/>
  <c r="H433" i="17"/>
  <c r="G433" i="17"/>
  <c r="F433" i="17"/>
  <c r="E433" i="17"/>
  <c r="N432" i="17"/>
  <c r="M432" i="17"/>
  <c r="L432" i="17"/>
  <c r="K432" i="17"/>
  <c r="J432" i="17"/>
  <c r="I432" i="17"/>
  <c r="H432" i="17"/>
  <c r="G432" i="17"/>
  <c r="F432" i="17"/>
  <c r="E432" i="17"/>
  <c r="N431" i="17"/>
  <c r="M431" i="17"/>
  <c r="L431" i="17"/>
  <c r="K431" i="17"/>
  <c r="J431" i="17"/>
  <c r="I431" i="17"/>
  <c r="H431" i="17"/>
  <c r="G431" i="17"/>
  <c r="F431" i="17"/>
  <c r="E431" i="17"/>
  <c r="N430" i="17"/>
  <c r="M430" i="17"/>
  <c r="L430" i="17"/>
  <c r="K430" i="17"/>
  <c r="J430" i="17"/>
  <c r="I430" i="17"/>
  <c r="H430" i="17"/>
  <c r="G430" i="17"/>
  <c r="F430" i="17"/>
  <c r="E430" i="17"/>
  <c r="N429" i="17"/>
  <c r="M429" i="17"/>
  <c r="L429" i="17"/>
  <c r="K429" i="17"/>
  <c r="J429" i="17"/>
  <c r="I429" i="17"/>
  <c r="H429" i="17"/>
  <c r="G429" i="17"/>
  <c r="F429" i="17"/>
  <c r="E429" i="17"/>
  <c r="N428" i="17"/>
  <c r="M428" i="17"/>
  <c r="L428" i="17"/>
  <c r="K428" i="17"/>
  <c r="J428" i="17"/>
  <c r="I428" i="17"/>
  <c r="H428" i="17"/>
  <c r="G428" i="17"/>
  <c r="F428" i="17"/>
  <c r="E428" i="17"/>
  <c r="N427" i="17"/>
  <c r="M427" i="17"/>
  <c r="L427" i="17"/>
  <c r="K427" i="17"/>
  <c r="J427" i="17"/>
  <c r="I427" i="17"/>
  <c r="H427" i="17"/>
  <c r="G427" i="17"/>
  <c r="F427" i="17"/>
  <c r="E427" i="17"/>
  <c r="N426" i="17"/>
  <c r="M426" i="17"/>
  <c r="L426" i="17"/>
  <c r="K426" i="17"/>
  <c r="J426" i="17"/>
  <c r="I426" i="17"/>
  <c r="H426" i="17"/>
  <c r="G426" i="17"/>
  <c r="F426" i="17"/>
  <c r="E426" i="17"/>
  <c r="N425" i="17"/>
  <c r="M425" i="17"/>
  <c r="L425" i="17"/>
  <c r="K425" i="17"/>
  <c r="J425" i="17"/>
  <c r="I425" i="17"/>
  <c r="H425" i="17"/>
  <c r="G425" i="17"/>
  <c r="F425" i="17"/>
  <c r="E425" i="17"/>
  <c r="N424" i="17"/>
  <c r="M424" i="17"/>
  <c r="L424" i="17"/>
  <c r="K424" i="17"/>
  <c r="J424" i="17"/>
  <c r="I424" i="17"/>
  <c r="H424" i="17"/>
  <c r="G424" i="17"/>
  <c r="F424" i="17"/>
  <c r="E424" i="17"/>
  <c r="N423" i="17"/>
  <c r="M423" i="17"/>
  <c r="L423" i="17"/>
  <c r="K423" i="17"/>
  <c r="J423" i="17"/>
  <c r="I423" i="17"/>
  <c r="H423" i="17"/>
  <c r="G423" i="17"/>
  <c r="F423" i="17"/>
  <c r="E423" i="17"/>
  <c r="S422" i="17"/>
  <c r="P422" i="17" s="1"/>
  <c r="U422" i="17" s="1"/>
  <c r="N421" i="17"/>
  <c r="M421" i="17"/>
  <c r="L421" i="17"/>
  <c r="K421" i="17"/>
  <c r="J421" i="17"/>
  <c r="I421" i="17"/>
  <c r="H421" i="17"/>
  <c r="G421" i="17"/>
  <c r="F421" i="17"/>
  <c r="E421" i="17"/>
  <c r="N420" i="17"/>
  <c r="M420" i="17"/>
  <c r="L420" i="17"/>
  <c r="K420" i="17"/>
  <c r="J420" i="17"/>
  <c r="I420" i="17"/>
  <c r="H420" i="17"/>
  <c r="G420" i="17"/>
  <c r="F420" i="17"/>
  <c r="E420" i="17"/>
  <c r="N419" i="17"/>
  <c r="M419" i="17"/>
  <c r="L419" i="17"/>
  <c r="K419" i="17"/>
  <c r="J419" i="17"/>
  <c r="I419" i="17"/>
  <c r="H419" i="17"/>
  <c r="G419" i="17"/>
  <c r="F419" i="17"/>
  <c r="E419" i="17"/>
  <c r="N418" i="17"/>
  <c r="M418" i="17"/>
  <c r="L418" i="17"/>
  <c r="K418" i="17"/>
  <c r="J418" i="17"/>
  <c r="I418" i="17"/>
  <c r="H418" i="17"/>
  <c r="G418" i="17"/>
  <c r="F418" i="17"/>
  <c r="E418" i="17"/>
  <c r="N417" i="17"/>
  <c r="M417" i="17"/>
  <c r="L417" i="17"/>
  <c r="K417" i="17"/>
  <c r="J417" i="17"/>
  <c r="I417" i="17"/>
  <c r="H417" i="17"/>
  <c r="G417" i="17"/>
  <c r="F417" i="17"/>
  <c r="E417" i="17"/>
  <c r="N415" i="17"/>
  <c r="M415" i="17"/>
  <c r="L415" i="17"/>
  <c r="K415" i="17"/>
  <c r="J415" i="17"/>
  <c r="I415" i="17"/>
  <c r="H415" i="17"/>
  <c r="G415" i="17"/>
  <c r="F415" i="17"/>
  <c r="E415" i="17"/>
  <c r="N414" i="17"/>
  <c r="M414" i="17"/>
  <c r="L414" i="17"/>
  <c r="K414" i="17"/>
  <c r="J414" i="17"/>
  <c r="I414" i="17"/>
  <c r="H414" i="17"/>
  <c r="G414" i="17"/>
  <c r="F414" i="17"/>
  <c r="E414" i="17"/>
  <c r="N413" i="17"/>
  <c r="M413" i="17"/>
  <c r="L413" i="17"/>
  <c r="K413" i="17"/>
  <c r="J413" i="17"/>
  <c r="I413" i="17"/>
  <c r="H413" i="17"/>
  <c r="G413" i="17"/>
  <c r="F413" i="17"/>
  <c r="E413" i="17"/>
  <c r="N412" i="17"/>
  <c r="M412" i="17"/>
  <c r="L412" i="17"/>
  <c r="K412" i="17"/>
  <c r="J412" i="17"/>
  <c r="I412" i="17"/>
  <c r="H412" i="17"/>
  <c r="G412" i="17"/>
  <c r="F412" i="17"/>
  <c r="E412" i="17"/>
  <c r="N411" i="17"/>
  <c r="M411" i="17"/>
  <c r="L411" i="17"/>
  <c r="K411" i="17"/>
  <c r="J411" i="17"/>
  <c r="I411" i="17"/>
  <c r="H411" i="17"/>
  <c r="G411" i="17"/>
  <c r="F411" i="17"/>
  <c r="E411" i="17"/>
  <c r="N410" i="17"/>
  <c r="M410" i="17"/>
  <c r="L410" i="17"/>
  <c r="K410" i="17"/>
  <c r="J410" i="17"/>
  <c r="I410" i="17"/>
  <c r="H410" i="17"/>
  <c r="G410" i="17"/>
  <c r="F410" i="17"/>
  <c r="E410" i="17"/>
  <c r="N409" i="17"/>
  <c r="M409" i="17"/>
  <c r="L409" i="17"/>
  <c r="K409" i="17"/>
  <c r="J409" i="17"/>
  <c r="I409" i="17"/>
  <c r="H409" i="17"/>
  <c r="G409" i="17"/>
  <c r="F409" i="17"/>
  <c r="E409" i="17"/>
  <c r="N408" i="17"/>
  <c r="M408" i="17"/>
  <c r="L408" i="17"/>
  <c r="K408" i="17"/>
  <c r="J408" i="17"/>
  <c r="I408" i="17"/>
  <c r="H408" i="17"/>
  <c r="G408" i="17"/>
  <c r="F408" i="17"/>
  <c r="E408" i="17"/>
  <c r="N407" i="17"/>
  <c r="M407" i="17"/>
  <c r="L407" i="17"/>
  <c r="K407" i="17"/>
  <c r="J407" i="17"/>
  <c r="I407" i="17"/>
  <c r="H407" i="17"/>
  <c r="G407" i="17"/>
  <c r="F407" i="17"/>
  <c r="E407" i="17"/>
  <c r="N406" i="17"/>
  <c r="M406" i="17"/>
  <c r="L406" i="17"/>
  <c r="K406" i="17"/>
  <c r="J406" i="17"/>
  <c r="I406" i="17"/>
  <c r="H406" i="17"/>
  <c r="G406" i="17"/>
  <c r="F406" i="17"/>
  <c r="E406" i="17"/>
  <c r="N405" i="17"/>
  <c r="M405" i="17"/>
  <c r="L405" i="17"/>
  <c r="K405" i="17"/>
  <c r="J405" i="17"/>
  <c r="I405" i="17"/>
  <c r="H405" i="17"/>
  <c r="G405" i="17"/>
  <c r="F405" i="17"/>
  <c r="E405" i="17"/>
  <c r="N404" i="17"/>
  <c r="M404" i="17"/>
  <c r="L404" i="17"/>
  <c r="K404" i="17"/>
  <c r="J404" i="17"/>
  <c r="I404" i="17"/>
  <c r="H404" i="17"/>
  <c r="G404" i="17"/>
  <c r="F404" i="17"/>
  <c r="E404" i="17"/>
  <c r="N403" i="17"/>
  <c r="M403" i="17"/>
  <c r="L403" i="17"/>
  <c r="K403" i="17"/>
  <c r="J403" i="17"/>
  <c r="I403" i="17"/>
  <c r="H403" i="17"/>
  <c r="G403" i="17"/>
  <c r="F403" i="17"/>
  <c r="E403" i="17"/>
  <c r="N402" i="17"/>
  <c r="M402" i="17"/>
  <c r="L402" i="17"/>
  <c r="K402" i="17"/>
  <c r="J402" i="17"/>
  <c r="I402" i="17"/>
  <c r="H402" i="17"/>
  <c r="G402" i="17"/>
  <c r="F402" i="17"/>
  <c r="E402" i="17"/>
  <c r="N401" i="17"/>
  <c r="M401" i="17"/>
  <c r="L401" i="17"/>
  <c r="K401" i="17"/>
  <c r="J401" i="17"/>
  <c r="I401" i="17"/>
  <c r="H401" i="17"/>
  <c r="G401" i="17"/>
  <c r="F401" i="17"/>
  <c r="E401" i="17"/>
  <c r="N400" i="17"/>
  <c r="M400" i="17"/>
  <c r="L400" i="17"/>
  <c r="K400" i="17"/>
  <c r="J400" i="17"/>
  <c r="I400" i="17"/>
  <c r="H400" i="17"/>
  <c r="G400" i="17"/>
  <c r="F400" i="17"/>
  <c r="E400" i="17"/>
  <c r="N399" i="17"/>
  <c r="M399" i="17"/>
  <c r="L399" i="17"/>
  <c r="K399" i="17"/>
  <c r="J399" i="17"/>
  <c r="I399" i="17"/>
  <c r="H399" i="17"/>
  <c r="G399" i="17"/>
  <c r="F399" i="17"/>
  <c r="E399" i="17"/>
  <c r="S398" i="17"/>
  <c r="P398" i="17" s="1"/>
  <c r="U398" i="17" s="1"/>
  <c r="N397" i="17"/>
  <c r="M397" i="17"/>
  <c r="L397" i="17"/>
  <c r="K397" i="17"/>
  <c r="J397" i="17"/>
  <c r="I397" i="17"/>
  <c r="H397" i="17"/>
  <c r="G397" i="17"/>
  <c r="F397" i="17"/>
  <c r="E397" i="17"/>
  <c r="N396" i="17"/>
  <c r="M396" i="17"/>
  <c r="L396" i="17"/>
  <c r="K396" i="17"/>
  <c r="J396" i="17"/>
  <c r="I396" i="17"/>
  <c r="H396" i="17"/>
  <c r="G396" i="17"/>
  <c r="F396" i="17"/>
  <c r="E396" i="17"/>
  <c r="N395" i="17"/>
  <c r="M395" i="17"/>
  <c r="L395" i="17"/>
  <c r="K395" i="17"/>
  <c r="J395" i="17"/>
  <c r="I395" i="17"/>
  <c r="H395" i="17"/>
  <c r="G395" i="17"/>
  <c r="F395" i="17"/>
  <c r="E395" i="17"/>
  <c r="N394" i="17"/>
  <c r="M394" i="17"/>
  <c r="L394" i="17"/>
  <c r="K394" i="17"/>
  <c r="J394" i="17"/>
  <c r="I394" i="17"/>
  <c r="H394" i="17"/>
  <c r="G394" i="17"/>
  <c r="F394" i="17"/>
  <c r="E394" i="17"/>
  <c r="N393" i="17"/>
  <c r="M393" i="17"/>
  <c r="L393" i="17"/>
  <c r="K393" i="17"/>
  <c r="J393" i="17"/>
  <c r="I393" i="17"/>
  <c r="H393" i="17"/>
  <c r="G393" i="17"/>
  <c r="F393" i="17"/>
  <c r="E393" i="17"/>
  <c r="N392" i="17"/>
  <c r="M392" i="17"/>
  <c r="L392" i="17"/>
  <c r="K392" i="17"/>
  <c r="J392" i="17"/>
  <c r="I392" i="17"/>
  <c r="H392" i="17"/>
  <c r="G392" i="17"/>
  <c r="F392" i="17"/>
  <c r="E392" i="17"/>
  <c r="N391" i="17"/>
  <c r="M391" i="17"/>
  <c r="L391" i="17"/>
  <c r="K391" i="17"/>
  <c r="J391" i="17"/>
  <c r="I391" i="17"/>
  <c r="H391" i="17"/>
  <c r="G391" i="17"/>
  <c r="F391" i="17"/>
  <c r="E391" i="17"/>
  <c r="N390" i="17"/>
  <c r="M390" i="17"/>
  <c r="L390" i="17"/>
  <c r="K390" i="17"/>
  <c r="J390" i="17"/>
  <c r="I390" i="17"/>
  <c r="H390" i="17"/>
  <c r="G390" i="17"/>
  <c r="F390" i="17"/>
  <c r="E390" i="17"/>
  <c r="N389" i="17"/>
  <c r="M389" i="17"/>
  <c r="L389" i="17"/>
  <c r="K389" i="17"/>
  <c r="J389" i="17"/>
  <c r="I389" i="17"/>
  <c r="H389" i="17"/>
  <c r="G389" i="17"/>
  <c r="F389" i="17"/>
  <c r="E389" i="17"/>
  <c r="N388" i="17"/>
  <c r="M388" i="17"/>
  <c r="L388" i="17"/>
  <c r="K388" i="17"/>
  <c r="J388" i="17"/>
  <c r="I388" i="17"/>
  <c r="H388" i="17"/>
  <c r="G388" i="17"/>
  <c r="F388" i="17"/>
  <c r="E388" i="17"/>
  <c r="N387" i="17"/>
  <c r="M387" i="17"/>
  <c r="L387" i="17"/>
  <c r="K387" i="17"/>
  <c r="J387" i="17"/>
  <c r="I387" i="17"/>
  <c r="H387" i="17"/>
  <c r="G387" i="17"/>
  <c r="F387" i="17"/>
  <c r="E387" i="17"/>
  <c r="N386" i="17"/>
  <c r="M386" i="17"/>
  <c r="L386" i="17"/>
  <c r="K386" i="17"/>
  <c r="J386" i="17"/>
  <c r="I386" i="17"/>
  <c r="H386" i="17"/>
  <c r="G386" i="17"/>
  <c r="F386" i="17"/>
  <c r="E386" i="17"/>
  <c r="N385" i="17"/>
  <c r="M385" i="17"/>
  <c r="L385" i="17"/>
  <c r="K385" i="17"/>
  <c r="J385" i="17"/>
  <c r="I385" i="17"/>
  <c r="H385" i="17"/>
  <c r="G385" i="17"/>
  <c r="F385" i="17"/>
  <c r="E385" i="17"/>
  <c r="N384" i="17"/>
  <c r="M384" i="17"/>
  <c r="L384" i="17"/>
  <c r="K384" i="17"/>
  <c r="J384" i="17"/>
  <c r="I384" i="17"/>
  <c r="H384" i="17"/>
  <c r="G384" i="17"/>
  <c r="F384" i="17"/>
  <c r="E384" i="17"/>
  <c r="N383" i="17"/>
  <c r="M383" i="17"/>
  <c r="L383" i="17"/>
  <c r="K383" i="17"/>
  <c r="J383" i="17"/>
  <c r="I383" i="17"/>
  <c r="H383" i="17"/>
  <c r="G383" i="17"/>
  <c r="F383" i="17"/>
  <c r="E383" i="17"/>
  <c r="N382" i="17"/>
  <c r="M382" i="17"/>
  <c r="L382" i="17"/>
  <c r="K382" i="17"/>
  <c r="J382" i="17"/>
  <c r="I382" i="17"/>
  <c r="H382" i="17"/>
  <c r="G382" i="17"/>
  <c r="F382" i="17"/>
  <c r="E382" i="17"/>
  <c r="N381" i="17"/>
  <c r="M381" i="17"/>
  <c r="L381" i="17"/>
  <c r="K381" i="17"/>
  <c r="J381" i="17"/>
  <c r="I381" i="17"/>
  <c r="H381" i="17"/>
  <c r="G381" i="17"/>
  <c r="F381" i="17"/>
  <c r="E381" i="17"/>
  <c r="N380" i="17"/>
  <c r="M380" i="17"/>
  <c r="L380" i="17"/>
  <c r="K380" i="17"/>
  <c r="J380" i="17"/>
  <c r="I380" i="17"/>
  <c r="H380" i="17"/>
  <c r="G380" i="17"/>
  <c r="F380" i="17"/>
  <c r="E380" i="17"/>
  <c r="N379" i="17"/>
  <c r="M379" i="17"/>
  <c r="L379" i="17"/>
  <c r="K379" i="17"/>
  <c r="J379" i="17"/>
  <c r="I379" i="17"/>
  <c r="H379" i="17"/>
  <c r="G379" i="17"/>
  <c r="F379" i="17"/>
  <c r="E379" i="17"/>
  <c r="N378" i="17"/>
  <c r="M378" i="17"/>
  <c r="L378" i="17"/>
  <c r="K378" i="17"/>
  <c r="J378" i="17"/>
  <c r="I378" i="17"/>
  <c r="H378" i="17"/>
  <c r="G378" i="17"/>
  <c r="F378" i="17"/>
  <c r="E378" i="17"/>
  <c r="N377" i="17"/>
  <c r="M377" i="17"/>
  <c r="L377" i="17"/>
  <c r="K377" i="17"/>
  <c r="J377" i="17"/>
  <c r="I377" i="17"/>
  <c r="H377" i="17"/>
  <c r="G377" i="17"/>
  <c r="F377" i="17"/>
  <c r="E377" i="17"/>
  <c r="N376" i="17"/>
  <c r="M376" i="17"/>
  <c r="L376" i="17"/>
  <c r="K376" i="17"/>
  <c r="J376" i="17"/>
  <c r="I376" i="17"/>
  <c r="H376" i="17"/>
  <c r="G376" i="17"/>
  <c r="F376" i="17"/>
  <c r="E376" i="17"/>
  <c r="N375" i="17"/>
  <c r="M375" i="17"/>
  <c r="L375" i="17"/>
  <c r="K375" i="17"/>
  <c r="J375" i="17"/>
  <c r="I375" i="17"/>
  <c r="H375" i="17"/>
  <c r="G375" i="17"/>
  <c r="F375" i="17"/>
  <c r="E375" i="17"/>
  <c r="N374" i="17"/>
  <c r="M374" i="17"/>
  <c r="L374" i="17"/>
  <c r="K374" i="17"/>
  <c r="J374" i="17"/>
  <c r="I374" i="17"/>
  <c r="H374" i="17"/>
  <c r="G374" i="17"/>
  <c r="F374" i="17"/>
  <c r="E374" i="17"/>
  <c r="S373" i="17"/>
  <c r="P373" i="17" s="1"/>
  <c r="U373" i="17" s="1"/>
  <c r="N372" i="17"/>
  <c r="M372" i="17"/>
  <c r="L372" i="17"/>
  <c r="K372" i="17"/>
  <c r="J372" i="17"/>
  <c r="I372" i="17"/>
  <c r="H372" i="17"/>
  <c r="G372" i="17"/>
  <c r="F372" i="17"/>
  <c r="E372" i="17"/>
  <c r="N371" i="17"/>
  <c r="M371" i="17"/>
  <c r="L371" i="17"/>
  <c r="K371" i="17"/>
  <c r="J371" i="17"/>
  <c r="I371" i="17"/>
  <c r="H371" i="17"/>
  <c r="G371" i="17"/>
  <c r="F371" i="17"/>
  <c r="E371" i="17"/>
  <c r="N370" i="17"/>
  <c r="M370" i="17"/>
  <c r="L370" i="17"/>
  <c r="K370" i="17"/>
  <c r="J370" i="17"/>
  <c r="I370" i="17"/>
  <c r="H370" i="17"/>
  <c r="G370" i="17"/>
  <c r="F370" i="17"/>
  <c r="E370" i="17"/>
  <c r="N369" i="17"/>
  <c r="M369" i="17"/>
  <c r="L369" i="17"/>
  <c r="K369" i="17"/>
  <c r="J369" i="17"/>
  <c r="I369" i="17"/>
  <c r="H369" i="17"/>
  <c r="G369" i="17"/>
  <c r="F369" i="17"/>
  <c r="E369" i="17"/>
  <c r="N368" i="17"/>
  <c r="M368" i="17"/>
  <c r="L368" i="17"/>
  <c r="K368" i="17"/>
  <c r="J368" i="17"/>
  <c r="I368" i="17"/>
  <c r="H368" i="17"/>
  <c r="G368" i="17"/>
  <c r="F368" i="17"/>
  <c r="E368" i="17"/>
  <c r="N367" i="17"/>
  <c r="M367" i="17"/>
  <c r="L367" i="17"/>
  <c r="K367" i="17"/>
  <c r="J367" i="17"/>
  <c r="I367" i="17"/>
  <c r="H367" i="17"/>
  <c r="G367" i="17"/>
  <c r="F367" i="17"/>
  <c r="E367" i="17"/>
  <c r="N366" i="17"/>
  <c r="M366" i="17"/>
  <c r="L366" i="17"/>
  <c r="K366" i="17"/>
  <c r="J366" i="17"/>
  <c r="I366" i="17"/>
  <c r="H366" i="17"/>
  <c r="G366" i="17"/>
  <c r="F366" i="17"/>
  <c r="E366" i="17"/>
  <c r="N365" i="17"/>
  <c r="M365" i="17"/>
  <c r="L365" i="17"/>
  <c r="K365" i="17"/>
  <c r="J365" i="17"/>
  <c r="I365" i="17"/>
  <c r="H365" i="17"/>
  <c r="G365" i="17"/>
  <c r="F365" i="17"/>
  <c r="E365" i="17"/>
  <c r="N364" i="17"/>
  <c r="M364" i="17"/>
  <c r="L364" i="17"/>
  <c r="K364" i="17"/>
  <c r="J364" i="17"/>
  <c r="I364" i="17"/>
  <c r="H364" i="17"/>
  <c r="G364" i="17"/>
  <c r="F364" i="17"/>
  <c r="E364" i="17"/>
  <c r="N363" i="17"/>
  <c r="M363" i="17"/>
  <c r="L363" i="17"/>
  <c r="K363" i="17"/>
  <c r="J363" i="17"/>
  <c r="I363" i="17"/>
  <c r="H363" i="17"/>
  <c r="G363" i="17"/>
  <c r="F363" i="17"/>
  <c r="E363" i="17"/>
  <c r="N362" i="17"/>
  <c r="M362" i="17"/>
  <c r="L362" i="17"/>
  <c r="K362" i="17"/>
  <c r="J362" i="17"/>
  <c r="I362" i="17"/>
  <c r="H362" i="17"/>
  <c r="G362" i="17"/>
  <c r="F362" i="17"/>
  <c r="E362" i="17"/>
  <c r="N361" i="17"/>
  <c r="M361" i="17"/>
  <c r="L361" i="17"/>
  <c r="K361" i="17"/>
  <c r="J361" i="17"/>
  <c r="I361" i="17"/>
  <c r="H361" i="17"/>
  <c r="G361" i="17"/>
  <c r="F361" i="17"/>
  <c r="E361" i="17"/>
  <c r="N360" i="17"/>
  <c r="M360" i="17"/>
  <c r="L360" i="17"/>
  <c r="K360" i="17"/>
  <c r="J360" i="17"/>
  <c r="I360" i="17"/>
  <c r="H360" i="17"/>
  <c r="G360" i="17"/>
  <c r="F360" i="17"/>
  <c r="E360" i="17"/>
  <c r="N359" i="17"/>
  <c r="M359" i="17"/>
  <c r="L359" i="17"/>
  <c r="K359" i="17"/>
  <c r="J359" i="17"/>
  <c r="I359" i="17"/>
  <c r="H359" i="17"/>
  <c r="G359" i="17"/>
  <c r="F359" i="17"/>
  <c r="E359" i="17"/>
  <c r="N358" i="17"/>
  <c r="M358" i="17"/>
  <c r="L358" i="17"/>
  <c r="K358" i="17"/>
  <c r="J358" i="17"/>
  <c r="I358" i="17"/>
  <c r="H358" i="17"/>
  <c r="G358" i="17"/>
  <c r="F358" i="17"/>
  <c r="E358" i="17"/>
  <c r="N357" i="17"/>
  <c r="M357" i="17"/>
  <c r="L357" i="17"/>
  <c r="K357" i="17"/>
  <c r="J357" i="17"/>
  <c r="I357" i="17"/>
  <c r="H357" i="17"/>
  <c r="G357" i="17"/>
  <c r="F357" i="17"/>
  <c r="E357" i="17"/>
  <c r="N356" i="17"/>
  <c r="M356" i="17"/>
  <c r="L356" i="17"/>
  <c r="K356" i="17"/>
  <c r="J356" i="17"/>
  <c r="I356" i="17"/>
  <c r="H356" i="17"/>
  <c r="G356" i="17"/>
  <c r="F356" i="17"/>
  <c r="E356" i="17"/>
  <c r="N355" i="17"/>
  <c r="M355" i="17"/>
  <c r="L355" i="17"/>
  <c r="K355" i="17"/>
  <c r="J355" i="17"/>
  <c r="I355" i="17"/>
  <c r="H355" i="17"/>
  <c r="G355" i="17"/>
  <c r="F355" i="17"/>
  <c r="E355" i="17"/>
  <c r="N354" i="17"/>
  <c r="M354" i="17"/>
  <c r="L354" i="17"/>
  <c r="K354" i="17"/>
  <c r="J354" i="17"/>
  <c r="I354" i="17"/>
  <c r="H354" i="17"/>
  <c r="G354" i="17"/>
  <c r="F354" i="17"/>
  <c r="E354" i="17"/>
  <c r="N353" i="17"/>
  <c r="M353" i="17"/>
  <c r="L353" i="17"/>
  <c r="K353" i="17"/>
  <c r="J353" i="17"/>
  <c r="I353" i="17"/>
  <c r="H353" i="17"/>
  <c r="G353" i="17"/>
  <c r="F353" i="17"/>
  <c r="E353" i="17"/>
  <c r="N352" i="17"/>
  <c r="M352" i="17"/>
  <c r="L352" i="17"/>
  <c r="K352" i="17"/>
  <c r="J352" i="17"/>
  <c r="I352" i="17"/>
  <c r="H352" i="17"/>
  <c r="G352" i="17"/>
  <c r="F352" i="17"/>
  <c r="E352" i="17"/>
  <c r="N351" i="17"/>
  <c r="M351" i="17"/>
  <c r="L351" i="17"/>
  <c r="K351" i="17"/>
  <c r="J351" i="17"/>
  <c r="I351" i="17"/>
  <c r="H351" i="17"/>
  <c r="G351" i="17"/>
  <c r="F351" i="17"/>
  <c r="E351" i="17"/>
  <c r="N350" i="17"/>
  <c r="M350" i="17"/>
  <c r="L350" i="17"/>
  <c r="K350" i="17"/>
  <c r="J350" i="17"/>
  <c r="I350" i="17"/>
  <c r="H350" i="17"/>
  <c r="G350" i="17"/>
  <c r="F350" i="17"/>
  <c r="E350" i="17"/>
  <c r="N349" i="17"/>
  <c r="M349" i="17"/>
  <c r="L349" i="17"/>
  <c r="K349" i="17"/>
  <c r="J349" i="17"/>
  <c r="I349" i="17"/>
  <c r="H349" i="17"/>
  <c r="G349" i="17"/>
  <c r="F349" i="17"/>
  <c r="E349" i="17"/>
  <c r="N348" i="17"/>
  <c r="M348" i="17"/>
  <c r="L348" i="17"/>
  <c r="K348" i="17"/>
  <c r="J348" i="17"/>
  <c r="I348" i="17"/>
  <c r="H348" i="17"/>
  <c r="G348" i="17"/>
  <c r="F348" i="17"/>
  <c r="E348" i="17"/>
  <c r="N347" i="17"/>
  <c r="M347" i="17"/>
  <c r="L347" i="17"/>
  <c r="K347" i="17"/>
  <c r="J347" i="17"/>
  <c r="I347" i="17"/>
  <c r="H347" i="17"/>
  <c r="G347" i="17"/>
  <c r="F347" i="17"/>
  <c r="E347" i="17"/>
  <c r="N346" i="17"/>
  <c r="M346" i="17"/>
  <c r="L346" i="17"/>
  <c r="K346" i="17"/>
  <c r="J346" i="17"/>
  <c r="I346" i="17"/>
  <c r="H346" i="17"/>
  <c r="G346" i="17"/>
  <c r="F346" i="17"/>
  <c r="E346" i="17"/>
  <c r="N345" i="17"/>
  <c r="M345" i="17"/>
  <c r="L345" i="17"/>
  <c r="K345" i="17"/>
  <c r="J345" i="17"/>
  <c r="I345" i="17"/>
  <c r="H345" i="17"/>
  <c r="G345" i="17"/>
  <c r="F345" i="17"/>
  <c r="E345" i="17"/>
  <c r="N344" i="17"/>
  <c r="M344" i="17"/>
  <c r="L344" i="17"/>
  <c r="K344" i="17"/>
  <c r="J344" i="17"/>
  <c r="I344" i="17"/>
  <c r="H344" i="17"/>
  <c r="G344" i="17"/>
  <c r="F344" i="17"/>
  <c r="E344" i="17"/>
  <c r="N343" i="17"/>
  <c r="M343" i="17"/>
  <c r="L343" i="17"/>
  <c r="K343" i="17"/>
  <c r="J343" i="17"/>
  <c r="I343" i="17"/>
  <c r="H343" i="17"/>
  <c r="G343" i="17"/>
  <c r="F343" i="17"/>
  <c r="E343" i="17"/>
  <c r="N342" i="17"/>
  <c r="M342" i="17"/>
  <c r="L342" i="17"/>
  <c r="K342" i="17"/>
  <c r="J342" i="17"/>
  <c r="I342" i="17"/>
  <c r="H342" i="17"/>
  <c r="G342" i="17"/>
  <c r="F342" i="17"/>
  <c r="E342" i="17"/>
  <c r="N341" i="17"/>
  <c r="M341" i="17"/>
  <c r="L341" i="17"/>
  <c r="K341" i="17"/>
  <c r="J341" i="17"/>
  <c r="I341" i="17"/>
  <c r="H341" i="17"/>
  <c r="G341" i="17"/>
  <c r="F341" i="17"/>
  <c r="E341" i="17"/>
  <c r="N340" i="17"/>
  <c r="M340" i="17"/>
  <c r="L340" i="17"/>
  <c r="K340" i="17"/>
  <c r="J340" i="17"/>
  <c r="I340" i="17"/>
  <c r="H340" i="17"/>
  <c r="G340" i="17"/>
  <c r="F340" i="17"/>
  <c r="E340" i="17"/>
  <c r="S339" i="17"/>
  <c r="P339" i="17" s="1"/>
  <c r="U339" i="17" s="1"/>
  <c r="N338" i="17"/>
  <c r="M338" i="17"/>
  <c r="L338" i="17"/>
  <c r="K338" i="17"/>
  <c r="J338" i="17"/>
  <c r="I338" i="17"/>
  <c r="H338" i="17"/>
  <c r="G338" i="17"/>
  <c r="F338" i="17"/>
  <c r="E338" i="17"/>
  <c r="N337" i="17"/>
  <c r="M337" i="17"/>
  <c r="L337" i="17"/>
  <c r="K337" i="17"/>
  <c r="J337" i="17"/>
  <c r="I337" i="17"/>
  <c r="H337" i="17"/>
  <c r="G337" i="17"/>
  <c r="F337" i="17"/>
  <c r="E337" i="17"/>
  <c r="N336" i="17"/>
  <c r="M336" i="17"/>
  <c r="L336" i="17"/>
  <c r="K336" i="17"/>
  <c r="J336" i="17"/>
  <c r="I336" i="17"/>
  <c r="H336" i="17"/>
  <c r="G336" i="17"/>
  <c r="F336" i="17"/>
  <c r="E336" i="17"/>
  <c r="N335" i="17"/>
  <c r="M335" i="17"/>
  <c r="L335" i="17"/>
  <c r="K335" i="17"/>
  <c r="J335" i="17"/>
  <c r="I335" i="17"/>
  <c r="H335" i="17"/>
  <c r="G335" i="17"/>
  <c r="F335" i="17"/>
  <c r="E335" i="17"/>
  <c r="N334" i="17"/>
  <c r="M334" i="17"/>
  <c r="L334" i="17"/>
  <c r="K334" i="17"/>
  <c r="J334" i="17"/>
  <c r="I334" i="17"/>
  <c r="H334" i="17"/>
  <c r="G334" i="17"/>
  <c r="F334" i="17"/>
  <c r="E334" i="17"/>
  <c r="N333" i="17"/>
  <c r="M333" i="17"/>
  <c r="L333" i="17"/>
  <c r="K333" i="17"/>
  <c r="J333" i="17"/>
  <c r="I333" i="17"/>
  <c r="H333" i="17"/>
  <c r="G333" i="17"/>
  <c r="F333" i="17"/>
  <c r="E333" i="17"/>
  <c r="N332" i="17"/>
  <c r="M332" i="17"/>
  <c r="L332" i="17"/>
  <c r="K332" i="17"/>
  <c r="J332" i="17"/>
  <c r="I332" i="17"/>
  <c r="H332" i="17"/>
  <c r="G332" i="17"/>
  <c r="F332" i="17"/>
  <c r="E332" i="17"/>
  <c r="N331" i="17"/>
  <c r="M331" i="17"/>
  <c r="L331" i="17"/>
  <c r="K331" i="17"/>
  <c r="J331" i="17"/>
  <c r="I331" i="17"/>
  <c r="H331" i="17"/>
  <c r="G331" i="17"/>
  <c r="F331" i="17"/>
  <c r="E331" i="17"/>
  <c r="N330" i="17"/>
  <c r="M330" i="17"/>
  <c r="L330" i="17"/>
  <c r="K330" i="17"/>
  <c r="J330" i="17"/>
  <c r="I330" i="17"/>
  <c r="H330" i="17"/>
  <c r="G330" i="17"/>
  <c r="F330" i="17"/>
  <c r="E330" i="17"/>
  <c r="N329" i="17"/>
  <c r="M329" i="17"/>
  <c r="L329" i="17"/>
  <c r="K329" i="17"/>
  <c r="J329" i="17"/>
  <c r="I329" i="17"/>
  <c r="H329" i="17"/>
  <c r="G329" i="17"/>
  <c r="F329" i="17"/>
  <c r="E329" i="17"/>
  <c r="N328" i="17"/>
  <c r="M328" i="17"/>
  <c r="L328" i="17"/>
  <c r="K328" i="17"/>
  <c r="J328" i="17"/>
  <c r="I328" i="17"/>
  <c r="H328" i="17"/>
  <c r="G328" i="17"/>
  <c r="F328" i="17"/>
  <c r="E328" i="17"/>
  <c r="N327" i="17"/>
  <c r="M327" i="17"/>
  <c r="L327" i="17"/>
  <c r="K327" i="17"/>
  <c r="J327" i="17"/>
  <c r="I327" i="17"/>
  <c r="H327" i="17"/>
  <c r="G327" i="17"/>
  <c r="F327" i="17"/>
  <c r="E327" i="17"/>
  <c r="N326" i="17"/>
  <c r="M326" i="17"/>
  <c r="L326" i="17"/>
  <c r="K326" i="17"/>
  <c r="J326" i="17"/>
  <c r="I326" i="17"/>
  <c r="H326" i="17"/>
  <c r="G326" i="17"/>
  <c r="F326" i="17"/>
  <c r="E326" i="17"/>
  <c r="N325" i="17"/>
  <c r="M325" i="17"/>
  <c r="L325" i="17"/>
  <c r="K325" i="17"/>
  <c r="J325" i="17"/>
  <c r="I325" i="17"/>
  <c r="H325" i="17"/>
  <c r="G325" i="17"/>
  <c r="F325" i="17"/>
  <c r="E325" i="17"/>
  <c r="N324" i="17"/>
  <c r="M324" i="17"/>
  <c r="L324" i="17"/>
  <c r="K324" i="17"/>
  <c r="J324" i="17"/>
  <c r="I324" i="17"/>
  <c r="H324" i="17"/>
  <c r="G324" i="17"/>
  <c r="F324" i="17"/>
  <c r="E324" i="17"/>
  <c r="N323" i="17"/>
  <c r="M323" i="17"/>
  <c r="L323" i="17"/>
  <c r="K323" i="17"/>
  <c r="J323" i="17"/>
  <c r="I323" i="17"/>
  <c r="H323" i="17"/>
  <c r="G323" i="17"/>
  <c r="F323" i="17"/>
  <c r="E323" i="17"/>
  <c r="N322" i="17"/>
  <c r="M322" i="17"/>
  <c r="L322" i="17"/>
  <c r="K322" i="17"/>
  <c r="J322" i="17"/>
  <c r="I322" i="17"/>
  <c r="H322" i="17"/>
  <c r="G322" i="17"/>
  <c r="F322" i="17"/>
  <c r="E322" i="17"/>
  <c r="N321" i="17"/>
  <c r="M321" i="17"/>
  <c r="L321" i="17"/>
  <c r="K321" i="17"/>
  <c r="J321" i="17"/>
  <c r="I321" i="17"/>
  <c r="H321" i="17"/>
  <c r="G321" i="17"/>
  <c r="F321" i="17"/>
  <c r="E321" i="17"/>
  <c r="N320" i="17"/>
  <c r="M320" i="17"/>
  <c r="L320" i="17"/>
  <c r="K320" i="17"/>
  <c r="J320" i="17"/>
  <c r="I320" i="17"/>
  <c r="H320" i="17"/>
  <c r="G320" i="17"/>
  <c r="F320" i="17"/>
  <c r="E320" i="17"/>
  <c r="N319" i="17"/>
  <c r="M319" i="17"/>
  <c r="L319" i="17"/>
  <c r="K319" i="17"/>
  <c r="J319" i="17"/>
  <c r="I319" i="17"/>
  <c r="H319" i="17"/>
  <c r="G319" i="17"/>
  <c r="F319" i="17"/>
  <c r="E319" i="17"/>
  <c r="N318" i="17"/>
  <c r="M318" i="17"/>
  <c r="L318" i="17"/>
  <c r="K318" i="17"/>
  <c r="J318" i="17"/>
  <c r="I318" i="17"/>
  <c r="H318" i="17"/>
  <c r="G318" i="17"/>
  <c r="F318" i="17"/>
  <c r="E318" i="17"/>
  <c r="N317" i="17"/>
  <c r="M317" i="17"/>
  <c r="L317" i="17"/>
  <c r="K317" i="17"/>
  <c r="J317" i="17"/>
  <c r="I317" i="17"/>
  <c r="H317" i="17"/>
  <c r="G317" i="17"/>
  <c r="F317" i="17"/>
  <c r="E317" i="17"/>
  <c r="N316" i="17"/>
  <c r="M316" i="17"/>
  <c r="L316" i="17"/>
  <c r="K316" i="17"/>
  <c r="J316" i="17"/>
  <c r="I316" i="17"/>
  <c r="H316" i="17"/>
  <c r="G316" i="17"/>
  <c r="F316" i="17"/>
  <c r="E316" i="17"/>
  <c r="N315" i="17"/>
  <c r="M315" i="17"/>
  <c r="L315" i="17"/>
  <c r="K315" i="17"/>
  <c r="J315" i="17"/>
  <c r="I315" i="17"/>
  <c r="H315" i="17"/>
  <c r="G315" i="17"/>
  <c r="F315" i="17"/>
  <c r="E315" i="17"/>
  <c r="N314" i="17"/>
  <c r="M314" i="17"/>
  <c r="L314" i="17"/>
  <c r="K314" i="17"/>
  <c r="J314" i="17"/>
  <c r="I314" i="17"/>
  <c r="H314" i="17"/>
  <c r="G314" i="17"/>
  <c r="F314" i="17"/>
  <c r="E314" i="17"/>
  <c r="N313" i="17"/>
  <c r="M313" i="17"/>
  <c r="L313" i="17"/>
  <c r="K313" i="17"/>
  <c r="J313" i="17"/>
  <c r="I313" i="17"/>
  <c r="H313" i="17"/>
  <c r="G313" i="17"/>
  <c r="F313" i="17"/>
  <c r="E313" i="17"/>
  <c r="N312" i="17"/>
  <c r="M312" i="17"/>
  <c r="L312" i="17"/>
  <c r="K312" i="17"/>
  <c r="J312" i="17"/>
  <c r="I312" i="17"/>
  <c r="H312" i="17"/>
  <c r="G312" i="17"/>
  <c r="F312" i="17"/>
  <c r="E312" i="17"/>
  <c r="N311" i="17"/>
  <c r="M311" i="17"/>
  <c r="L311" i="17"/>
  <c r="K311" i="17"/>
  <c r="J311" i="17"/>
  <c r="I311" i="17"/>
  <c r="H311" i="17"/>
  <c r="G311" i="17"/>
  <c r="F311" i="17"/>
  <c r="E311" i="17"/>
  <c r="N310" i="17"/>
  <c r="M310" i="17"/>
  <c r="L310" i="17"/>
  <c r="K310" i="17"/>
  <c r="J310" i="17"/>
  <c r="I310" i="17"/>
  <c r="H310" i="17"/>
  <c r="G310" i="17"/>
  <c r="F310" i="17"/>
  <c r="E310" i="17"/>
  <c r="N309" i="17"/>
  <c r="M309" i="17"/>
  <c r="L309" i="17"/>
  <c r="K309" i="17"/>
  <c r="J309" i="17"/>
  <c r="I309" i="17"/>
  <c r="H309" i="17"/>
  <c r="G309" i="17"/>
  <c r="F309" i="17"/>
  <c r="E309" i="17"/>
  <c r="N308" i="17"/>
  <c r="M308" i="17"/>
  <c r="L308" i="17"/>
  <c r="K308" i="17"/>
  <c r="J308" i="17"/>
  <c r="I308" i="17"/>
  <c r="H308" i="17"/>
  <c r="G308" i="17"/>
  <c r="F308" i="17"/>
  <c r="E308" i="17"/>
  <c r="N307" i="17"/>
  <c r="M307" i="17"/>
  <c r="L307" i="17"/>
  <c r="K307" i="17"/>
  <c r="J307" i="17"/>
  <c r="I307" i="17"/>
  <c r="H307" i="17"/>
  <c r="G307" i="17"/>
  <c r="F307" i="17"/>
  <c r="E307" i="17"/>
  <c r="N306" i="17"/>
  <c r="M306" i="17"/>
  <c r="L306" i="17"/>
  <c r="K306" i="17"/>
  <c r="J306" i="17"/>
  <c r="I306" i="17"/>
  <c r="H306" i="17"/>
  <c r="G306" i="17"/>
  <c r="F306" i="17"/>
  <c r="E306" i="17"/>
  <c r="N305" i="17"/>
  <c r="M305" i="17"/>
  <c r="L305" i="17"/>
  <c r="K305" i="17"/>
  <c r="J305" i="17"/>
  <c r="I305" i="17"/>
  <c r="H305" i="17"/>
  <c r="G305" i="17"/>
  <c r="F305" i="17"/>
  <c r="E305" i="17"/>
  <c r="N304" i="17"/>
  <c r="M304" i="17"/>
  <c r="L304" i="17"/>
  <c r="K304" i="17"/>
  <c r="J304" i="17"/>
  <c r="I304" i="17"/>
  <c r="H304" i="17"/>
  <c r="G304" i="17"/>
  <c r="F304" i="17"/>
  <c r="E304" i="17"/>
  <c r="N303" i="17"/>
  <c r="M303" i="17"/>
  <c r="L303" i="17"/>
  <c r="K303" i="17"/>
  <c r="J303" i="17"/>
  <c r="I303" i="17"/>
  <c r="H303" i="17"/>
  <c r="G303" i="17"/>
  <c r="F303" i="17"/>
  <c r="E303" i="17"/>
  <c r="N302" i="17"/>
  <c r="M302" i="17"/>
  <c r="L302" i="17"/>
  <c r="K302" i="17"/>
  <c r="J302" i="17"/>
  <c r="I302" i="17"/>
  <c r="H302" i="17"/>
  <c r="G302" i="17"/>
  <c r="F302" i="17"/>
  <c r="E302" i="17"/>
  <c r="N301" i="17"/>
  <c r="M301" i="17"/>
  <c r="L301" i="17"/>
  <c r="K301" i="17"/>
  <c r="J301" i="17"/>
  <c r="I301" i="17"/>
  <c r="H301" i="17"/>
  <c r="G301" i="17"/>
  <c r="F301" i="17"/>
  <c r="E301" i="17"/>
  <c r="N300" i="17"/>
  <c r="M300" i="17"/>
  <c r="L300" i="17"/>
  <c r="K300" i="17"/>
  <c r="J300" i="17"/>
  <c r="I300" i="17"/>
  <c r="H300" i="17"/>
  <c r="G300" i="17"/>
  <c r="F300" i="17"/>
  <c r="E300" i="17"/>
  <c r="N299" i="17"/>
  <c r="M299" i="17"/>
  <c r="L299" i="17"/>
  <c r="K299" i="17"/>
  <c r="J299" i="17"/>
  <c r="I299" i="17"/>
  <c r="H299" i="17"/>
  <c r="G299" i="17"/>
  <c r="F299" i="17"/>
  <c r="E299" i="17"/>
  <c r="N298" i="17"/>
  <c r="M298" i="17"/>
  <c r="L298" i="17"/>
  <c r="K298" i="17"/>
  <c r="J298" i="17"/>
  <c r="I298" i="17"/>
  <c r="H298" i="17"/>
  <c r="G298" i="17"/>
  <c r="F298" i="17"/>
  <c r="E298" i="17"/>
  <c r="N297" i="17"/>
  <c r="M297" i="17"/>
  <c r="L297" i="17"/>
  <c r="K297" i="17"/>
  <c r="J297" i="17"/>
  <c r="I297" i="17"/>
  <c r="H297" i="17"/>
  <c r="G297" i="17"/>
  <c r="F297" i="17"/>
  <c r="E297" i="17"/>
  <c r="N296" i="17"/>
  <c r="M296" i="17"/>
  <c r="L296" i="17"/>
  <c r="K296" i="17"/>
  <c r="J296" i="17"/>
  <c r="I296" i="17"/>
  <c r="H296" i="17"/>
  <c r="G296" i="17"/>
  <c r="F296" i="17"/>
  <c r="E296" i="17"/>
  <c r="N295" i="17"/>
  <c r="M295" i="17"/>
  <c r="L295" i="17"/>
  <c r="K295" i="17"/>
  <c r="J295" i="17"/>
  <c r="I295" i="17"/>
  <c r="H295" i="17"/>
  <c r="G295" i="17"/>
  <c r="F295" i="17"/>
  <c r="E295" i="17"/>
  <c r="N294" i="17"/>
  <c r="M294" i="17"/>
  <c r="L294" i="17"/>
  <c r="K294" i="17"/>
  <c r="J294" i="17"/>
  <c r="I294" i="17"/>
  <c r="H294" i="17"/>
  <c r="G294" i="17"/>
  <c r="F294" i="17"/>
  <c r="E294" i="17"/>
  <c r="N293" i="17"/>
  <c r="M293" i="17"/>
  <c r="L293" i="17"/>
  <c r="K293" i="17"/>
  <c r="J293" i="17"/>
  <c r="I293" i="17"/>
  <c r="H293" i="17"/>
  <c r="G293" i="17"/>
  <c r="F293" i="17"/>
  <c r="E293" i="17"/>
  <c r="N292" i="17"/>
  <c r="M292" i="17"/>
  <c r="L292" i="17"/>
  <c r="K292" i="17"/>
  <c r="J292" i="17"/>
  <c r="I292" i="17"/>
  <c r="H292" i="17"/>
  <c r="G292" i="17"/>
  <c r="F292" i="17"/>
  <c r="E292" i="17"/>
  <c r="N291" i="17"/>
  <c r="M291" i="17"/>
  <c r="L291" i="17"/>
  <c r="K291" i="17"/>
  <c r="J291" i="17"/>
  <c r="I291" i="17"/>
  <c r="H291" i="17"/>
  <c r="G291" i="17"/>
  <c r="F291" i="17"/>
  <c r="E291" i="17"/>
  <c r="N290" i="17"/>
  <c r="M290" i="17"/>
  <c r="L290" i="17"/>
  <c r="K290" i="17"/>
  <c r="J290" i="17"/>
  <c r="I290" i="17"/>
  <c r="H290" i="17"/>
  <c r="G290" i="17"/>
  <c r="F290" i="17"/>
  <c r="E290" i="17"/>
  <c r="N289" i="17"/>
  <c r="M289" i="17"/>
  <c r="L289" i="17"/>
  <c r="K289" i="17"/>
  <c r="J289" i="17"/>
  <c r="I289" i="17"/>
  <c r="H289" i="17"/>
  <c r="G289" i="17"/>
  <c r="F289" i="17"/>
  <c r="E289" i="17"/>
  <c r="N288" i="17"/>
  <c r="M288" i="17"/>
  <c r="L288" i="17"/>
  <c r="K288" i="17"/>
  <c r="J288" i="17"/>
  <c r="I288" i="17"/>
  <c r="H288" i="17"/>
  <c r="G288" i="17"/>
  <c r="F288" i="17"/>
  <c r="E288" i="17"/>
  <c r="N287" i="17"/>
  <c r="M287" i="17"/>
  <c r="L287" i="17"/>
  <c r="K287" i="17"/>
  <c r="J287" i="17"/>
  <c r="I287" i="17"/>
  <c r="H287" i="17"/>
  <c r="G287" i="17"/>
  <c r="F287" i="17"/>
  <c r="E287" i="17"/>
  <c r="N286" i="17"/>
  <c r="M286" i="17"/>
  <c r="L286" i="17"/>
  <c r="K286" i="17"/>
  <c r="J286" i="17"/>
  <c r="I286" i="17"/>
  <c r="H286" i="17"/>
  <c r="G286" i="17"/>
  <c r="F286" i="17"/>
  <c r="E286" i="17"/>
  <c r="N285" i="17"/>
  <c r="M285" i="17"/>
  <c r="L285" i="17"/>
  <c r="K285" i="17"/>
  <c r="J285" i="17"/>
  <c r="I285" i="17"/>
  <c r="H285" i="17"/>
  <c r="G285" i="17"/>
  <c r="F285" i="17"/>
  <c r="E285" i="17"/>
  <c r="N284" i="17"/>
  <c r="M284" i="17"/>
  <c r="L284" i="17"/>
  <c r="K284" i="17"/>
  <c r="J284" i="17"/>
  <c r="I284" i="17"/>
  <c r="H284" i="17"/>
  <c r="G284" i="17"/>
  <c r="F284" i="17"/>
  <c r="E284" i="17"/>
  <c r="N283" i="17"/>
  <c r="M283" i="17"/>
  <c r="L283" i="17"/>
  <c r="K283" i="17"/>
  <c r="J283" i="17"/>
  <c r="I283" i="17"/>
  <c r="H283" i="17"/>
  <c r="G283" i="17"/>
  <c r="F283" i="17"/>
  <c r="E283" i="17"/>
  <c r="N282" i="17"/>
  <c r="M282" i="17"/>
  <c r="L282" i="17"/>
  <c r="K282" i="17"/>
  <c r="J282" i="17"/>
  <c r="I282" i="17"/>
  <c r="H282" i="17"/>
  <c r="G282" i="17"/>
  <c r="F282" i="17"/>
  <c r="E282" i="17"/>
  <c r="N281" i="17"/>
  <c r="M281" i="17"/>
  <c r="L281" i="17"/>
  <c r="K281" i="17"/>
  <c r="J281" i="17"/>
  <c r="I281" i="17"/>
  <c r="H281" i="17"/>
  <c r="G281" i="17"/>
  <c r="F281" i="17"/>
  <c r="E281" i="17"/>
  <c r="N280" i="17"/>
  <c r="M280" i="17"/>
  <c r="L280" i="17"/>
  <c r="K280" i="17"/>
  <c r="J280" i="17"/>
  <c r="I280" i="17"/>
  <c r="H280" i="17"/>
  <c r="G280" i="17"/>
  <c r="F280" i="17"/>
  <c r="E280" i="17"/>
  <c r="N279" i="17"/>
  <c r="M279" i="17"/>
  <c r="L279" i="17"/>
  <c r="K279" i="17"/>
  <c r="J279" i="17"/>
  <c r="I279" i="17"/>
  <c r="H279" i="17"/>
  <c r="G279" i="17"/>
  <c r="F279" i="17"/>
  <c r="E279" i="17"/>
  <c r="N278" i="17"/>
  <c r="M278" i="17"/>
  <c r="L278" i="17"/>
  <c r="K278" i="17"/>
  <c r="J278" i="17"/>
  <c r="I278" i="17"/>
  <c r="H278" i="17"/>
  <c r="G278" i="17"/>
  <c r="F278" i="17"/>
  <c r="E278" i="17"/>
  <c r="N277" i="17"/>
  <c r="M277" i="17"/>
  <c r="L277" i="17"/>
  <c r="K277" i="17"/>
  <c r="J277" i="17"/>
  <c r="I277" i="17"/>
  <c r="H277" i="17"/>
  <c r="G277" i="17"/>
  <c r="F277" i="17"/>
  <c r="E277" i="17"/>
  <c r="N276" i="17"/>
  <c r="M276" i="17"/>
  <c r="L276" i="17"/>
  <c r="K276" i="17"/>
  <c r="J276" i="17"/>
  <c r="I276" i="17"/>
  <c r="H276" i="17"/>
  <c r="G276" i="17"/>
  <c r="F276" i="17"/>
  <c r="E276" i="17"/>
  <c r="N275" i="17"/>
  <c r="M275" i="17"/>
  <c r="L275" i="17"/>
  <c r="K275" i="17"/>
  <c r="J275" i="17"/>
  <c r="I275" i="17"/>
  <c r="H275" i="17"/>
  <c r="G275" i="17"/>
  <c r="F275" i="17"/>
  <c r="E275" i="17"/>
  <c r="N274" i="17"/>
  <c r="M274" i="17"/>
  <c r="L274" i="17"/>
  <c r="K274" i="17"/>
  <c r="J274" i="17"/>
  <c r="I274" i="17"/>
  <c r="H274" i="17"/>
  <c r="G274" i="17"/>
  <c r="F274" i="17"/>
  <c r="E274" i="17"/>
  <c r="N273" i="17"/>
  <c r="M273" i="17"/>
  <c r="L273" i="17"/>
  <c r="K273" i="17"/>
  <c r="J273" i="17"/>
  <c r="I273" i="17"/>
  <c r="H273" i="17"/>
  <c r="G273" i="17"/>
  <c r="F273" i="17"/>
  <c r="E273" i="17"/>
  <c r="N272" i="17"/>
  <c r="M272" i="17"/>
  <c r="L272" i="17"/>
  <c r="K272" i="17"/>
  <c r="J272" i="17"/>
  <c r="I272" i="17"/>
  <c r="H272" i="17"/>
  <c r="G272" i="17"/>
  <c r="F272" i="17"/>
  <c r="E272" i="17"/>
  <c r="N271" i="17"/>
  <c r="M271" i="17"/>
  <c r="L271" i="17"/>
  <c r="K271" i="17"/>
  <c r="J271" i="17"/>
  <c r="I271" i="17"/>
  <c r="H271" i="17"/>
  <c r="G271" i="17"/>
  <c r="F271" i="17"/>
  <c r="E271" i="17"/>
  <c r="N270" i="17"/>
  <c r="M270" i="17"/>
  <c r="L270" i="17"/>
  <c r="K270" i="17"/>
  <c r="J270" i="17"/>
  <c r="I270" i="17"/>
  <c r="H270" i="17"/>
  <c r="G270" i="17"/>
  <c r="F270" i="17"/>
  <c r="E270" i="17"/>
  <c r="N269" i="17"/>
  <c r="M269" i="17"/>
  <c r="L269" i="17"/>
  <c r="K269" i="17"/>
  <c r="J269" i="17"/>
  <c r="I269" i="17"/>
  <c r="H269" i="17"/>
  <c r="G269" i="17"/>
  <c r="F269" i="17"/>
  <c r="E269" i="17"/>
  <c r="S268" i="17"/>
  <c r="P268" i="17" s="1"/>
  <c r="U268" i="17" s="1"/>
  <c r="N267" i="17"/>
  <c r="M267" i="17"/>
  <c r="L267" i="17"/>
  <c r="K267" i="17"/>
  <c r="J267" i="17"/>
  <c r="I267" i="17"/>
  <c r="H267" i="17"/>
  <c r="G267" i="17"/>
  <c r="F267" i="17"/>
  <c r="E267" i="17"/>
  <c r="N266" i="17"/>
  <c r="M266" i="17"/>
  <c r="L266" i="17"/>
  <c r="K266" i="17"/>
  <c r="J266" i="17"/>
  <c r="I266" i="17"/>
  <c r="H266" i="17"/>
  <c r="G266" i="17"/>
  <c r="F266" i="17"/>
  <c r="E266" i="17"/>
  <c r="N265" i="17"/>
  <c r="M265" i="17"/>
  <c r="L265" i="17"/>
  <c r="K265" i="17"/>
  <c r="J265" i="17"/>
  <c r="I265" i="17"/>
  <c r="H265" i="17"/>
  <c r="G265" i="17"/>
  <c r="F265" i="17"/>
  <c r="E265" i="17"/>
  <c r="N264" i="17"/>
  <c r="M264" i="17"/>
  <c r="L264" i="17"/>
  <c r="K264" i="17"/>
  <c r="J264" i="17"/>
  <c r="I264" i="17"/>
  <c r="H264" i="17"/>
  <c r="G264" i="17"/>
  <c r="F264" i="17"/>
  <c r="E264" i="17"/>
  <c r="N263" i="17"/>
  <c r="M263" i="17"/>
  <c r="L263" i="17"/>
  <c r="K263" i="17"/>
  <c r="J263" i="17"/>
  <c r="I263" i="17"/>
  <c r="H263" i="17"/>
  <c r="G263" i="17"/>
  <c r="F263" i="17"/>
  <c r="E263" i="17"/>
  <c r="N262" i="17"/>
  <c r="M262" i="17"/>
  <c r="L262" i="17"/>
  <c r="K262" i="17"/>
  <c r="J262" i="17"/>
  <c r="I262" i="17"/>
  <c r="H262" i="17"/>
  <c r="G262" i="17"/>
  <c r="F262" i="17"/>
  <c r="E262" i="17"/>
  <c r="N261" i="17"/>
  <c r="M261" i="17"/>
  <c r="L261" i="17"/>
  <c r="K261" i="17"/>
  <c r="J261" i="17"/>
  <c r="I261" i="17"/>
  <c r="H261" i="17"/>
  <c r="G261" i="17"/>
  <c r="F261" i="17"/>
  <c r="E261" i="17"/>
  <c r="N260" i="17"/>
  <c r="M260" i="17"/>
  <c r="L260" i="17"/>
  <c r="K260" i="17"/>
  <c r="J260" i="17"/>
  <c r="I260" i="17"/>
  <c r="H260" i="17"/>
  <c r="G260" i="17"/>
  <c r="F260" i="17"/>
  <c r="E260" i="17"/>
  <c r="N259" i="17"/>
  <c r="M259" i="17"/>
  <c r="L259" i="17"/>
  <c r="K259" i="17"/>
  <c r="J259" i="17"/>
  <c r="I259" i="17"/>
  <c r="H259" i="17"/>
  <c r="G259" i="17"/>
  <c r="F259" i="17"/>
  <c r="E259" i="17"/>
  <c r="N258" i="17"/>
  <c r="M258" i="17"/>
  <c r="L258" i="17"/>
  <c r="K258" i="17"/>
  <c r="J258" i="17"/>
  <c r="I258" i="17"/>
  <c r="H258" i="17"/>
  <c r="G258" i="17"/>
  <c r="F258" i="17"/>
  <c r="E258" i="17"/>
  <c r="N257" i="17"/>
  <c r="M257" i="17"/>
  <c r="L257" i="17"/>
  <c r="K257" i="17"/>
  <c r="J257" i="17"/>
  <c r="I257" i="17"/>
  <c r="H257" i="17"/>
  <c r="G257" i="17"/>
  <c r="F257" i="17"/>
  <c r="E257" i="17"/>
  <c r="N256" i="17"/>
  <c r="M256" i="17"/>
  <c r="L256" i="17"/>
  <c r="K256" i="17"/>
  <c r="J256" i="17"/>
  <c r="I256" i="17"/>
  <c r="H256" i="17"/>
  <c r="G256" i="17"/>
  <c r="F256" i="17"/>
  <c r="E256" i="17"/>
  <c r="N255" i="17"/>
  <c r="M255" i="17"/>
  <c r="L255" i="17"/>
  <c r="K255" i="17"/>
  <c r="J255" i="17"/>
  <c r="I255" i="17"/>
  <c r="H255" i="17"/>
  <c r="G255" i="17"/>
  <c r="F255" i="17"/>
  <c r="E255" i="17"/>
  <c r="N254" i="17"/>
  <c r="M254" i="17"/>
  <c r="L254" i="17"/>
  <c r="K254" i="17"/>
  <c r="J254" i="17"/>
  <c r="I254" i="17"/>
  <c r="H254" i="17"/>
  <c r="G254" i="17"/>
  <c r="F254" i="17"/>
  <c r="E254" i="17"/>
  <c r="N253" i="17"/>
  <c r="M253" i="17"/>
  <c r="L253" i="17"/>
  <c r="K253" i="17"/>
  <c r="J253" i="17"/>
  <c r="I253" i="17"/>
  <c r="H253" i="17"/>
  <c r="G253" i="17"/>
  <c r="F253" i="17"/>
  <c r="E253" i="17"/>
  <c r="N252" i="17"/>
  <c r="M252" i="17"/>
  <c r="L252" i="17"/>
  <c r="K252" i="17"/>
  <c r="J252" i="17"/>
  <c r="I252" i="17"/>
  <c r="H252" i="17"/>
  <c r="G252" i="17"/>
  <c r="F252" i="17"/>
  <c r="E252" i="17"/>
  <c r="N251" i="17"/>
  <c r="M251" i="17"/>
  <c r="L251" i="17"/>
  <c r="K251" i="17"/>
  <c r="J251" i="17"/>
  <c r="I251" i="17"/>
  <c r="H251" i="17"/>
  <c r="G251" i="17"/>
  <c r="F251" i="17"/>
  <c r="E251" i="17"/>
  <c r="N250" i="17"/>
  <c r="M250" i="17"/>
  <c r="L250" i="17"/>
  <c r="K250" i="17"/>
  <c r="J250" i="17"/>
  <c r="I250" i="17"/>
  <c r="H250" i="17"/>
  <c r="G250" i="17"/>
  <c r="F250" i="17"/>
  <c r="E250" i="17"/>
  <c r="N249" i="17"/>
  <c r="M249" i="17"/>
  <c r="L249" i="17"/>
  <c r="K249" i="17"/>
  <c r="J249" i="17"/>
  <c r="I249" i="17"/>
  <c r="H249" i="17"/>
  <c r="G249" i="17"/>
  <c r="F249" i="17"/>
  <c r="E249" i="17"/>
  <c r="N248" i="17"/>
  <c r="M248" i="17"/>
  <c r="L248" i="17"/>
  <c r="K248" i="17"/>
  <c r="J248" i="17"/>
  <c r="I248" i="17"/>
  <c r="H248" i="17"/>
  <c r="G248" i="17"/>
  <c r="F248" i="17"/>
  <c r="E248" i="17"/>
  <c r="N247" i="17"/>
  <c r="M247" i="17"/>
  <c r="L247" i="17"/>
  <c r="K247" i="17"/>
  <c r="J247" i="17"/>
  <c r="I247" i="17"/>
  <c r="H247" i="17"/>
  <c r="G247" i="17"/>
  <c r="F247" i="17"/>
  <c r="E247" i="17"/>
  <c r="N246" i="17"/>
  <c r="M246" i="17"/>
  <c r="L246" i="17"/>
  <c r="K246" i="17"/>
  <c r="J246" i="17"/>
  <c r="I246" i="17"/>
  <c r="H246" i="17"/>
  <c r="G246" i="17"/>
  <c r="F246" i="17"/>
  <c r="E246" i="17"/>
  <c r="N245" i="17"/>
  <c r="M245" i="17"/>
  <c r="L245" i="17"/>
  <c r="K245" i="17"/>
  <c r="J245" i="17"/>
  <c r="I245" i="17"/>
  <c r="H245" i="17"/>
  <c r="G245" i="17"/>
  <c r="F245" i="17"/>
  <c r="E245" i="17"/>
  <c r="N244" i="17"/>
  <c r="M244" i="17"/>
  <c r="L244" i="17"/>
  <c r="K244" i="17"/>
  <c r="J244" i="17"/>
  <c r="I244" i="17"/>
  <c r="H244" i="17"/>
  <c r="G244" i="17"/>
  <c r="F244" i="17"/>
  <c r="E244" i="17"/>
  <c r="N243" i="17"/>
  <c r="M243" i="17"/>
  <c r="L243" i="17"/>
  <c r="K243" i="17"/>
  <c r="J243" i="17"/>
  <c r="I243" i="17"/>
  <c r="H243" i="17"/>
  <c r="G243" i="17"/>
  <c r="F243" i="17"/>
  <c r="E243" i="17"/>
  <c r="N242" i="17"/>
  <c r="M242" i="17"/>
  <c r="L242" i="17"/>
  <c r="K242" i="17"/>
  <c r="J242" i="17"/>
  <c r="I242" i="17"/>
  <c r="H242" i="17"/>
  <c r="G242" i="17"/>
  <c r="F242" i="17"/>
  <c r="E242" i="17"/>
  <c r="N241" i="17"/>
  <c r="M241" i="17"/>
  <c r="L241" i="17"/>
  <c r="K241" i="17"/>
  <c r="J241" i="17"/>
  <c r="I241" i="17"/>
  <c r="H241" i="17"/>
  <c r="G241" i="17"/>
  <c r="F241" i="17"/>
  <c r="E241" i="17"/>
  <c r="N240" i="17"/>
  <c r="M240" i="17"/>
  <c r="L240" i="17"/>
  <c r="K240" i="17"/>
  <c r="J240" i="17"/>
  <c r="I240" i="17"/>
  <c r="H240" i="17"/>
  <c r="G240" i="17"/>
  <c r="F240" i="17"/>
  <c r="E240" i="17"/>
  <c r="N239" i="17"/>
  <c r="M239" i="17"/>
  <c r="L239" i="17"/>
  <c r="K239" i="17"/>
  <c r="J239" i="17"/>
  <c r="I239" i="17"/>
  <c r="H239" i="17"/>
  <c r="G239" i="17"/>
  <c r="F239" i="17"/>
  <c r="E239" i="17"/>
  <c r="N238" i="17"/>
  <c r="M238" i="17"/>
  <c r="L238" i="17"/>
  <c r="K238" i="17"/>
  <c r="J238" i="17"/>
  <c r="I238" i="17"/>
  <c r="H238" i="17"/>
  <c r="G238" i="17"/>
  <c r="F238" i="17"/>
  <c r="E238" i="17"/>
  <c r="N237" i="17"/>
  <c r="M237" i="17"/>
  <c r="L237" i="17"/>
  <c r="K237" i="17"/>
  <c r="J237" i="17"/>
  <c r="I237" i="17"/>
  <c r="H237" i="17"/>
  <c r="G237" i="17"/>
  <c r="F237" i="17"/>
  <c r="E237" i="17"/>
  <c r="N236" i="17"/>
  <c r="M236" i="17"/>
  <c r="L236" i="17"/>
  <c r="K236" i="17"/>
  <c r="J236" i="17"/>
  <c r="I236" i="17"/>
  <c r="H236" i="17"/>
  <c r="G236" i="17"/>
  <c r="F236" i="17"/>
  <c r="E236" i="17"/>
  <c r="N235" i="17"/>
  <c r="M235" i="17"/>
  <c r="L235" i="17"/>
  <c r="K235" i="17"/>
  <c r="J235" i="17"/>
  <c r="I235" i="17"/>
  <c r="H235" i="17"/>
  <c r="G235" i="17"/>
  <c r="F235" i="17"/>
  <c r="E235" i="17"/>
  <c r="N234" i="17"/>
  <c r="M234" i="17"/>
  <c r="L234" i="17"/>
  <c r="K234" i="17"/>
  <c r="J234" i="17"/>
  <c r="I234" i="17"/>
  <c r="H234" i="17"/>
  <c r="G234" i="17"/>
  <c r="F234" i="17"/>
  <c r="E234" i="17"/>
  <c r="N233" i="17"/>
  <c r="M233" i="17"/>
  <c r="L233" i="17"/>
  <c r="K233" i="17"/>
  <c r="J233" i="17"/>
  <c r="I233" i="17"/>
  <c r="H233" i="17"/>
  <c r="G233" i="17"/>
  <c r="F233" i="17"/>
  <c r="E233" i="17"/>
  <c r="N232" i="17"/>
  <c r="M232" i="17"/>
  <c r="L232" i="17"/>
  <c r="K232" i="17"/>
  <c r="J232" i="17"/>
  <c r="I232" i="17"/>
  <c r="H232" i="17"/>
  <c r="G232" i="17"/>
  <c r="F232" i="17"/>
  <c r="E232" i="17"/>
  <c r="N231" i="17"/>
  <c r="M231" i="17"/>
  <c r="L231" i="17"/>
  <c r="K231" i="17"/>
  <c r="J231" i="17"/>
  <c r="I231" i="17"/>
  <c r="H231" i="17"/>
  <c r="G231" i="17"/>
  <c r="F231" i="17"/>
  <c r="E231" i="17"/>
  <c r="N230" i="17"/>
  <c r="M230" i="17"/>
  <c r="L230" i="17"/>
  <c r="K230" i="17"/>
  <c r="J230" i="17"/>
  <c r="I230" i="17"/>
  <c r="H230" i="17"/>
  <c r="G230" i="17"/>
  <c r="F230" i="17"/>
  <c r="E230" i="17"/>
  <c r="N229" i="17"/>
  <c r="M229" i="17"/>
  <c r="L229" i="17"/>
  <c r="K229" i="17"/>
  <c r="J229" i="17"/>
  <c r="I229" i="17"/>
  <c r="H229" i="17"/>
  <c r="G229" i="17"/>
  <c r="F229" i="17"/>
  <c r="E229" i="17"/>
  <c r="N228" i="17"/>
  <c r="M228" i="17"/>
  <c r="L228" i="17"/>
  <c r="K228" i="17"/>
  <c r="J228" i="17"/>
  <c r="I228" i="17"/>
  <c r="H228" i="17"/>
  <c r="G228" i="17"/>
  <c r="F228" i="17"/>
  <c r="E228" i="17"/>
  <c r="N227" i="17"/>
  <c r="M227" i="17"/>
  <c r="L227" i="17"/>
  <c r="K227" i="17"/>
  <c r="J227" i="17"/>
  <c r="I227" i="17"/>
  <c r="H227" i="17"/>
  <c r="G227" i="17"/>
  <c r="F227" i="17"/>
  <c r="E227" i="17"/>
  <c r="N226" i="17"/>
  <c r="M226" i="17"/>
  <c r="L226" i="17"/>
  <c r="K226" i="17"/>
  <c r="J226" i="17"/>
  <c r="I226" i="17"/>
  <c r="H226" i="17"/>
  <c r="G226" i="17"/>
  <c r="F226" i="17"/>
  <c r="E226" i="17"/>
  <c r="N225" i="17"/>
  <c r="M225" i="17"/>
  <c r="L225" i="17"/>
  <c r="K225" i="17"/>
  <c r="J225" i="17"/>
  <c r="I225" i="17"/>
  <c r="H225" i="17"/>
  <c r="G225" i="17"/>
  <c r="F225" i="17"/>
  <c r="E225" i="17"/>
  <c r="N224" i="17"/>
  <c r="M224" i="17"/>
  <c r="L224" i="17"/>
  <c r="K224" i="17"/>
  <c r="J224" i="17"/>
  <c r="I224" i="17"/>
  <c r="H224" i="17"/>
  <c r="G224" i="17"/>
  <c r="F224" i="17"/>
  <c r="E224" i="17"/>
  <c r="N223" i="17"/>
  <c r="M223" i="17"/>
  <c r="L223" i="17"/>
  <c r="K223" i="17"/>
  <c r="J223" i="17"/>
  <c r="I223" i="17"/>
  <c r="H223" i="17"/>
  <c r="G223" i="17"/>
  <c r="F223" i="17"/>
  <c r="E223" i="17"/>
  <c r="N222" i="17"/>
  <c r="M222" i="17"/>
  <c r="L222" i="17"/>
  <c r="K222" i="17"/>
  <c r="J222" i="17"/>
  <c r="I222" i="17"/>
  <c r="H222" i="17"/>
  <c r="G222" i="17"/>
  <c r="F222" i="17"/>
  <c r="E222" i="17"/>
  <c r="N221" i="17"/>
  <c r="M221" i="17"/>
  <c r="L221" i="17"/>
  <c r="K221" i="17"/>
  <c r="J221" i="17"/>
  <c r="I221" i="17"/>
  <c r="H221" i="17"/>
  <c r="G221" i="17"/>
  <c r="F221" i="17"/>
  <c r="E221" i="17"/>
  <c r="N220" i="17"/>
  <c r="M220" i="17"/>
  <c r="L220" i="17"/>
  <c r="K220" i="17"/>
  <c r="J220" i="17"/>
  <c r="I220" i="17"/>
  <c r="H220" i="17"/>
  <c r="G220" i="17"/>
  <c r="F220" i="17"/>
  <c r="E220" i="17"/>
  <c r="N219" i="17"/>
  <c r="M219" i="17"/>
  <c r="L219" i="17"/>
  <c r="K219" i="17"/>
  <c r="J219" i="17"/>
  <c r="I219" i="17"/>
  <c r="H219" i="17"/>
  <c r="G219" i="17"/>
  <c r="F219" i="17"/>
  <c r="E219" i="17"/>
  <c r="N218" i="17"/>
  <c r="M218" i="17"/>
  <c r="L218" i="17"/>
  <c r="K218" i="17"/>
  <c r="J218" i="17"/>
  <c r="I218" i="17"/>
  <c r="H218" i="17"/>
  <c r="G218" i="17"/>
  <c r="F218" i="17"/>
  <c r="E218" i="17"/>
  <c r="N217" i="17"/>
  <c r="M217" i="17"/>
  <c r="L217" i="17"/>
  <c r="K217" i="17"/>
  <c r="J217" i="17"/>
  <c r="I217" i="17"/>
  <c r="H217" i="17"/>
  <c r="G217" i="17"/>
  <c r="F217" i="17"/>
  <c r="E217" i="17"/>
  <c r="N216" i="17"/>
  <c r="M216" i="17"/>
  <c r="L216" i="17"/>
  <c r="K216" i="17"/>
  <c r="J216" i="17"/>
  <c r="I216" i="17"/>
  <c r="H216" i="17"/>
  <c r="G216" i="17"/>
  <c r="F216" i="17"/>
  <c r="E216" i="17"/>
  <c r="N215" i="17"/>
  <c r="M215" i="17"/>
  <c r="L215" i="17"/>
  <c r="K215" i="17"/>
  <c r="J215" i="17"/>
  <c r="I215" i="17"/>
  <c r="H215" i="17"/>
  <c r="G215" i="17"/>
  <c r="F215" i="17"/>
  <c r="E215" i="17"/>
  <c r="N214" i="17"/>
  <c r="M214" i="17"/>
  <c r="L214" i="17"/>
  <c r="K214" i="17"/>
  <c r="J214" i="17"/>
  <c r="I214" i="17"/>
  <c r="H214" i="17"/>
  <c r="G214" i="17"/>
  <c r="F214" i="17"/>
  <c r="E214" i="17"/>
  <c r="N213" i="17"/>
  <c r="M213" i="17"/>
  <c r="L213" i="17"/>
  <c r="K213" i="17"/>
  <c r="J213" i="17"/>
  <c r="I213" i="17"/>
  <c r="H213" i="17"/>
  <c r="G213" i="17"/>
  <c r="F213" i="17"/>
  <c r="E213" i="17"/>
  <c r="N212" i="17"/>
  <c r="M212" i="17"/>
  <c r="L212" i="17"/>
  <c r="K212" i="17"/>
  <c r="J212" i="17"/>
  <c r="I212" i="17"/>
  <c r="H212" i="17"/>
  <c r="G212" i="17"/>
  <c r="F212" i="17"/>
  <c r="E212" i="17"/>
  <c r="N211" i="17"/>
  <c r="M211" i="17"/>
  <c r="L211" i="17"/>
  <c r="K211" i="17"/>
  <c r="J211" i="17"/>
  <c r="I211" i="17"/>
  <c r="H211" i="17"/>
  <c r="G211" i="17"/>
  <c r="F211" i="17"/>
  <c r="E211" i="17"/>
  <c r="N210" i="17"/>
  <c r="M210" i="17"/>
  <c r="L210" i="17"/>
  <c r="K210" i="17"/>
  <c r="J210" i="17"/>
  <c r="I210" i="17"/>
  <c r="H210" i="17"/>
  <c r="G210" i="17"/>
  <c r="F210" i="17"/>
  <c r="E210" i="17"/>
  <c r="N209" i="17"/>
  <c r="M209" i="17"/>
  <c r="L209" i="17"/>
  <c r="K209" i="17"/>
  <c r="J209" i="17"/>
  <c r="I209" i="17"/>
  <c r="H209" i="17"/>
  <c r="G209" i="17"/>
  <c r="F209" i="17"/>
  <c r="E209" i="17"/>
  <c r="N208" i="17"/>
  <c r="M208" i="17"/>
  <c r="L208" i="17"/>
  <c r="K208" i="17"/>
  <c r="J208" i="17"/>
  <c r="I208" i="17"/>
  <c r="H208" i="17"/>
  <c r="G208" i="17"/>
  <c r="F208" i="17"/>
  <c r="E208" i="17"/>
  <c r="N207" i="17"/>
  <c r="M207" i="17"/>
  <c r="L207" i="17"/>
  <c r="K207" i="17"/>
  <c r="J207" i="17"/>
  <c r="I207" i="17"/>
  <c r="H207" i="17"/>
  <c r="G207" i="17"/>
  <c r="F207" i="17"/>
  <c r="E207" i="17"/>
  <c r="N206" i="17"/>
  <c r="M206" i="17"/>
  <c r="L206" i="17"/>
  <c r="K206" i="17"/>
  <c r="J206" i="17"/>
  <c r="I206" i="17"/>
  <c r="H206" i="17"/>
  <c r="G206" i="17"/>
  <c r="F206" i="17"/>
  <c r="E206" i="17"/>
  <c r="N205" i="17"/>
  <c r="M205" i="17"/>
  <c r="L205" i="17"/>
  <c r="K205" i="17"/>
  <c r="J205" i="17"/>
  <c r="I205" i="17"/>
  <c r="H205" i="17"/>
  <c r="G205" i="17"/>
  <c r="F205" i="17"/>
  <c r="E205" i="17"/>
  <c r="N204" i="17"/>
  <c r="M204" i="17"/>
  <c r="L204" i="17"/>
  <c r="K204" i="17"/>
  <c r="J204" i="17"/>
  <c r="I204" i="17"/>
  <c r="H204" i="17"/>
  <c r="G204" i="17"/>
  <c r="F204" i="17"/>
  <c r="E204" i="17"/>
  <c r="N203" i="17"/>
  <c r="M203" i="17"/>
  <c r="L203" i="17"/>
  <c r="K203" i="17"/>
  <c r="J203" i="17"/>
  <c r="I203" i="17"/>
  <c r="H203" i="17"/>
  <c r="G203" i="17"/>
  <c r="F203" i="17"/>
  <c r="E203" i="17"/>
  <c r="N202" i="17"/>
  <c r="M202" i="17"/>
  <c r="L202" i="17"/>
  <c r="K202" i="17"/>
  <c r="J202" i="17"/>
  <c r="I202" i="17"/>
  <c r="H202" i="17"/>
  <c r="G202" i="17"/>
  <c r="F202" i="17"/>
  <c r="E202" i="17"/>
  <c r="N201" i="17"/>
  <c r="M201" i="17"/>
  <c r="L201" i="17"/>
  <c r="K201" i="17"/>
  <c r="J201" i="17"/>
  <c r="I201" i="17"/>
  <c r="H201" i="17"/>
  <c r="G201" i="17"/>
  <c r="F201" i="17"/>
  <c r="E201" i="17"/>
  <c r="S200" i="17"/>
  <c r="P200" i="17" s="1"/>
  <c r="U200" i="17" s="1"/>
  <c r="N199" i="17"/>
  <c r="M199" i="17"/>
  <c r="L199" i="17"/>
  <c r="K199" i="17"/>
  <c r="J199" i="17"/>
  <c r="I199" i="17"/>
  <c r="H199" i="17"/>
  <c r="G199" i="17"/>
  <c r="F199" i="17"/>
  <c r="E199" i="17"/>
  <c r="N198" i="17"/>
  <c r="M198" i="17"/>
  <c r="L198" i="17"/>
  <c r="K198" i="17"/>
  <c r="J198" i="17"/>
  <c r="I198" i="17"/>
  <c r="H198" i="17"/>
  <c r="G198" i="17"/>
  <c r="F198" i="17"/>
  <c r="E198" i="17"/>
  <c r="N197" i="17"/>
  <c r="M197" i="17"/>
  <c r="L197" i="17"/>
  <c r="K197" i="17"/>
  <c r="J197" i="17"/>
  <c r="I197" i="17"/>
  <c r="H197" i="17"/>
  <c r="G197" i="17"/>
  <c r="F197" i="17"/>
  <c r="E197" i="17"/>
  <c r="N196" i="17"/>
  <c r="M196" i="17"/>
  <c r="L196" i="17"/>
  <c r="K196" i="17"/>
  <c r="J196" i="17"/>
  <c r="I196" i="17"/>
  <c r="H196" i="17"/>
  <c r="G196" i="17"/>
  <c r="F196" i="17"/>
  <c r="E196" i="17"/>
  <c r="N195" i="17"/>
  <c r="M195" i="17"/>
  <c r="L195" i="17"/>
  <c r="K195" i="17"/>
  <c r="J195" i="17"/>
  <c r="I195" i="17"/>
  <c r="H195" i="17"/>
  <c r="G195" i="17"/>
  <c r="F195" i="17"/>
  <c r="E195" i="17"/>
  <c r="N194" i="17"/>
  <c r="M194" i="17"/>
  <c r="L194" i="17"/>
  <c r="K194" i="17"/>
  <c r="J194" i="17"/>
  <c r="I194" i="17"/>
  <c r="H194" i="17"/>
  <c r="G194" i="17"/>
  <c r="F194" i="17"/>
  <c r="E194" i="17"/>
  <c r="N192" i="17"/>
  <c r="M192" i="17"/>
  <c r="L192" i="17"/>
  <c r="K192" i="17"/>
  <c r="J192" i="17"/>
  <c r="I192" i="17"/>
  <c r="H192" i="17"/>
  <c r="G192" i="17"/>
  <c r="F192" i="17"/>
  <c r="E192" i="17"/>
  <c r="N191" i="17"/>
  <c r="M191" i="17"/>
  <c r="L191" i="17"/>
  <c r="K191" i="17"/>
  <c r="J191" i="17"/>
  <c r="I191" i="17"/>
  <c r="H191" i="17"/>
  <c r="G191" i="17"/>
  <c r="F191" i="17"/>
  <c r="E191" i="17"/>
  <c r="N190" i="17"/>
  <c r="M190" i="17"/>
  <c r="L190" i="17"/>
  <c r="K190" i="17"/>
  <c r="J190" i="17"/>
  <c r="I190" i="17"/>
  <c r="H190" i="17"/>
  <c r="G190" i="17"/>
  <c r="F190" i="17"/>
  <c r="E190" i="17"/>
  <c r="N189" i="17"/>
  <c r="M189" i="17"/>
  <c r="L189" i="17"/>
  <c r="K189" i="17"/>
  <c r="J189" i="17"/>
  <c r="I189" i="17"/>
  <c r="H189" i="17"/>
  <c r="G189" i="17"/>
  <c r="F189" i="17"/>
  <c r="E189" i="17"/>
  <c r="N188" i="17"/>
  <c r="M188" i="17"/>
  <c r="L188" i="17"/>
  <c r="K188" i="17"/>
  <c r="J188" i="17"/>
  <c r="I188" i="17"/>
  <c r="H188" i="17"/>
  <c r="G188" i="17"/>
  <c r="F188" i="17"/>
  <c r="E188" i="17"/>
  <c r="N187" i="17"/>
  <c r="M187" i="17"/>
  <c r="L187" i="17"/>
  <c r="K187" i="17"/>
  <c r="J187" i="17"/>
  <c r="I187" i="17"/>
  <c r="H187" i="17"/>
  <c r="G187" i="17"/>
  <c r="F187" i="17"/>
  <c r="E187" i="17"/>
  <c r="N186" i="17"/>
  <c r="M186" i="17"/>
  <c r="L186" i="17"/>
  <c r="K186" i="17"/>
  <c r="J186" i="17"/>
  <c r="I186" i="17"/>
  <c r="H186" i="17"/>
  <c r="G186" i="17"/>
  <c r="F186" i="17"/>
  <c r="E186" i="17"/>
  <c r="N185" i="17"/>
  <c r="M185" i="17"/>
  <c r="L185" i="17"/>
  <c r="K185" i="17"/>
  <c r="J185" i="17"/>
  <c r="I185" i="17"/>
  <c r="H185" i="17"/>
  <c r="G185" i="17"/>
  <c r="F185" i="17"/>
  <c r="E185" i="17"/>
  <c r="N184" i="17"/>
  <c r="M184" i="17"/>
  <c r="L184" i="17"/>
  <c r="K184" i="17"/>
  <c r="J184" i="17"/>
  <c r="I184" i="17"/>
  <c r="H184" i="17"/>
  <c r="G184" i="17"/>
  <c r="F184" i="17"/>
  <c r="E184" i="17"/>
  <c r="N183" i="17"/>
  <c r="M183" i="17"/>
  <c r="L183" i="17"/>
  <c r="K183" i="17"/>
  <c r="J183" i="17"/>
  <c r="I183" i="17"/>
  <c r="H183" i="17"/>
  <c r="G183" i="17"/>
  <c r="F183" i="17"/>
  <c r="E183" i="17"/>
  <c r="N182" i="17"/>
  <c r="M182" i="17"/>
  <c r="L182" i="17"/>
  <c r="K182" i="17"/>
  <c r="J182" i="17"/>
  <c r="I182" i="17"/>
  <c r="H182" i="17"/>
  <c r="G182" i="17"/>
  <c r="F182" i="17"/>
  <c r="E182" i="17"/>
  <c r="N181" i="17"/>
  <c r="M181" i="17"/>
  <c r="L181" i="17"/>
  <c r="K181" i="17"/>
  <c r="J181" i="17"/>
  <c r="I181" i="17"/>
  <c r="H181" i="17"/>
  <c r="G181" i="17"/>
  <c r="F181" i="17"/>
  <c r="E181" i="17"/>
  <c r="N180" i="17"/>
  <c r="M180" i="17"/>
  <c r="L180" i="17"/>
  <c r="K180" i="17"/>
  <c r="J180" i="17"/>
  <c r="I180" i="17"/>
  <c r="H180" i="17"/>
  <c r="G180" i="17"/>
  <c r="F180" i="17"/>
  <c r="E180" i="17"/>
  <c r="N179" i="17"/>
  <c r="M179" i="17"/>
  <c r="L179" i="17"/>
  <c r="K179" i="17"/>
  <c r="J179" i="17"/>
  <c r="I179" i="17"/>
  <c r="H179" i="17"/>
  <c r="G179" i="17"/>
  <c r="F179" i="17"/>
  <c r="E179" i="17"/>
  <c r="N178" i="17"/>
  <c r="M178" i="17"/>
  <c r="L178" i="17"/>
  <c r="K178" i="17"/>
  <c r="J178" i="17"/>
  <c r="I178" i="17"/>
  <c r="H178" i="17"/>
  <c r="G178" i="17"/>
  <c r="F178" i="17"/>
  <c r="E178" i="17"/>
  <c r="N177" i="17"/>
  <c r="M177" i="17"/>
  <c r="L177" i="17"/>
  <c r="K177" i="17"/>
  <c r="J177" i="17"/>
  <c r="I177" i="17"/>
  <c r="H177" i="17"/>
  <c r="G177" i="17"/>
  <c r="F177" i="17"/>
  <c r="E177" i="17"/>
  <c r="N176" i="17"/>
  <c r="M176" i="17"/>
  <c r="L176" i="17"/>
  <c r="K176" i="17"/>
  <c r="J176" i="17"/>
  <c r="I176" i="17"/>
  <c r="H176" i="17"/>
  <c r="G176" i="17"/>
  <c r="F176" i="17"/>
  <c r="E176" i="17"/>
  <c r="N175" i="17"/>
  <c r="M175" i="17"/>
  <c r="L175" i="17"/>
  <c r="K175" i="17"/>
  <c r="J175" i="17"/>
  <c r="I175" i="17"/>
  <c r="H175" i="17"/>
  <c r="G175" i="17"/>
  <c r="F175" i="17"/>
  <c r="E175" i="17"/>
  <c r="N174" i="17"/>
  <c r="M174" i="17"/>
  <c r="L174" i="17"/>
  <c r="K174" i="17"/>
  <c r="J174" i="17"/>
  <c r="I174" i="17"/>
  <c r="H174" i="17"/>
  <c r="G174" i="17"/>
  <c r="F174" i="17"/>
  <c r="E174" i="17"/>
  <c r="N173" i="17"/>
  <c r="M173" i="17"/>
  <c r="L173" i="17"/>
  <c r="K173" i="17"/>
  <c r="J173" i="17"/>
  <c r="I173" i="17"/>
  <c r="H173" i="17"/>
  <c r="G173" i="17"/>
  <c r="F173" i="17"/>
  <c r="E173" i="17"/>
  <c r="N172" i="17"/>
  <c r="M172" i="17"/>
  <c r="L172" i="17"/>
  <c r="K172" i="17"/>
  <c r="J172" i="17"/>
  <c r="I172" i="17"/>
  <c r="H172" i="17"/>
  <c r="G172" i="17"/>
  <c r="F172" i="17"/>
  <c r="E172" i="17"/>
  <c r="N171" i="17"/>
  <c r="M171" i="17"/>
  <c r="L171" i="17"/>
  <c r="K171" i="17"/>
  <c r="J171" i="17"/>
  <c r="I171" i="17"/>
  <c r="H171" i="17"/>
  <c r="G171" i="17"/>
  <c r="F171" i="17"/>
  <c r="E171" i="17"/>
  <c r="N170" i="17"/>
  <c r="M170" i="17"/>
  <c r="L170" i="17"/>
  <c r="K170" i="17"/>
  <c r="J170" i="17"/>
  <c r="I170" i="17"/>
  <c r="H170" i="17"/>
  <c r="G170" i="17"/>
  <c r="F170" i="17"/>
  <c r="E170" i="17"/>
  <c r="N169" i="17"/>
  <c r="M169" i="17"/>
  <c r="L169" i="17"/>
  <c r="K169" i="17"/>
  <c r="J169" i="17"/>
  <c r="I169" i="17"/>
  <c r="H169" i="17"/>
  <c r="G169" i="17"/>
  <c r="F169" i="17"/>
  <c r="E169" i="17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S115" i="17"/>
  <c r="P115" i="17" s="1"/>
  <c r="U115" i="17" s="1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S65" i="17"/>
  <c r="P65" i="17" s="1"/>
  <c r="U65" i="17" s="1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S10" i="17"/>
  <c r="T5" i="17"/>
  <c r="D3" i="22"/>
  <c r="B3" i="22"/>
  <c r="B4" i="22" s="1"/>
  <c r="D2" i="22"/>
  <c r="A2" i="22"/>
  <c r="C2" i="22" s="1"/>
  <c r="N533" i="23"/>
  <c r="M533" i="23"/>
  <c r="L533" i="23"/>
  <c r="K533" i="23"/>
  <c r="J533" i="23"/>
  <c r="I533" i="23"/>
  <c r="H533" i="23"/>
  <c r="G533" i="23"/>
  <c r="F533" i="23"/>
  <c r="E533" i="23"/>
  <c r="N532" i="23"/>
  <c r="M532" i="23"/>
  <c r="L532" i="23"/>
  <c r="K532" i="23"/>
  <c r="J532" i="23"/>
  <c r="I532" i="23"/>
  <c r="H532" i="23"/>
  <c r="G532" i="23"/>
  <c r="F532" i="23"/>
  <c r="E532" i="23"/>
  <c r="N531" i="23"/>
  <c r="M531" i="23"/>
  <c r="L531" i="23"/>
  <c r="K531" i="23"/>
  <c r="J531" i="23"/>
  <c r="I531" i="23"/>
  <c r="H531" i="23"/>
  <c r="G531" i="23"/>
  <c r="F531" i="23"/>
  <c r="E531" i="23"/>
  <c r="N530" i="23"/>
  <c r="M530" i="23"/>
  <c r="L530" i="23"/>
  <c r="K530" i="23"/>
  <c r="J530" i="23"/>
  <c r="I530" i="23"/>
  <c r="H530" i="23"/>
  <c r="G530" i="23"/>
  <c r="F530" i="23"/>
  <c r="E530" i="23"/>
  <c r="N529" i="23"/>
  <c r="M529" i="23"/>
  <c r="L529" i="23"/>
  <c r="K529" i="23"/>
  <c r="J529" i="23"/>
  <c r="I529" i="23"/>
  <c r="H529" i="23"/>
  <c r="G529" i="23"/>
  <c r="F529" i="23"/>
  <c r="E529" i="23"/>
  <c r="N528" i="23"/>
  <c r="M528" i="23"/>
  <c r="L528" i="23"/>
  <c r="K528" i="23"/>
  <c r="J528" i="23"/>
  <c r="I528" i="23"/>
  <c r="H528" i="23"/>
  <c r="G528" i="23"/>
  <c r="F528" i="23"/>
  <c r="E528" i="23"/>
  <c r="N527" i="23"/>
  <c r="M527" i="23"/>
  <c r="L527" i="23"/>
  <c r="K527" i="23"/>
  <c r="J527" i="23"/>
  <c r="I527" i="23"/>
  <c r="H527" i="23"/>
  <c r="G527" i="23"/>
  <c r="F527" i="23"/>
  <c r="E527" i="23"/>
  <c r="N526" i="23"/>
  <c r="M526" i="23"/>
  <c r="L526" i="23"/>
  <c r="K526" i="23"/>
  <c r="J526" i="23"/>
  <c r="I526" i="23"/>
  <c r="H526" i="23"/>
  <c r="G526" i="23"/>
  <c r="F526" i="23"/>
  <c r="E526" i="23"/>
  <c r="N525" i="23"/>
  <c r="M525" i="23"/>
  <c r="L525" i="23"/>
  <c r="K525" i="23"/>
  <c r="J525" i="23"/>
  <c r="I525" i="23"/>
  <c r="H525" i="23"/>
  <c r="G525" i="23"/>
  <c r="F525" i="23"/>
  <c r="E525" i="23"/>
  <c r="N524" i="23"/>
  <c r="M524" i="23"/>
  <c r="L524" i="23"/>
  <c r="K524" i="23"/>
  <c r="J524" i="23"/>
  <c r="I524" i="23"/>
  <c r="H524" i="23"/>
  <c r="G524" i="23"/>
  <c r="F524" i="23"/>
  <c r="E524" i="23"/>
  <c r="N523" i="23"/>
  <c r="M523" i="23"/>
  <c r="L523" i="23"/>
  <c r="K523" i="23"/>
  <c r="J523" i="23"/>
  <c r="I523" i="23"/>
  <c r="H523" i="23"/>
  <c r="G523" i="23"/>
  <c r="F523" i="23"/>
  <c r="E523" i="23"/>
  <c r="N522" i="23"/>
  <c r="M522" i="23"/>
  <c r="L522" i="23"/>
  <c r="K522" i="23"/>
  <c r="J522" i="23"/>
  <c r="I522" i="23"/>
  <c r="H522" i="23"/>
  <c r="G522" i="23"/>
  <c r="F522" i="23"/>
  <c r="E522" i="23"/>
  <c r="N521" i="23"/>
  <c r="M521" i="23"/>
  <c r="L521" i="23"/>
  <c r="K521" i="23"/>
  <c r="J521" i="23"/>
  <c r="I521" i="23"/>
  <c r="H521" i="23"/>
  <c r="G521" i="23"/>
  <c r="F521" i="23"/>
  <c r="E521" i="23"/>
  <c r="N520" i="23"/>
  <c r="M520" i="23"/>
  <c r="L520" i="23"/>
  <c r="K520" i="23"/>
  <c r="J520" i="23"/>
  <c r="I520" i="23"/>
  <c r="H520" i="23"/>
  <c r="G520" i="23"/>
  <c r="F520" i="23"/>
  <c r="E520" i="23"/>
  <c r="N519" i="23"/>
  <c r="M519" i="23"/>
  <c r="L519" i="23"/>
  <c r="K519" i="23"/>
  <c r="J519" i="23"/>
  <c r="I519" i="23"/>
  <c r="H519" i="23"/>
  <c r="G519" i="23"/>
  <c r="F519" i="23"/>
  <c r="E519" i="23"/>
  <c r="N518" i="23"/>
  <c r="M518" i="23"/>
  <c r="L518" i="23"/>
  <c r="K518" i="23"/>
  <c r="J518" i="23"/>
  <c r="I518" i="23"/>
  <c r="H518" i="23"/>
  <c r="G518" i="23"/>
  <c r="F518" i="23"/>
  <c r="E518" i="23"/>
  <c r="N517" i="23"/>
  <c r="M517" i="23"/>
  <c r="L517" i="23"/>
  <c r="K517" i="23"/>
  <c r="J517" i="23"/>
  <c r="I517" i="23"/>
  <c r="H517" i="23"/>
  <c r="G517" i="23"/>
  <c r="F517" i="23"/>
  <c r="E517" i="23"/>
  <c r="N516" i="23"/>
  <c r="M516" i="23"/>
  <c r="L516" i="23"/>
  <c r="K516" i="23"/>
  <c r="J516" i="23"/>
  <c r="I516" i="23"/>
  <c r="H516" i="23"/>
  <c r="G516" i="23"/>
  <c r="F516" i="23"/>
  <c r="E516" i="23"/>
  <c r="N515" i="23"/>
  <c r="M515" i="23"/>
  <c r="L515" i="23"/>
  <c r="K515" i="23"/>
  <c r="J515" i="23"/>
  <c r="I515" i="23"/>
  <c r="H515" i="23"/>
  <c r="G515" i="23"/>
  <c r="F515" i="23"/>
  <c r="E515" i="23"/>
  <c r="N514" i="23"/>
  <c r="M514" i="23"/>
  <c r="L514" i="23"/>
  <c r="K514" i="23"/>
  <c r="J514" i="23"/>
  <c r="I514" i="23"/>
  <c r="H514" i="23"/>
  <c r="G514" i="23"/>
  <c r="F514" i="23"/>
  <c r="E514" i="23"/>
  <c r="N513" i="23"/>
  <c r="M513" i="23"/>
  <c r="L513" i="23"/>
  <c r="K513" i="23"/>
  <c r="J513" i="23"/>
  <c r="I513" i="23"/>
  <c r="H513" i="23"/>
  <c r="G513" i="23"/>
  <c r="F513" i="23"/>
  <c r="E513" i="23"/>
  <c r="N512" i="23"/>
  <c r="M512" i="23"/>
  <c r="L512" i="23"/>
  <c r="K512" i="23"/>
  <c r="J512" i="23"/>
  <c r="I512" i="23"/>
  <c r="H512" i="23"/>
  <c r="G512" i="23"/>
  <c r="F512" i="23"/>
  <c r="E512" i="23"/>
  <c r="N511" i="23"/>
  <c r="M511" i="23"/>
  <c r="L511" i="23"/>
  <c r="K511" i="23"/>
  <c r="J511" i="23"/>
  <c r="I511" i="23"/>
  <c r="H511" i="23"/>
  <c r="G511" i="23"/>
  <c r="F511" i="23"/>
  <c r="E511" i="23"/>
  <c r="N510" i="23"/>
  <c r="M510" i="23"/>
  <c r="L510" i="23"/>
  <c r="K510" i="23"/>
  <c r="J510" i="23"/>
  <c r="I510" i="23"/>
  <c r="H510" i="23"/>
  <c r="G510" i="23"/>
  <c r="F510" i="23"/>
  <c r="E510" i="23"/>
  <c r="N509" i="23"/>
  <c r="M509" i="23"/>
  <c r="L509" i="23"/>
  <c r="K509" i="23"/>
  <c r="J509" i="23"/>
  <c r="I509" i="23"/>
  <c r="H509" i="23"/>
  <c r="G509" i="23"/>
  <c r="F509" i="23"/>
  <c r="E509" i="23"/>
  <c r="N508" i="23"/>
  <c r="M508" i="23"/>
  <c r="L508" i="23"/>
  <c r="K508" i="23"/>
  <c r="J508" i="23"/>
  <c r="I508" i="23"/>
  <c r="H508" i="23"/>
  <c r="G508" i="23"/>
  <c r="F508" i="23"/>
  <c r="E508" i="23"/>
  <c r="N507" i="23"/>
  <c r="M507" i="23"/>
  <c r="L507" i="23"/>
  <c r="K507" i="23"/>
  <c r="J507" i="23"/>
  <c r="I507" i="23"/>
  <c r="H507" i="23"/>
  <c r="G507" i="23"/>
  <c r="F507" i="23"/>
  <c r="E507" i="23"/>
  <c r="N506" i="23"/>
  <c r="M506" i="23"/>
  <c r="L506" i="23"/>
  <c r="K506" i="23"/>
  <c r="J506" i="23"/>
  <c r="I506" i="23"/>
  <c r="H506" i="23"/>
  <c r="G506" i="23"/>
  <c r="F506" i="23"/>
  <c r="E506" i="23"/>
  <c r="N505" i="23"/>
  <c r="M505" i="23"/>
  <c r="L505" i="23"/>
  <c r="K505" i="23"/>
  <c r="J505" i="23"/>
  <c r="I505" i="23"/>
  <c r="H505" i="23"/>
  <c r="G505" i="23"/>
  <c r="F505" i="23"/>
  <c r="E505" i="23"/>
  <c r="N504" i="23"/>
  <c r="M504" i="23"/>
  <c r="L504" i="23"/>
  <c r="K504" i="23"/>
  <c r="J504" i="23"/>
  <c r="I504" i="23"/>
  <c r="H504" i="23"/>
  <c r="G504" i="23"/>
  <c r="F504" i="23"/>
  <c r="E504" i="23"/>
  <c r="N503" i="23"/>
  <c r="M503" i="23"/>
  <c r="L503" i="23"/>
  <c r="K503" i="23"/>
  <c r="J503" i="23"/>
  <c r="I503" i="23"/>
  <c r="H503" i="23"/>
  <c r="G503" i="23"/>
  <c r="F503" i="23"/>
  <c r="E503" i="23"/>
  <c r="N502" i="23"/>
  <c r="M502" i="23"/>
  <c r="L502" i="23"/>
  <c r="K502" i="23"/>
  <c r="J502" i="23"/>
  <c r="I502" i="23"/>
  <c r="H502" i="23"/>
  <c r="G502" i="23"/>
  <c r="F502" i="23"/>
  <c r="E502" i="23"/>
  <c r="N501" i="23"/>
  <c r="M501" i="23"/>
  <c r="L501" i="23"/>
  <c r="K501" i="23"/>
  <c r="J501" i="23"/>
  <c r="I501" i="23"/>
  <c r="H501" i="23"/>
  <c r="G501" i="23"/>
  <c r="F501" i="23"/>
  <c r="E501" i="23"/>
  <c r="N500" i="23"/>
  <c r="M500" i="23"/>
  <c r="L500" i="23"/>
  <c r="K500" i="23"/>
  <c r="J500" i="23"/>
  <c r="I500" i="23"/>
  <c r="H500" i="23"/>
  <c r="G500" i="23"/>
  <c r="F500" i="23"/>
  <c r="E500" i="23"/>
  <c r="N499" i="23"/>
  <c r="M499" i="23"/>
  <c r="L499" i="23"/>
  <c r="K499" i="23"/>
  <c r="J499" i="23"/>
  <c r="I499" i="23"/>
  <c r="H499" i="23"/>
  <c r="G499" i="23"/>
  <c r="F499" i="23"/>
  <c r="E499" i="23"/>
  <c r="N498" i="23"/>
  <c r="M498" i="23"/>
  <c r="L498" i="23"/>
  <c r="K498" i="23"/>
  <c r="J498" i="23"/>
  <c r="I498" i="23"/>
  <c r="H498" i="23"/>
  <c r="G498" i="23"/>
  <c r="F498" i="23"/>
  <c r="E498" i="23"/>
  <c r="N497" i="23"/>
  <c r="M497" i="23"/>
  <c r="L497" i="23"/>
  <c r="K497" i="23"/>
  <c r="J497" i="23"/>
  <c r="I497" i="23"/>
  <c r="H497" i="23"/>
  <c r="G497" i="23"/>
  <c r="F497" i="23"/>
  <c r="E497" i="23"/>
  <c r="N496" i="23"/>
  <c r="M496" i="23"/>
  <c r="L496" i="23"/>
  <c r="K496" i="23"/>
  <c r="J496" i="23"/>
  <c r="I496" i="23"/>
  <c r="H496" i="23"/>
  <c r="G496" i="23"/>
  <c r="F496" i="23"/>
  <c r="E496" i="23"/>
  <c r="N495" i="23"/>
  <c r="M495" i="23"/>
  <c r="L495" i="23"/>
  <c r="K495" i="23"/>
  <c r="J495" i="23"/>
  <c r="I495" i="23"/>
  <c r="H495" i="23"/>
  <c r="G495" i="23"/>
  <c r="F495" i="23"/>
  <c r="E495" i="23"/>
  <c r="N494" i="23"/>
  <c r="M494" i="23"/>
  <c r="L494" i="23"/>
  <c r="K494" i="23"/>
  <c r="J494" i="23"/>
  <c r="I494" i="23"/>
  <c r="H494" i="23"/>
  <c r="G494" i="23"/>
  <c r="F494" i="23"/>
  <c r="E494" i="23"/>
  <c r="N493" i="23"/>
  <c r="M493" i="23"/>
  <c r="L493" i="23"/>
  <c r="K493" i="23"/>
  <c r="J493" i="23"/>
  <c r="I493" i="23"/>
  <c r="H493" i="23"/>
  <c r="G493" i="23"/>
  <c r="F493" i="23"/>
  <c r="E493" i="23"/>
  <c r="N492" i="23"/>
  <c r="M492" i="23"/>
  <c r="L492" i="23"/>
  <c r="K492" i="23"/>
  <c r="J492" i="23"/>
  <c r="I492" i="23"/>
  <c r="H492" i="23"/>
  <c r="G492" i="23"/>
  <c r="F492" i="23"/>
  <c r="E492" i="23"/>
  <c r="N491" i="23"/>
  <c r="M491" i="23"/>
  <c r="L491" i="23"/>
  <c r="K491" i="23"/>
  <c r="J491" i="23"/>
  <c r="I491" i="23"/>
  <c r="H491" i="23"/>
  <c r="G491" i="23"/>
  <c r="F491" i="23"/>
  <c r="E491" i="23"/>
  <c r="N490" i="23"/>
  <c r="M490" i="23"/>
  <c r="L490" i="23"/>
  <c r="K490" i="23"/>
  <c r="J490" i="23"/>
  <c r="I490" i="23"/>
  <c r="H490" i="23"/>
  <c r="G490" i="23"/>
  <c r="F490" i="23"/>
  <c r="E490" i="23"/>
  <c r="N489" i="23"/>
  <c r="M489" i="23"/>
  <c r="L489" i="23"/>
  <c r="K489" i="23"/>
  <c r="J489" i="23"/>
  <c r="I489" i="23"/>
  <c r="H489" i="23"/>
  <c r="G489" i="23"/>
  <c r="F489" i="23"/>
  <c r="E489" i="23"/>
  <c r="N488" i="23"/>
  <c r="M488" i="23"/>
  <c r="L488" i="23"/>
  <c r="K488" i="23"/>
  <c r="J488" i="23"/>
  <c r="I488" i="23"/>
  <c r="H488" i="23"/>
  <c r="G488" i="23"/>
  <c r="F488" i="23"/>
  <c r="E488" i="23"/>
  <c r="N487" i="23"/>
  <c r="M487" i="23"/>
  <c r="L487" i="23"/>
  <c r="K487" i="23"/>
  <c r="J487" i="23"/>
  <c r="I487" i="23"/>
  <c r="H487" i="23"/>
  <c r="G487" i="23"/>
  <c r="F487" i="23"/>
  <c r="E487" i="23"/>
  <c r="N486" i="23"/>
  <c r="M486" i="23"/>
  <c r="L486" i="23"/>
  <c r="K486" i="23"/>
  <c r="J486" i="23"/>
  <c r="I486" i="23"/>
  <c r="H486" i="23"/>
  <c r="G486" i="23"/>
  <c r="F486" i="23"/>
  <c r="E486" i="23"/>
  <c r="N485" i="23"/>
  <c r="M485" i="23"/>
  <c r="L485" i="23"/>
  <c r="K485" i="23"/>
  <c r="J485" i="23"/>
  <c r="I485" i="23"/>
  <c r="H485" i="23"/>
  <c r="G485" i="23"/>
  <c r="F485" i="23"/>
  <c r="E485" i="23"/>
  <c r="N484" i="23"/>
  <c r="M484" i="23"/>
  <c r="L484" i="23"/>
  <c r="K484" i="23"/>
  <c r="J484" i="23"/>
  <c r="I484" i="23"/>
  <c r="H484" i="23"/>
  <c r="G484" i="23"/>
  <c r="F484" i="23"/>
  <c r="E484" i="23"/>
  <c r="N483" i="23"/>
  <c r="M483" i="23"/>
  <c r="L483" i="23"/>
  <c r="K483" i="23"/>
  <c r="J483" i="23"/>
  <c r="I483" i="23"/>
  <c r="H483" i="23"/>
  <c r="G483" i="23"/>
  <c r="F483" i="23"/>
  <c r="E483" i="23"/>
  <c r="N482" i="23"/>
  <c r="M482" i="23"/>
  <c r="L482" i="23"/>
  <c r="K482" i="23"/>
  <c r="J482" i="23"/>
  <c r="I482" i="23"/>
  <c r="H482" i="23"/>
  <c r="G482" i="23"/>
  <c r="F482" i="23"/>
  <c r="E482" i="23"/>
  <c r="N481" i="23"/>
  <c r="M481" i="23"/>
  <c r="L481" i="23"/>
  <c r="K481" i="23"/>
  <c r="J481" i="23"/>
  <c r="I481" i="23"/>
  <c r="H481" i="23"/>
  <c r="G481" i="23"/>
  <c r="F481" i="23"/>
  <c r="E481" i="23"/>
  <c r="N480" i="23"/>
  <c r="M480" i="23"/>
  <c r="L480" i="23"/>
  <c r="K480" i="23"/>
  <c r="J480" i="23"/>
  <c r="I480" i="23"/>
  <c r="H480" i="23"/>
  <c r="G480" i="23"/>
  <c r="F480" i="23"/>
  <c r="E480" i="23"/>
  <c r="N479" i="23"/>
  <c r="M479" i="23"/>
  <c r="L479" i="23"/>
  <c r="K479" i="23"/>
  <c r="J479" i="23"/>
  <c r="I479" i="23"/>
  <c r="H479" i="23"/>
  <c r="G479" i="23"/>
  <c r="F479" i="23"/>
  <c r="E479" i="23"/>
  <c r="N478" i="23"/>
  <c r="M478" i="23"/>
  <c r="L478" i="23"/>
  <c r="K478" i="23"/>
  <c r="J478" i="23"/>
  <c r="I478" i="23"/>
  <c r="H478" i="23"/>
  <c r="G478" i="23"/>
  <c r="F478" i="23"/>
  <c r="E478" i="23"/>
  <c r="N477" i="23"/>
  <c r="M477" i="23"/>
  <c r="L477" i="23"/>
  <c r="K477" i="23"/>
  <c r="J477" i="23"/>
  <c r="I477" i="23"/>
  <c r="H477" i="23"/>
  <c r="G477" i="23"/>
  <c r="F477" i="23"/>
  <c r="E477" i="23"/>
  <c r="N476" i="23"/>
  <c r="M476" i="23"/>
  <c r="L476" i="23"/>
  <c r="K476" i="23"/>
  <c r="J476" i="23"/>
  <c r="I476" i="23"/>
  <c r="H476" i="23"/>
  <c r="G476" i="23"/>
  <c r="F476" i="23"/>
  <c r="E476" i="23"/>
  <c r="N475" i="23"/>
  <c r="M475" i="23"/>
  <c r="L475" i="23"/>
  <c r="K475" i="23"/>
  <c r="J475" i="23"/>
  <c r="I475" i="23"/>
  <c r="H475" i="23"/>
  <c r="G475" i="23"/>
  <c r="F475" i="23"/>
  <c r="E475" i="23"/>
  <c r="N474" i="23"/>
  <c r="M474" i="23"/>
  <c r="L474" i="23"/>
  <c r="K474" i="23"/>
  <c r="J474" i="23"/>
  <c r="I474" i="23"/>
  <c r="H474" i="23"/>
  <c r="G474" i="23"/>
  <c r="F474" i="23"/>
  <c r="E474" i="23"/>
  <c r="N473" i="23"/>
  <c r="M473" i="23"/>
  <c r="L473" i="23"/>
  <c r="K473" i="23"/>
  <c r="J473" i="23"/>
  <c r="I473" i="23"/>
  <c r="H473" i="23"/>
  <c r="G473" i="23"/>
  <c r="F473" i="23"/>
  <c r="E473" i="23"/>
  <c r="N472" i="23"/>
  <c r="M472" i="23"/>
  <c r="L472" i="23"/>
  <c r="K472" i="23"/>
  <c r="J472" i="23"/>
  <c r="I472" i="23"/>
  <c r="H472" i="23"/>
  <c r="G472" i="23"/>
  <c r="F472" i="23"/>
  <c r="E472" i="23"/>
  <c r="N471" i="23"/>
  <c r="M471" i="23"/>
  <c r="L471" i="23"/>
  <c r="K471" i="23"/>
  <c r="J471" i="23"/>
  <c r="I471" i="23"/>
  <c r="H471" i="23"/>
  <c r="G471" i="23"/>
  <c r="F471" i="23"/>
  <c r="E471" i="23"/>
  <c r="N470" i="23"/>
  <c r="M470" i="23"/>
  <c r="L470" i="23"/>
  <c r="K470" i="23"/>
  <c r="J470" i="23"/>
  <c r="I470" i="23"/>
  <c r="H470" i="23"/>
  <c r="G470" i="23"/>
  <c r="F470" i="23"/>
  <c r="E470" i="23"/>
  <c r="N469" i="23"/>
  <c r="M469" i="23"/>
  <c r="L469" i="23"/>
  <c r="K469" i="23"/>
  <c r="J469" i="23"/>
  <c r="I469" i="23"/>
  <c r="H469" i="23"/>
  <c r="G469" i="23"/>
  <c r="F469" i="23"/>
  <c r="E469" i="23"/>
  <c r="N468" i="23"/>
  <c r="M468" i="23"/>
  <c r="L468" i="23"/>
  <c r="K468" i="23"/>
  <c r="J468" i="23"/>
  <c r="I468" i="23"/>
  <c r="H468" i="23"/>
  <c r="G468" i="23"/>
  <c r="F468" i="23"/>
  <c r="E468" i="23"/>
  <c r="N467" i="23"/>
  <c r="M467" i="23"/>
  <c r="L467" i="23"/>
  <c r="K467" i="23"/>
  <c r="J467" i="23"/>
  <c r="I467" i="23"/>
  <c r="H467" i="23"/>
  <c r="G467" i="23"/>
  <c r="F467" i="23"/>
  <c r="E467" i="23"/>
  <c r="N466" i="23"/>
  <c r="M466" i="23"/>
  <c r="L466" i="23"/>
  <c r="K466" i="23"/>
  <c r="J466" i="23"/>
  <c r="I466" i="23"/>
  <c r="H466" i="23"/>
  <c r="G466" i="23"/>
  <c r="F466" i="23"/>
  <c r="E466" i="23"/>
  <c r="N465" i="23"/>
  <c r="M465" i="23"/>
  <c r="L465" i="23"/>
  <c r="K465" i="23"/>
  <c r="J465" i="23"/>
  <c r="I465" i="23"/>
  <c r="H465" i="23"/>
  <c r="G465" i="23"/>
  <c r="F465" i="23"/>
  <c r="E465" i="23"/>
  <c r="N464" i="23"/>
  <c r="M464" i="23"/>
  <c r="L464" i="23"/>
  <c r="K464" i="23"/>
  <c r="J464" i="23"/>
  <c r="I464" i="23"/>
  <c r="H464" i="23"/>
  <c r="G464" i="23"/>
  <c r="F464" i="23"/>
  <c r="E464" i="23"/>
  <c r="N463" i="23"/>
  <c r="M463" i="23"/>
  <c r="L463" i="23"/>
  <c r="K463" i="23"/>
  <c r="J463" i="23"/>
  <c r="I463" i="23"/>
  <c r="H463" i="23"/>
  <c r="G463" i="23"/>
  <c r="F463" i="23"/>
  <c r="E463" i="23"/>
  <c r="N462" i="23"/>
  <c r="M462" i="23"/>
  <c r="L462" i="23"/>
  <c r="K462" i="23"/>
  <c r="J462" i="23"/>
  <c r="I462" i="23"/>
  <c r="H462" i="23"/>
  <c r="G462" i="23"/>
  <c r="F462" i="23"/>
  <c r="E462" i="23"/>
  <c r="N460" i="23"/>
  <c r="M460" i="23"/>
  <c r="L460" i="23"/>
  <c r="K460" i="23"/>
  <c r="J460" i="23"/>
  <c r="I460" i="23"/>
  <c r="H460" i="23"/>
  <c r="G460" i="23"/>
  <c r="F460" i="23"/>
  <c r="E460" i="23"/>
  <c r="N459" i="23"/>
  <c r="M459" i="23"/>
  <c r="L459" i="23"/>
  <c r="K459" i="23"/>
  <c r="J459" i="23"/>
  <c r="I459" i="23"/>
  <c r="H459" i="23"/>
  <c r="G459" i="23"/>
  <c r="F459" i="23"/>
  <c r="E459" i="23"/>
  <c r="L458" i="23"/>
  <c r="K458" i="23"/>
  <c r="J458" i="23"/>
  <c r="I458" i="23"/>
  <c r="H458" i="23"/>
  <c r="G458" i="23"/>
  <c r="F458" i="23"/>
  <c r="E458" i="23"/>
  <c r="N457" i="23"/>
  <c r="M457" i="23"/>
  <c r="L457" i="23"/>
  <c r="K457" i="23"/>
  <c r="J457" i="23"/>
  <c r="I457" i="23"/>
  <c r="H457" i="23"/>
  <c r="G457" i="23"/>
  <c r="F457" i="23"/>
  <c r="E457" i="23"/>
  <c r="N456" i="23"/>
  <c r="M456" i="23"/>
  <c r="L456" i="23"/>
  <c r="K456" i="23"/>
  <c r="J456" i="23"/>
  <c r="I456" i="23"/>
  <c r="H456" i="23"/>
  <c r="G456" i="23"/>
  <c r="F456" i="23"/>
  <c r="E456" i="23"/>
  <c r="N455" i="23"/>
  <c r="M455" i="23"/>
  <c r="L455" i="23"/>
  <c r="K455" i="23"/>
  <c r="J455" i="23"/>
  <c r="I455" i="23"/>
  <c r="H455" i="23"/>
  <c r="G455" i="23"/>
  <c r="F455" i="23"/>
  <c r="E455" i="23"/>
  <c r="N454" i="23"/>
  <c r="M454" i="23"/>
  <c r="L454" i="23"/>
  <c r="K454" i="23"/>
  <c r="J454" i="23"/>
  <c r="I454" i="23"/>
  <c r="H454" i="23"/>
  <c r="G454" i="23"/>
  <c r="F454" i="23"/>
  <c r="E454" i="23"/>
  <c r="N453" i="23"/>
  <c r="M453" i="23"/>
  <c r="L453" i="23"/>
  <c r="K453" i="23"/>
  <c r="J453" i="23"/>
  <c r="I453" i="23"/>
  <c r="H453" i="23"/>
  <c r="G453" i="23"/>
  <c r="F453" i="23"/>
  <c r="E453" i="23"/>
  <c r="N452" i="23"/>
  <c r="M452" i="23"/>
  <c r="L452" i="23"/>
  <c r="K452" i="23"/>
  <c r="J452" i="23"/>
  <c r="I452" i="23"/>
  <c r="H452" i="23"/>
  <c r="G452" i="23"/>
  <c r="F452" i="23"/>
  <c r="E452" i="23"/>
  <c r="N451" i="23"/>
  <c r="M451" i="23"/>
  <c r="L451" i="23"/>
  <c r="K451" i="23"/>
  <c r="J451" i="23"/>
  <c r="I451" i="23"/>
  <c r="H451" i="23"/>
  <c r="G451" i="23"/>
  <c r="F451" i="23"/>
  <c r="E451" i="23"/>
  <c r="N450" i="23"/>
  <c r="M450" i="23"/>
  <c r="L450" i="23"/>
  <c r="K450" i="23"/>
  <c r="J450" i="23"/>
  <c r="I450" i="23"/>
  <c r="H450" i="23"/>
  <c r="G450" i="23"/>
  <c r="F450" i="23"/>
  <c r="E450" i="23"/>
  <c r="N449" i="23"/>
  <c r="M449" i="23"/>
  <c r="L449" i="23"/>
  <c r="K449" i="23"/>
  <c r="J449" i="23"/>
  <c r="I449" i="23"/>
  <c r="H449" i="23"/>
  <c r="G449" i="23"/>
  <c r="F449" i="23"/>
  <c r="E449" i="23"/>
  <c r="N448" i="23"/>
  <c r="M448" i="23"/>
  <c r="L448" i="23"/>
  <c r="K448" i="23"/>
  <c r="J448" i="23"/>
  <c r="I448" i="23"/>
  <c r="H448" i="23"/>
  <c r="G448" i="23"/>
  <c r="F448" i="23"/>
  <c r="E448" i="23"/>
  <c r="N447" i="23"/>
  <c r="M447" i="23"/>
  <c r="L447" i="23"/>
  <c r="K447" i="23"/>
  <c r="J447" i="23"/>
  <c r="I447" i="23"/>
  <c r="H447" i="23"/>
  <c r="G447" i="23"/>
  <c r="F447" i="23"/>
  <c r="E447" i="23"/>
  <c r="N446" i="23"/>
  <c r="M446" i="23"/>
  <c r="L446" i="23"/>
  <c r="K446" i="23"/>
  <c r="J446" i="23"/>
  <c r="I446" i="23"/>
  <c r="H446" i="23"/>
  <c r="G446" i="23"/>
  <c r="F446" i="23"/>
  <c r="E446" i="23"/>
  <c r="N445" i="23"/>
  <c r="M445" i="23"/>
  <c r="L445" i="23"/>
  <c r="K445" i="23"/>
  <c r="J445" i="23"/>
  <c r="I445" i="23"/>
  <c r="H445" i="23"/>
  <c r="G445" i="23"/>
  <c r="F445" i="23"/>
  <c r="E445" i="23"/>
  <c r="N444" i="23"/>
  <c r="M444" i="23"/>
  <c r="L444" i="23"/>
  <c r="K444" i="23"/>
  <c r="J444" i="23"/>
  <c r="I444" i="23"/>
  <c r="H444" i="23"/>
  <c r="G444" i="23"/>
  <c r="F444" i="23"/>
  <c r="E444" i="23"/>
  <c r="N443" i="23"/>
  <c r="M443" i="23"/>
  <c r="L443" i="23"/>
  <c r="K443" i="23"/>
  <c r="J443" i="23"/>
  <c r="I443" i="23"/>
  <c r="H443" i="23"/>
  <c r="G443" i="23"/>
  <c r="F443" i="23"/>
  <c r="E443" i="23"/>
  <c r="N442" i="23"/>
  <c r="M442" i="23"/>
  <c r="L442" i="23"/>
  <c r="K442" i="23"/>
  <c r="J442" i="23"/>
  <c r="I442" i="23"/>
  <c r="H442" i="23"/>
  <c r="G442" i="23"/>
  <c r="F442" i="23"/>
  <c r="E442" i="23"/>
  <c r="N441" i="23"/>
  <c r="M441" i="23"/>
  <c r="L441" i="23"/>
  <c r="K441" i="23"/>
  <c r="J441" i="23"/>
  <c r="I441" i="23"/>
  <c r="H441" i="23"/>
  <c r="G441" i="23"/>
  <c r="F441" i="23"/>
  <c r="E441" i="23"/>
  <c r="N440" i="23"/>
  <c r="M440" i="23"/>
  <c r="L440" i="23"/>
  <c r="K440" i="23"/>
  <c r="J440" i="23"/>
  <c r="I440" i="23"/>
  <c r="H440" i="23"/>
  <c r="G440" i="23"/>
  <c r="F440" i="23"/>
  <c r="E440" i="23"/>
  <c r="N439" i="23"/>
  <c r="M439" i="23"/>
  <c r="L439" i="23"/>
  <c r="K439" i="23"/>
  <c r="J439" i="23"/>
  <c r="I439" i="23"/>
  <c r="H439" i="23"/>
  <c r="G439" i="23"/>
  <c r="F439" i="23"/>
  <c r="E439" i="23"/>
  <c r="N438" i="23"/>
  <c r="M438" i="23"/>
  <c r="L438" i="23"/>
  <c r="K438" i="23"/>
  <c r="J438" i="23"/>
  <c r="I438" i="23"/>
  <c r="H438" i="23"/>
  <c r="G438" i="23"/>
  <c r="F438" i="23"/>
  <c r="E438" i="23"/>
  <c r="N437" i="23"/>
  <c r="M437" i="23"/>
  <c r="L437" i="23"/>
  <c r="K437" i="23"/>
  <c r="J437" i="23"/>
  <c r="I437" i="23"/>
  <c r="H437" i="23"/>
  <c r="G437" i="23"/>
  <c r="F437" i="23"/>
  <c r="E437" i="23"/>
  <c r="N436" i="23"/>
  <c r="M436" i="23"/>
  <c r="L436" i="23"/>
  <c r="K436" i="23"/>
  <c r="J436" i="23"/>
  <c r="I436" i="23"/>
  <c r="H436" i="23"/>
  <c r="G436" i="23"/>
  <c r="F436" i="23"/>
  <c r="E436" i="23"/>
  <c r="N435" i="23"/>
  <c r="M435" i="23"/>
  <c r="L435" i="23"/>
  <c r="K435" i="23"/>
  <c r="J435" i="23"/>
  <c r="I435" i="23"/>
  <c r="H435" i="23"/>
  <c r="G435" i="23"/>
  <c r="F435" i="23"/>
  <c r="E435" i="23"/>
  <c r="N434" i="23"/>
  <c r="M434" i="23"/>
  <c r="L434" i="23"/>
  <c r="K434" i="23"/>
  <c r="J434" i="23"/>
  <c r="I434" i="23"/>
  <c r="H434" i="23"/>
  <c r="G434" i="23"/>
  <c r="F434" i="23"/>
  <c r="E434" i="23"/>
  <c r="N433" i="23"/>
  <c r="M433" i="23"/>
  <c r="L433" i="23"/>
  <c r="K433" i="23"/>
  <c r="J433" i="23"/>
  <c r="I433" i="23"/>
  <c r="H433" i="23"/>
  <c r="G433" i="23"/>
  <c r="F433" i="23"/>
  <c r="E433" i="23"/>
  <c r="N432" i="23"/>
  <c r="M432" i="23"/>
  <c r="L432" i="23"/>
  <c r="K432" i="23"/>
  <c r="J432" i="23"/>
  <c r="I432" i="23"/>
  <c r="H432" i="23"/>
  <c r="G432" i="23"/>
  <c r="F432" i="23"/>
  <c r="E432" i="23"/>
  <c r="N431" i="23"/>
  <c r="M431" i="23"/>
  <c r="L431" i="23"/>
  <c r="K431" i="23"/>
  <c r="J431" i="23"/>
  <c r="I431" i="23"/>
  <c r="H431" i="23"/>
  <c r="G431" i="23"/>
  <c r="F431" i="23"/>
  <c r="E431" i="23"/>
  <c r="N430" i="23"/>
  <c r="M430" i="23"/>
  <c r="L430" i="23"/>
  <c r="K430" i="23"/>
  <c r="J430" i="23"/>
  <c r="I430" i="23"/>
  <c r="H430" i="23"/>
  <c r="G430" i="23"/>
  <c r="F430" i="23"/>
  <c r="E430" i="23"/>
  <c r="N429" i="23"/>
  <c r="M429" i="23"/>
  <c r="L429" i="23"/>
  <c r="K429" i="23"/>
  <c r="J429" i="23"/>
  <c r="I429" i="23"/>
  <c r="H429" i="23"/>
  <c r="G429" i="23"/>
  <c r="F429" i="23"/>
  <c r="E429" i="23"/>
  <c r="N428" i="23"/>
  <c r="M428" i="23"/>
  <c r="L428" i="23"/>
  <c r="K428" i="23"/>
  <c r="J428" i="23"/>
  <c r="I428" i="23"/>
  <c r="H428" i="23"/>
  <c r="G428" i="23"/>
  <c r="F428" i="23"/>
  <c r="E428" i="23"/>
  <c r="N427" i="23"/>
  <c r="M427" i="23"/>
  <c r="L427" i="23"/>
  <c r="K427" i="23"/>
  <c r="J427" i="23"/>
  <c r="I427" i="23"/>
  <c r="H427" i="23"/>
  <c r="G427" i="23"/>
  <c r="F427" i="23"/>
  <c r="E427" i="23"/>
  <c r="N426" i="23"/>
  <c r="M426" i="23"/>
  <c r="L426" i="23"/>
  <c r="K426" i="23"/>
  <c r="J426" i="23"/>
  <c r="I426" i="23"/>
  <c r="H426" i="23"/>
  <c r="G426" i="23"/>
  <c r="F426" i="23"/>
  <c r="E426" i="23"/>
  <c r="N425" i="23"/>
  <c r="M425" i="23"/>
  <c r="L425" i="23"/>
  <c r="K425" i="23"/>
  <c r="J425" i="23"/>
  <c r="I425" i="23"/>
  <c r="H425" i="23"/>
  <c r="G425" i="23"/>
  <c r="F425" i="23"/>
  <c r="E425" i="23"/>
  <c r="N424" i="23"/>
  <c r="M424" i="23"/>
  <c r="L424" i="23"/>
  <c r="K424" i="23"/>
  <c r="J424" i="23"/>
  <c r="I424" i="23"/>
  <c r="H424" i="23"/>
  <c r="G424" i="23"/>
  <c r="F424" i="23"/>
  <c r="E424" i="23"/>
  <c r="N423" i="23"/>
  <c r="M423" i="23"/>
  <c r="L423" i="23"/>
  <c r="K423" i="23"/>
  <c r="J423" i="23"/>
  <c r="I423" i="23"/>
  <c r="H423" i="23"/>
  <c r="G423" i="23"/>
  <c r="F423" i="23"/>
  <c r="E423" i="23"/>
  <c r="N421" i="23"/>
  <c r="M421" i="23"/>
  <c r="L421" i="23"/>
  <c r="K421" i="23"/>
  <c r="J421" i="23"/>
  <c r="I421" i="23"/>
  <c r="H421" i="23"/>
  <c r="G421" i="23"/>
  <c r="F421" i="23"/>
  <c r="E421" i="23"/>
  <c r="N420" i="23"/>
  <c r="M420" i="23"/>
  <c r="L420" i="23"/>
  <c r="K420" i="23"/>
  <c r="J420" i="23"/>
  <c r="I420" i="23"/>
  <c r="H420" i="23"/>
  <c r="G420" i="23"/>
  <c r="F420" i="23"/>
  <c r="E420" i="23"/>
  <c r="N419" i="23"/>
  <c r="M419" i="23"/>
  <c r="L419" i="23"/>
  <c r="K419" i="23"/>
  <c r="J419" i="23"/>
  <c r="I419" i="23"/>
  <c r="H419" i="23"/>
  <c r="G419" i="23"/>
  <c r="F419" i="23"/>
  <c r="E419" i="23"/>
  <c r="N418" i="23"/>
  <c r="M418" i="23"/>
  <c r="L418" i="23"/>
  <c r="K418" i="23"/>
  <c r="J418" i="23"/>
  <c r="I418" i="23"/>
  <c r="H418" i="23"/>
  <c r="G418" i="23"/>
  <c r="F418" i="23"/>
  <c r="E418" i="23"/>
  <c r="N417" i="23"/>
  <c r="M417" i="23"/>
  <c r="L417" i="23"/>
  <c r="K417" i="23"/>
  <c r="J417" i="23"/>
  <c r="I417" i="23"/>
  <c r="H417" i="23"/>
  <c r="G417" i="23"/>
  <c r="F417" i="23"/>
  <c r="E417" i="23"/>
  <c r="N416" i="23"/>
  <c r="M416" i="23"/>
  <c r="L416" i="23"/>
  <c r="K416" i="23"/>
  <c r="J416" i="23"/>
  <c r="I416" i="23"/>
  <c r="H416" i="23"/>
  <c r="G416" i="23"/>
  <c r="F416" i="23"/>
  <c r="E416" i="23"/>
  <c r="N415" i="23"/>
  <c r="M415" i="23"/>
  <c r="L415" i="23"/>
  <c r="K415" i="23"/>
  <c r="J415" i="23"/>
  <c r="I415" i="23"/>
  <c r="H415" i="23"/>
  <c r="G415" i="23"/>
  <c r="F415" i="23"/>
  <c r="E415" i="23"/>
  <c r="N414" i="23"/>
  <c r="M414" i="23"/>
  <c r="L414" i="23"/>
  <c r="K414" i="23"/>
  <c r="J414" i="23"/>
  <c r="I414" i="23"/>
  <c r="H414" i="23"/>
  <c r="G414" i="23"/>
  <c r="F414" i="23"/>
  <c r="E414" i="23"/>
  <c r="N413" i="23"/>
  <c r="M413" i="23"/>
  <c r="L413" i="23"/>
  <c r="K413" i="23"/>
  <c r="J413" i="23"/>
  <c r="I413" i="23"/>
  <c r="H413" i="23"/>
  <c r="G413" i="23"/>
  <c r="F413" i="23"/>
  <c r="E413" i="23"/>
  <c r="N412" i="23"/>
  <c r="M412" i="23"/>
  <c r="L412" i="23"/>
  <c r="K412" i="23"/>
  <c r="J412" i="23"/>
  <c r="I412" i="23"/>
  <c r="H412" i="23"/>
  <c r="G412" i="23"/>
  <c r="F412" i="23"/>
  <c r="E412" i="23"/>
  <c r="N411" i="23"/>
  <c r="M411" i="23"/>
  <c r="L411" i="23"/>
  <c r="K411" i="23"/>
  <c r="J411" i="23"/>
  <c r="I411" i="23"/>
  <c r="H411" i="23"/>
  <c r="G411" i="23"/>
  <c r="F411" i="23"/>
  <c r="E411" i="23"/>
  <c r="N410" i="23"/>
  <c r="M410" i="23"/>
  <c r="L410" i="23"/>
  <c r="K410" i="23"/>
  <c r="J410" i="23"/>
  <c r="I410" i="23"/>
  <c r="H410" i="23"/>
  <c r="G410" i="23"/>
  <c r="F410" i="23"/>
  <c r="E410" i="23"/>
  <c r="N409" i="23"/>
  <c r="M409" i="23"/>
  <c r="L409" i="23"/>
  <c r="K409" i="23"/>
  <c r="J409" i="23"/>
  <c r="I409" i="23"/>
  <c r="H409" i="23"/>
  <c r="G409" i="23"/>
  <c r="F409" i="23"/>
  <c r="E409" i="23"/>
  <c r="N408" i="23"/>
  <c r="M408" i="23"/>
  <c r="L408" i="23"/>
  <c r="K408" i="23"/>
  <c r="J408" i="23"/>
  <c r="I408" i="23"/>
  <c r="H408" i="23"/>
  <c r="G408" i="23"/>
  <c r="F408" i="23"/>
  <c r="E408" i="23"/>
  <c r="N407" i="23"/>
  <c r="M407" i="23"/>
  <c r="L407" i="23"/>
  <c r="K407" i="23"/>
  <c r="J407" i="23"/>
  <c r="I407" i="23"/>
  <c r="H407" i="23"/>
  <c r="G407" i="23"/>
  <c r="F407" i="23"/>
  <c r="E407" i="23"/>
  <c r="N406" i="23"/>
  <c r="M406" i="23"/>
  <c r="L406" i="23"/>
  <c r="K406" i="23"/>
  <c r="J406" i="23"/>
  <c r="I406" i="23"/>
  <c r="H406" i="23"/>
  <c r="G406" i="23"/>
  <c r="F406" i="23"/>
  <c r="E406" i="23"/>
  <c r="N405" i="23"/>
  <c r="M405" i="23"/>
  <c r="L405" i="23"/>
  <c r="K405" i="23"/>
  <c r="J405" i="23"/>
  <c r="I405" i="23"/>
  <c r="H405" i="23"/>
  <c r="G405" i="23"/>
  <c r="F405" i="23"/>
  <c r="E405" i="23"/>
  <c r="N404" i="23"/>
  <c r="M404" i="23"/>
  <c r="L404" i="23"/>
  <c r="K404" i="23"/>
  <c r="J404" i="23"/>
  <c r="I404" i="23"/>
  <c r="H404" i="23"/>
  <c r="G404" i="23"/>
  <c r="F404" i="23"/>
  <c r="E404" i="23"/>
  <c r="N403" i="23"/>
  <c r="M403" i="23"/>
  <c r="L403" i="23"/>
  <c r="K403" i="23"/>
  <c r="J403" i="23"/>
  <c r="I403" i="23"/>
  <c r="H403" i="23"/>
  <c r="G403" i="23"/>
  <c r="F403" i="23"/>
  <c r="E403" i="23"/>
  <c r="N402" i="23"/>
  <c r="M402" i="23"/>
  <c r="L402" i="23"/>
  <c r="K402" i="23"/>
  <c r="J402" i="23"/>
  <c r="I402" i="23"/>
  <c r="H402" i="23"/>
  <c r="G402" i="23"/>
  <c r="F402" i="23"/>
  <c r="E402" i="23"/>
  <c r="L401" i="23"/>
  <c r="K401" i="23"/>
  <c r="J401" i="23"/>
  <c r="I401" i="23"/>
  <c r="H401" i="23"/>
  <c r="G401" i="23"/>
  <c r="F401" i="23"/>
  <c r="E401" i="23"/>
  <c r="N400" i="23"/>
  <c r="M400" i="23"/>
  <c r="L400" i="23"/>
  <c r="K400" i="23"/>
  <c r="J400" i="23"/>
  <c r="I400" i="23"/>
  <c r="H400" i="23"/>
  <c r="G400" i="23"/>
  <c r="F400" i="23"/>
  <c r="E400" i="23"/>
  <c r="N399" i="23"/>
  <c r="M399" i="23"/>
  <c r="L399" i="23"/>
  <c r="K399" i="23"/>
  <c r="J399" i="23"/>
  <c r="I399" i="23"/>
  <c r="H399" i="23"/>
  <c r="G399" i="23"/>
  <c r="F399" i="23"/>
  <c r="E399" i="23"/>
  <c r="N397" i="23"/>
  <c r="M397" i="23"/>
  <c r="L397" i="23"/>
  <c r="K397" i="23"/>
  <c r="J397" i="23"/>
  <c r="I397" i="23"/>
  <c r="H397" i="23"/>
  <c r="G397" i="23"/>
  <c r="F397" i="23"/>
  <c r="E397" i="23"/>
  <c r="N396" i="23"/>
  <c r="M396" i="23"/>
  <c r="L396" i="23"/>
  <c r="K396" i="23"/>
  <c r="J396" i="23"/>
  <c r="I396" i="23"/>
  <c r="H396" i="23"/>
  <c r="G396" i="23"/>
  <c r="F396" i="23"/>
  <c r="E396" i="23"/>
  <c r="N395" i="23"/>
  <c r="M395" i="23"/>
  <c r="L395" i="23"/>
  <c r="K395" i="23"/>
  <c r="J395" i="23"/>
  <c r="I395" i="23"/>
  <c r="H395" i="23"/>
  <c r="G395" i="23"/>
  <c r="F395" i="23"/>
  <c r="E395" i="23"/>
  <c r="N394" i="23"/>
  <c r="M394" i="23"/>
  <c r="L394" i="23"/>
  <c r="K394" i="23"/>
  <c r="J394" i="23"/>
  <c r="I394" i="23"/>
  <c r="H394" i="23"/>
  <c r="G394" i="23"/>
  <c r="F394" i="23"/>
  <c r="E394" i="23"/>
  <c r="N393" i="23"/>
  <c r="M393" i="23"/>
  <c r="L393" i="23"/>
  <c r="K393" i="23"/>
  <c r="J393" i="23"/>
  <c r="I393" i="23"/>
  <c r="H393" i="23"/>
  <c r="G393" i="23"/>
  <c r="F393" i="23"/>
  <c r="E393" i="23"/>
  <c r="N392" i="23"/>
  <c r="M392" i="23"/>
  <c r="L392" i="23"/>
  <c r="K392" i="23"/>
  <c r="J392" i="23"/>
  <c r="I392" i="23"/>
  <c r="H392" i="23"/>
  <c r="G392" i="23"/>
  <c r="F392" i="23"/>
  <c r="E392" i="23"/>
  <c r="N391" i="23"/>
  <c r="M391" i="23"/>
  <c r="L391" i="23"/>
  <c r="K391" i="23"/>
  <c r="J391" i="23"/>
  <c r="I391" i="23"/>
  <c r="H391" i="23"/>
  <c r="G391" i="23"/>
  <c r="F391" i="23"/>
  <c r="E391" i="23"/>
  <c r="N390" i="23"/>
  <c r="M390" i="23"/>
  <c r="L390" i="23"/>
  <c r="K390" i="23"/>
  <c r="J390" i="23"/>
  <c r="I390" i="23"/>
  <c r="H390" i="23"/>
  <c r="G390" i="23"/>
  <c r="F390" i="23"/>
  <c r="E390" i="23"/>
  <c r="N389" i="23"/>
  <c r="M389" i="23"/>
  <c r="L389" i="23"/>
  <c r="K389" i="23"/>
  <c r="J389" i="23"/>
  <c r="I389" i="23"/>
  <c r="H389" i="23"/>
  <c r="G389" i="23"/>
  <c r="F389" i="23"/>
  <c r="E389" i="23"/>
  <c r="N388" i="23"/>
  <c r="M388" i="23"/>
  <c r="L388" i="23"/>
  <c r="K388" i="23"/>
  <c r="J388" i="23"/>
  <c r="I388" i="23"/>
  <c r="H388" i="23"/>
  <c r="G388" i="23"/>
  <c r="F388" i="23"/>
  <c r="E388" i="23"/>
  <c r="N387" i="23"/>
  <c r="M387" i="23"/>
  <c r="L387" i="23"/>
  <c r="K387" i="23"/>
  <c r="J387" i="23"/>
  <c r="I387" i="23"/>
  <c r="H387" i="23"/>
  <c r="G387" i="23"/>
  <c r="F387" i="23"/>
  <c r="E387" i="23"/>
  <c r="N386" i="23"/>
  <c r="M386" i="23"/>
  <c r="L386" i="23"/>
  <c r="K386" i="23"/>
  <c r="J386" i="23"/>
  <c r="I386" i="23"/>
  <c r="H386" i="23"/>
  <c r="G386" i="23"/>
  <c r="F386" i="23"/>
  <c r="E386" i="23"/>
  <c r="N385" i="23"/>
  <c r="M385" i="23"/>
  <c r="L385" i="23"/>
  <c r="K385" i="23"/>
  <c r="J385" i="23"/>
  <c r="I385" i="23"/>
  <c r="H385" i="23"/>
  <c r="G385" i="23"/>
  <c r="F385" i="23"/>
  <c r="E385" i="23"/>
  <c r="N384" i="23"/>
  <c r="M384" i="23"/>
  <c r="L384" i="23"/>
  <c r="K384" i="23"/>
  <c r="J384" i="23"/>
  <c r="I384" i="23"/>
  <c r="H384" i="23"/>
  <c r="G384" i="23"/>
  <c r="F384" i="23"/>
  <c r="E384" i="23"/>
  <c r="N383" i="23"/>
  <c r="M383" i="23"/>
  <c r="L383" i="23"/>
  <c r="K383" i="23"/>
  <c r="J383" i="23"/>
  <c r="I383" i="23"/>
  <c r="H383" i="23"/>
  <c r="G383" i="23"/>
  <c r="F383" i="23"/>
  <c r="E383" i="23"/>
  <c r="N382" i="23"/>
  <c r="M382" i="23"/>
  <c r="L382" i="23"/>
  <c r="K382" i="23"/>
  <c r="J382" i="23"/>
  <c r="I382" i="23"/>
  <c r="H382" i="23"/>
  <c r="G382" i="23"/>
  <c r="F382" i="23"/>
  <c r="E382" i="23"/>
  <c r="N381" i="23"/>
  <c r="M381" i="23"/>
  <c r="L381" i="23"/>
  <c r="K381" i="23"/>
  <c r="J381" i="23"/>
  <c r="I381" i="23"/>
  <c r="H381" i="23"/>
  <c r="G381" i="23"/>
  <c r="F381" i="23"/>
  <c r="E381" i="23"/>
  <c r="N380" i="23"/>
  <c r="M380" i="23"/>
  <c r="L380" i="23"/>
  <c r="K380" i="23"/>
  <c r="J380" i="23"/>
  <c r="I380" i="23"/>
  <c r="H380" i="23"/>
  <c r="G380" i="23"/>
  <c r="F380" i="23"/>
  <c r="E380" i="23"/>
  <c r="N379" i="23"/>
  <c r="M379" i="23"/>
  <c r="L379" i="23"/>
  <c r="K379" i="23"/>
  <c r="J379" i="23"/>
  <c r="I379" i="23"/>
  <c r="H379" i="23"/>
  <c r="G379" i="23"/>
  <c r="F379" i="23"/>
  <c r="E379" i="23"/>
  <c r="N378" i="23"/>
  <c r="M378" i="23"/>
  <c r="L378" i="23"/>
  <c r="K378" i="23"/>
  <c r="J378" i="23"/>
  <c r="I378" i="23"/>
  <c r="H378" i="23"/>
  <c r="G378" i="23"/>
  <c r="F378" i="23"/>
  <c r="E378" i="23"/>
  <c r="N377" i="23"/>
  <c r="M377" i="23"/>
  <c r="L377" i="23"/>
  <c r="K377" i="23"/>
  <c r="J377" i="23"/>
  <c r="I377" i="23"/>
  <c r="H377" i="23"/>
  <c r="G377" i="23"/>
  <c r="F377" i="23"/>
  <c r="E377" i="23"/>
  <c r="N376" i="23"/>
  <c r="M376" i="23"/>
  <c r="L376" i="23"/>
  <c r="K376" i="23"/>
  <c r="J376" i="23"/>
  <c r="I376" i="23"/>
  <c r="H376" i="23"/>
  <c r="G376" i="23"/>
  <c r="F376" i="23"/>
  <c r="E376" i="23"/>
  <c r="N375" i="23"/>
  <c r="M375" i="23"/>
  <c r="L375" i="23"/>
  <c r="K375" i="23"/>
  <c r="J375" i="23"/>
  <c r="I375" i="23"/>
  <c r="H375" i="23"/>
  <c r="G375" i="23"/>
  <c r="F375" i="23"/>
  <c r="E375" i="23"/>
  <c r="N374" i="23"/>
  <c r="M374" i="23"/>
  <c r="L374" i="23"/>
  <c r="K374" i="23"/>
  <c r="J374" i="23"/>
  <c r="I374" i="23"/>
  <c r="H374" i="23"/>
  <c r="G374" i="23"/>
  <c r="F374" i="23"/>
  <c r="E374" i="23"/>
  <c r="N372" i="23"/>
  <c r="M372" i="23"/>
  <c r="L372" i="23"/>
  <c r="K372" i="23"/>
  <c r="J372" i="23"/>
  <c r="I372" i="23"/>
  <c r="H372" i="23"/>
  <c r="G372" i="23"/>
  <c r="F372" i="23"/>
  <c r="E372" i="23"/>
  <c r="N371" i="23"/>
  <c r="M371" i="23"/>
  <c r="L371" i="23"/>
  <c r="K371" i="23"/>
  <c r="J371" i="23"/>
  <c r="I371" i="23"/>
  <c r="H371" i="23"/>
  <c r="G371" i="23"/>
  <c r="F371" i="23"/>
  <c r="E371" i="23"/>
  <c r="N370" i="23"/>
  <c r="M370" i="23"/>
  <c r="L370" i="23"/>
  <c r="K370" i="23"/>
  <c r="J370" i="23"/>
  <c r="I370" i="23"/>
  <c r="H370" i="23"/>
  <c r="G370" i="23"/>
  <c r="F370" i="23"/>
  <c r="E370" i="23"/>
  <c r="N369" i="23"/>
  <c r="M369" i="23"/>
  <c r="L369" i="23"/>
  <c r="K369" i="23"/>
  <c r="J369" i="23"/>
  <c r="I369" i="23"/>
  <c r="H369" i="23"/>
  <c r="G369" i="23"/>
  <c r="F369" i="23"/>
  <c r="E369" i="23"/>
  <c r="N368" i="23"/>
  <c r="M368" i="23"/>
  <c r="L368" i="23"/>
  <c r="K368" i="23"/>
  <c r="J368" i="23"/>
  <c r="I368" i="23"/>
  <c r="H368" i="23"/>
  <c r="G368" i="23"/>
  <c r="F368" i="23"/>
  <c r="E368" i="23"/>
  <c r="N367" i="23"/>
  <c r="M367" i="23"/>
  <c r="L367" i="23"/>
  <c r="K367" i="23"/>
  <c r="J367" i="23"/>
  <c r="I367" i="23"/>
  <c r="H367" i="23"/>
  <c r="G367" i="23"/>
  <c r="F367" i="23"/>
  <c r="E367" i="23"/>
  <c r="N366" i="23"/>
  <c r="M366" i="23"/>
  <c r="L366" i="23"/>
  <c r="K366" i="23"/>
  <c r="J366" i="23"/>
  <c r="I366" i="23"/>
  <c r="H366" i="23"/>
  <c r="G366" i="23"/>
  <c r="F366" i="23"/>
  <c r="E366" i="23"/>
  <c r="N365" i="23"/>
  <c r="M365" i="23"/>
  <c r="L365" i="23"/>
  <c r="K365" i="23"/>
  <c r="J365" i="23"/>
  <c r="I365" i="23"/>
  <c r="H365" i="23"/>
  <c r="G365" i="23"/>
  <c r="F365" i="23"/>
  <c r="E365" i="23"/>
  <c r="N364" i="23"/>
  <c r="M364" i="23"/>
  <c r="L364" i="23"/>
  <c r="K364" i="23"/>
  <c r="J364" i="23"/>
  <c r="I364" i="23"/>
  <c r="H364" i="23"/>
  <c r="G364" i="23"/>
  <c r="F364" i="23"/>
  <c r="E364" i="23"/>
  <c r="N363" i="23"/>
  <c r="M363" i="23"/>
  <c r="L363" i="23"/>
  <c r="K363" i="23"/>
  <c r="J363" i="23"/>
  <c r="I363" i="23"/>
  <c r="H363" i="23"/>
  <c r="G363" i="23"/>
  <c r="F363" i="23"/>
  <c r="E363" i="23"/>
  <c r="N362" i="23"/>
  <c r="M362" i="23"/>
  <c r="L362" i="23"/>
  <c r="K362" i="23"/>
  <c r="J362" i="23"/>
  <c r="I362" i="23"/>
  <c r="H362" i="23"/>
  <c r="G362" i="23"/>
  <c r="F362" i="23"/>
  <c r="E362" i="23"/>
  <c r="N361" i="23"/>
  <c r="M361" i="23"/>
  <c r="L361" i="23"/>
  <c r="K361" i="23"/>
  <c r="J361" i="23"/>
  <c r="I361" i="23"/>
  <c r="H361" i="23"/>
  <c r="G361" i="23"/>
  <c r="F361" i="23"/>
  <c r="E361" i="23"/>
  <c r="N360" i="23"/>
  <c r="M360" i="23"/>
  <c r="L360" i="23"/>
  <c r="K360" i="23"/>
  <c r="J360" i="23"/>
  <c r="I360" i="23"/>
  <c r="H360" i="23"/>
  <c r="G360" i="23"/>
  <c r="F360" i="23"/>
  <c r="E360" i="23"/>
  <c r="N359" i="23"/>
  <c r="M359" i="23"/>
  <c r="L359" i="23"/>
  <c r="K359" i="23"/>
  <c r="J359" i="23"/>
  <c r="I359" i="23"/>
  <c r="H359" i="23"/>
  <c r="G359" i="23"/>
  <c r="F359" i="23"/>
  <c r="E359" i="23"/>
  <c r="N358" i="23"/>
  <c r="M358" i="23"/>
  <c r="L358" i="23"/>
  <c r="K358" i="23"/>
  <c r="J358" i="23"/>
  <c r="I358" i="23"/>
  <c r="H358" i="23"/>
  <c r="G358" i="23"/>
  <c r="F358" i="23"/>
  <c r="E358" i="23"/>
  <c r="N357" i="23"/>
  <c r="M357" i="23"/>
  <c r="L357" i="23"/>
  <c r="K357" i="23"/>
  <c r="J357" i="23"/>
  <c r="I357" i="23"/>
  <c r="H357" i="23"/>
  <c r="G357" i="23"/>
  <c r="F357" i="23"/>
  <c r="E357" i="23"/>
  <c r="N356" i="23"/>
  <c r="M356" i="23"/>
  <c r="L356" i="23"/>
  <c r="K356" i="23"/>
  <c r="J356" i="23"/>
  <c r="I356" i="23"/>
  <c r="H356" i="23"/>
  <c r="G356" i="23"/>
  <c r="F356" i="23"/>
  <c r="E356" i="23"/>
  <c r="N355" i="23"/>
  <c r="M355" i="23"/>
  <c r="L355" i="23"/>
  <c r="K355" i="23"/>
  <c r="J355" i="23"/>
  <c r="I355" i="23"/>
  <c r="H355" i="23"/>
  <c r="G355" i="23"/>
  <c r="F355" i="23"/>
  <c r="E355" i="23"/>
  <c r="N354" i="23"/>
  <c r="M354" i="23"/>
  <c r="L354" i="23"/>
  <c r="K354" i="23"/>
  <c r="J354" i="23"/>
  <c r="I354" i="23"/>
  <c r="H354" i="23"/>
  <c r="G354" i="23"/>
  <c r="F354" i="23"/>
  <c r="E354" i="23"/>
  <c r="N353" i="23"/>
  <c r="M353" i="23"/>
  <c r="L353" i="23"/>
  <c r="K353" i="23"/>
  <c r="J353" i="23"/>
  <c r="I353" i="23"/>
  <c r="H353" i="23"/>
  <c r="G353" i="23"/>
  <c r="F353" i="23"/>
  <c r="E353" i="23"/>
  <c r="N352" i="23"/>
  <c r="M352" i="23"/>
  <c r="L352" i="23"/>
  <c r="K352" i="23"/>
  <c r="J352" i="23"/>
  <c r="I352" i="23"/>
  <c r="H352" i="23"/>
  <c r="G352" i="23"/>
  <c r="F352" i="23"/>
  <c r="E352" i="23"/>
  <c r="N351" i="23"/>
  <c r="M351" i="23"/>
  <c r="L351" i="23"/>
  <c r="K351" i="23"/>
  <c r="J351" i="23"/>
  <c r="I351" i="23"/>
  <c r="H351" i="23"/>
  <c r="G351" i="23"/>
  <c r="F351" i="23"/>
  <c r="E351" i="23"/>
  <c r="N350" i="23"/>
  <c r="M350" i="23"/>
  <c r="L350" i="23"/>
  <c r="K350" i="23"/>
  <c r="J350" i="23"/>
  <c r="I350" i="23"/>
  <c r="H350" i="23"/>
  <c r="G350" i="23"/>
  <c r="F350" i="23"/>
  <c r="E350" i="23"/>
  <c r="N349" i="23"/>
  <c r="M349" i="23"/>
  <c r="L349" i="23"/>
  <c r="K349" i="23"/>
  <c r="J349" i="23"/>
  <c r="I349" i="23"/>
  <c r="H349" i="23"/>
  <c r="G349" i="23"/>
  <c r="F349" i="23"/>
  <c r="E349" i="23"/>
  <c r="N348" i="23"/>
  <c r="M348" i="23"/>
  <c r="L348" i="23"/>
  <c r="K348" i="23"/>
  <c r="J348" i="23"/>
  <c r="I348" i="23"/>
  <c r="H348" i="23"/>
  <c r="G348" i="23"/>
  <c r="F348" i="23"/>
  <c r="E348" i="23"/>
  <c r="N347" i="23"/>
  <c r="M347" i="23"/>
  <c r="L347" i="23"/>
  <c r="K347" i="23"/>
  <c r="J347" i="23"/>
  <c r="I347" i="23"/>
  <c r="H347" i="23"/>
  <c r="G347" i="23"/>
  <c r="F347" i="23"/>
  <c r="E347" i="23"/>
  <c r="N346" i="23"/>
  <c r="M346" i="23"/>
  <c r="L346" i="23"/>
  <c r="K346" i="23"/>
  <c r="J346" i="23"/>
  <c r="I346" i="23"/>
  <c r="H346" i="23"/>
  <c r="G346" i="23"/>
  <c r="F346" i="23"/>
  <c r="E346" i="23"/>
  <c r="N345" i="23"/>
  <c r="M345" i="23"/>
  <c r="L345" i="23"/>
  <c r="K345" i="23"/>
  <c r="J345" i="23"/>
  <c r="I345" i="23"/>
  <c r="H345" i="23"/>
  <c r="G345" i="23"/>
  <c r="F345" i="23"/>
  <c r="E345" i="23"/>
  <c r="N344" i="23"/>
  <c r="M344" i="23"/>
  <c r="L344" i="23"/>
  <c r="K344" i="23"/>
  <c r="J344" i="23"/>
  <c r="I344" i="23"/>
  <c r="H344" i="23"/>
  <c r="G344" i="23"/>
  <c r="F344" i="23"/>
  <c r="E344" i="23"/>
  <c r="N343" i="23"/>
  <c r="M343" i="23"/>
  <c r="L343" i="23"/>
  <c r="K343" i="23"/>
  <c r="J343" i="23"/>
  <c r="I343" i="23"/>
  <c r="H343" i="23"/>
  <c r="G343" i="23"/>
  <c r="F343" i="23"/>
  <c r="E343" i="23"/>
  <c r="N342" i="23"/>
  <c r="M342" i="23"/>
  <c r="L342" i="23"/>
  <c r="K342" i="23"/>
  <c r="J342" i="23"/>
  <c r="I342" i="23"/>
  <c r="H342" i="23"/>
  <c r="G342" i="23"/>
  <c r="F342" i="23"/>
  <c r="E342" i="23"/>
  <c r="N341" i="23"/>
  <c r="M341" i="23"/>
  <c r="L341" i="23"/>
  <c r="K341" i="23"/>
  <c r="J341" i="23"/>
  <c r="I341" i="23"/>
  <c r="H341" i="23"/>
  <c r="G341" i="23"/>
  <c r="F341" i="23"/>
  <c r="E341" i="23"/>
  <c r="N340" i="23"/>
  <c r="M340" i="23"/>
  <c r="L340" i="23"/>
  <c r="K340" i="23"/>
  <c r="J340" i="23"/>
  <c r="I340" i="23"/>
  <c r="H340" i="23"/>
  <c r="G340" i="23"/>
  <c r="F340" i="23"/>
  <c r="E340" i="23"/>
  <c r="N338" i="23"/>
  <c r="M338" i="23"/>
  <c r="L338" i="23"/>
  <c r="K338" i="23"/>
  <c r="J338" i="23"/>
  <c r="I338" i="23"/>
  <c r="H338" i="23"/>
  <c r="G338" i="23"/>
  <c r="F338" i="23"/>
  <c r="E338" i="23"/>
  <c r="N337" i="23"/>
  <c r="M337" i="23"/>
  <c r="L337" i="23"/>
  <c r="K337" i="23"/>
  <c r="J337" i="23"/>
  <c r="I337" i="23"/>
  <c r="H337" i="23"/>
  <c r="G337" i="23"/>
  <c r="F337" i="23"/>
  <c r="E337" i="23"/>
  <c r="N336" i="23"/>
  <c r="M336" i="23"/>
  <c r="L336" i="23"/>
  <c r="K336" i="23"/>
  <c r="J336" i="23"/>
  <c r="I336" i="23"/>
  <c r="H336" i="23"/>
  <c r="G336" i="23"/>
  <c r="F336" i="23"/>
  <c r="E336" i="23"/>
  <c r="N335" i="23"/>
  <c r="M335" i="23"/>
  <c r="L335" i="23"/>
  <c r="K335" i="23"/>
  <c r="J335" i="23"/>
  <c r="I335" i="23"/>
  <c r="H335" i="23"/>
  <c r="G335" i="23"/>
  <c r="F335" i="23"/>
  <c r="E335" i="23"/>
  <c r="N334" i="23"/>
  <c r="M334" i="23"/>
  <c r="L334" i="23"/>
  <c r="K334" i="23"/>
  <c r="J334" i="23"/>
  <c r="I334" i="23"/>
  <c r="H334" i="23"/>
  <c r="G334" i="23"/>
  <c r="F334" i="23"/>
  <c r="E334" i="23"/>
  <c r="N333" i="23"/>
  <c r="M333" i="23"/>
  <c r="L333" i="23"/>
  <c r="K333" i="23"/>
  <c r="J333" i="23"/>
  <c r="I333" i="23"/>
  <c r="H333" i="23"/>
  <c r="G333" i="23"/>
  <c r="F333" i="23"/>
  <c r="E333" i="23"/>
  <c r="N332" i="23"/>
  <c r="M332" i="23"/>
  <c r="L332" i="23"/>
  <c r="K332" i="23"/>
  <c r="J332" i="23"/>
  <c r="I332" i="23"/>
  <c r="H332" i="23"/>
  <c r="G332" i="23"/>
  <c r="F332" i="23"/>
  <c r="E332" i="23"/>
  <c r="N331" i="23"/>
  <c r="M331" i="23"/>
  <c r="L331" i="23"/>
  <c r="K331" i="23"/>
  <c r="J331" i="23"/>
  <c r="I331" i="23"/>
  <c r="H331" i="23"/>
  <c r="G331" i="23"/>
  <c r="F331" i="23"/>
  <c r="E331" i="23"/>
  <c r="N330" i="23"/>
  <c r="M330" i="23"/>
  <c r="L330" i="23"/>
  <c r="K330" i="23"/>
  <c r="J330" i="23"/>
  <c r="I330" i="23"/>
  <c r="H330" i="23"/>
  <c r="G330" i="23"/>
  <c r="F330" i="23"/>
  <c r="E330" i="23"/>
  <c r="N329" i="23"/>
  <c r="M329" i="23"/>
  <c r="L329" i="23"/>
  <c r="K329" i="23"/>
  <c r="J329" i="23"/>
  <c r="I329" i="23"/>
  <c r="H329" i="23"/>
  <c r="G329" i="23"/>
  <c r="F329" i="23"/>
  <c r="E329" i="23"/>
  <c r="N328" i="23"/>
  <c r="M328" i="23"/>
  <c r="L328" i="23"/>
  <c r="K328" i="23"/>
  <c r="J328" i="23"/>
  <c r="I328" i="23"/>
  <c r="H328" i="23"/>
  <c r="G328" i="23"/>
  <c r="F328" i="23"/>
  <c r="E328" i="23"/>
  <c r="N327" i="23"/>
  <c r="M327" i="23"/>
  <c r="L327" i="23"/>
  <c r="K327" i="23"/>
  <c r="J327" i="23"/>
  <c r="I327" i="23"/>
  <c r="H327" i="23"/>
  <c r="G327" i="23"/>
  <c r="F327" i="23"/>
  <c r="E327" i="23"/>
  <c r="N326" i="23"/>
  <c r="M326" i="23"/>
  <c r="L326" i="23"/>
  <c r="K326" i="23"/>
  <c r="J326" i="23"/>
  <c r="I326" i="23"/>
  <c r="H326" i="23"/>
  <c r="G326" i="23"/>
  <c r="F326" i="23"/>
  <c r="E326" i="23"/>
  <c r="N325" i="23"/>
  <c r="M325" i="23"/>
  <c r="L325" i="23"/>
  <c r="K325" i="23"/>
  <c r="J325" i="23"/>
  <c r="I325" i="23"/>
  <c r="H325" i="23"/>
  <c r="G325" i="23"/>
  <c r="F325" i="23"/>
  <c r="E325" i="23"/>
  <c r="N324" i="23"/>
  <c r="M324" i="23"/>
  <c r="L324" i="23"/>
  <c r="K324" i="23"/>
  <c r="J324" i="23"/>
  <c r="I324" i="23"/>
  <c r="H324" i="23"/>
  <c r="G324" i="23"/>
  <c r="F324" i="23"/>
  <c r="E324" i="23"/>
  <c r="N323" i="23"/>
  <c r="M323" i="23"/>
  <c r="L323" i="23"/>
  <c r="K323" i="23"/>
  <c r="J323" i="23"/>
  <c r="I323" i="23"/>
  <c r="H323" i="23"/>
  <c r="G323" i="23"/>
  <c r="F323" i="23"/>
  <c r="E323" i="23"/>
  <c r="N322" i="23"/>
  <c r="M322" i="23"/>
  <c r="L322" i="23"/>
  <c r="K322" i="23"/>
  <c r="J322" i="23"/>
  <c r="I322" i="23"/>
  <c r="H322" i="23"/>
  <c r="G322" i="23"/>
  <c r="F322" i="23"/>
  <c r="E322" i="23"/>
  <c r="N321" i="23"/>
  <c r="M321" i="23"/>
  <c r="L321" i="23"/>
  <c r="K321" i="23"/>
  <c r="J321" i="23"/>
  <c r="I321" i="23"/>
  <c r="H321" i="23"/>
  <c r="G321" i="23"/>
  <c r="F321" i="23"/>
  <c r="E321" i="23"/>
  <c r="N320" i="23"/>
  <c r="M320" i="23"/>
  <c r="L320" i="23"/>
  <c r="K320" i="23"/>
  <c r="J320" i="23"/>
  <c r="I320" i="23"/>
  <c r="H320" i="23"/>
  <c r="G320" i="23"/>
  <c r="F320" i="23"/>
  <c r="E320" i="23"/>
  <c r="N319" i="23"/>
  <c r="M319" i="23"/>
  <c r="L319" i="23"/>
  <c r="K319" i="23"/>
  <c r="J319" i="23"/>
  <c r="I319" i="23"/>
  <c r="H319" i="23"/>
  <c r="G319" i="23"/>
  <c r="F319" i="23"/>
  <c r="E319" i="23"/>
  <c r="N318" i="23"/>
  <c r="M318" i="23"/>
  <c r="L318" i="23"/>
  <c r="K318" i="23"/>
  <c r="J318" i="23"/>
  <c r="I318" i="23"/>
  <c r="H318" i="23"/>
  <c r="G318" i="23"/>
  <c r="F318" i="23"/>
  <c r="E318" i="23"/>
  <c r="N317" i="23"/>
  <c r="M317" i="23"/>
  <c r="L317" i="23"/>
  <c r="K317" i="23"/>
  <c r="J317" i="23"/>
  <c r="I317" i="23"/>
  <c r="H317" i="23"/>
  <c r="G317" i="23"/>
  <c r="F317" i="23"/>
  <c r="E317" i="23"/>
  <c r="N316" i="23"/>
  <c r="M316" i="23"/>
  <c r="L316" i="23"/>
  <c r="K316" i="23"/>
  <c r="J316" i="23"/>
  <c r="I316" i="23"/>
  <c r="H316" i="23"/>
  <c r="G316" i="23"/>
  <c r="F316" i="23"/>
  <c r="E316" i="23"/>
  <c r="N315" i="23"/>
  <c r="M315" i="23"/>
  <c r="L315" i="23"/>
  <c r="K315" i="23"/>
  <c r="J315" i="23"/>
  <c r="I315" i="23"/>
  <c r="H315" i="23"/>
  <c r="G315" i="23"/>
  <c r="F315" i="23"/>
  <c r="E315" i="23"/>
  <c r="N314" i="23"/>
  <c r="M314" i="23"/>
  <c r="L314" i="23"/>
  <c r="K314" i="23"/>
  <c r="J314" i="23"/>
  <c r="I314" i="23"/>
  <c r="H314" i="23"/>
  <c r="G314" i="23"/>
  <c r="F314" i="23"/>
  <c r="E314" i="23"/>
  <c r="N313" i="23"/>
  <c r="M313" i="23"/>
  <c r="L313" i="23"/>
  <c r="K313" i="23"/>
  <c r="J313" i="23"/>
  <c r="I313" i="23"/>
  <c r="H313" i="23"/>
  <c r="G313" i="23"/>
  <c r="F313" i="23"/>
  <c r="E313" i="23"/>
  <c r="N312" i="23"/>
  <c r="M312" i="23"/>
  <c r="L312" i="23"/>
  <c r="K312" i="23"/>
  <c r="J312" i="23"/>
  <c r="I312" i="23"/>
  <c r="H312" i="23"/>
  <c r="G312" i="23"/>
  <c r="F312" i="23"/>
  <c r="E312" i="23"/>
  <c r="N311" i="23"/>
  <c r="M311" i="23"/>
  <c r="L311" i="23"/>
  <c r="K311" i="23"/>
  <c r="J311" i="23"/>
  <c r="I311" i="23"/>
  <c r="H311" i="23"/>
  <c r="G311" i="23"/>
  <c r="F311" i="23"/>
  <c r="E311" i="23"/>
  <c r="N310" i="23"/>
  <c r="M310" i="23"/>
  <c r="L310" i="23"/>
  <c r="K310" i="23"/>
  <c r="J310" i="23"/>
  <c r="I310" i="23"/>
  <c r="H310" i="23"/>
  <c r="G310" i="23"/>
  <c r="F310" i="23"/>
  <c r="E310" i="23"/>
  <c r="N309" i="23"/>
  <c r="M309" i="23"/>
  <c r="L309" i="23"/>
  <c r="K309" i="23"/>
  <c r="J309" i="23"/>
  <c r="I309" i="23"/>
  <c r="H309" i="23"/>
  <c r="G309" i="23"/>
  <c r="F309" i="23"/>
  <c r="E309" i="23"/>
  <c r="N308" i="23"/>
  <c r="M308" i="23"/>
  <c r="L308" i="23"/>
  <c r="K308" i="23"/>
  <c r="J308" i="23"/>
  <c r="I308" i="23"/>
  <c r="H308" i="23"/>
  <c r="G308" i="23"/>
  <c r="F308" i="23"/>
  <c r="E308" i="23"/>
  <c r="N307" i="23"/>
  <c r="M307" i="23"/>
  <c r="L307" i="23"/>
  <c r="K307" i="23"/>
  <c r="J307" i="23"/>
  <c r="I307" i="23"/>
  <c r="H307" i="23"/>
  <c r="G307" i="23"/>
  <c r="F307" i="23"/>
  <c r="E307" i="23"/>
  <c r="N306" i="23"/>
  <c r="M306" i="23"/>
  <c r="L306" i="23"/>
  <c r="K306" i="23"/>
  <c r="J306" i="23"/>
  <c r="I306" i="23"/>
  <c r="H306" i="23"/>
  <c r="G306" i="23"/>
  <c r="F306" i="23"/>
  <c r="E306" i="23"/>
  <c r="N305" i="23"/>
  <c r="M305" i="23"/>
  <c r="L305" i="23"/>
  <c r="K305" i="23"/>
  <c r="J305" i="23"/>
  <c r="I305" i="23"/>
  <c r="H305" i="23"/>
  <c r="G305" i="23"/>
  <c r="F305" i="23"/>
  <c r="E305" i="23"/>
  <c r="N304" i="23"/>
  <c r="M304" i="23"/>
  <c r="L304" i="23"/>
  <c r="K304" i="23"/>
  <c r="J304" i="23"/>
  <c r="I304" i="23"/>
  <c r="H304" i="23"/>
  <c r="G304" i="23"/>
  <c r="F304" i="23"/>
  <c r="E304" i="23"/>
  <c r="N303" i="23"/>
  <c r="M303" i="23"/>
  <c r="L303" i="23"/>
  <c r="K303" i="23"/>
  <c r="J303" i="23"/>
  <c r="I303" i="23"/>
  <c r="H303" i="23"/>
  <c r="G303" i="23"/>
  <c r="F303" i="23"/>
  <c r="E303" i="23"/>
  <c r="N302" i="23"/>
  <c r="M302" i="23"/>
  <c r="L302" i="23"/>
  <c r="K302" i="23"/>
  <c r="J302" i="23"/>
  <c r="I302" i="23"/>
  <c r="H302" i="23"/>
  <c r="G302" i="23"/>
  <c r="F302" i="23"/>
  <c r="E302" i="23"/>
  <c r="N301" i="23"/>
  <c r="M301" i="23"/>
  <c r="L301" i="23"/>
  <c r="K301" i="23"/>
  <c r="J301" i="23"/>
  <c r="I301" i="23"/>
  <c r="H301" i="23"/>
  <c r="G301" i="23"/>
  <c r="F301" i="23"/>
  <c r="E301" i="23"/>
  <c r="N300" i="23"/>
  <c r="M300" i="23"/>
  <c r="L300" i="23"/>
  <c r="K300" i="23"/>
  <c r="J300" i="23"/>
  <c r="I300" i="23"/>
  <c r="H300" i="23"/>
  <c r="G300" i="23"/>
  <c r="F300" i="23"/>
  <c r="E300" i="23"/>
  <c r="N299" i="23"/>
  <c r="M299" i="23"/>
  <c r="L299" i="23"/>
  <c r="K299" i="23"/>
  <c r="J299" i="23"/>
  <c r="I299" i="23"/>
  <c r="H299" i="23"/>
  <c r="G299" i="23"/>
  <c r="F299" i="23"/>
  <c r="E299" i="23"/>
  <c r="N298" i="23"/>
  <c r="M298" i="23"/>
  <c r="L298" i="23"/>
  <c r="K298" i="23"/>
  <c r="J298" i="23"/>
  <c r="I298" i="23"/>
  <c r="H298" i="23"/>
  <c r="G298" i="23"/>
  <c r="F298" i="23"/>
  <c r="E298" i="23"/>
  <c r="N297" i="23"/>
  <c r="M297" i="23"/>
  <c r="L297" i="23"/>
  <c r="K297" i="23"/>
  <c r="J297" i="23"/>
  <c r="I297" i="23"/>
  <c r="H297" i="23"/>
  <c r="G297" i="23"/>
  <c r="F297" i="23"/>
  <c r="E297" i="23"/>
  <c r="N296" i="23"/>
  <c r="M296" i="23"/>
  <c r="L296" i="23"/>
  <c r="K296" i="23"/>
  <c r="J296" i="23"/>
  <c r="I296" i="23"/>
  <c r="H296" i="23"/>
  <c r="G296" i="23"/>
  <c r="F296" i="23"/>
  <c r="E296" i="23"/>
  <c r="N295" i="23"/>
  <c r="M295" i="23"/>
  <c r="L295" i="23"/>
  <c r="K295" i="23"/>
  <c r="J295" i="23"/>
  <c r="I295" i="23"/>
  <c r="H295" i="23"/>
  <c r="G295" i="23"/>
  <c r="F295" i="23"/>
  <c r="E295" i="23"/>
  <c r="N294" i="23"/>
  <c r="M294" i="23"/>
  <c r="L294" i="23"/>
  <c r="K294" i="23"/>
  <c r="J294" i="23"/>
  <c r="I294" i="23"/>
  <c r="H294" i="23"/>
  <c r="G294" i="23"/>
  <c r="F294" i="23"/>
  <c r="E294" i="23"/>
  <c r="N293" i="23"/>
  <c r="M293" i="23"/>
  <c r="L293" i="23"/>
  <c r="K293" i="23"/>
  <c r="J293" i="23"/>
  <c r="I293" i="23"/>
  <c r="H293" i="23"/>
  <c r="G293" i="23"/>
  <c r="F293" i="23"/>
  <c r="E293" i="23"/>
  <c r="N292" i="23"/>
  <c r="M292" i="23"/>
  <c r="L292" i="23"/>
  <c r="K292" i="23"/>
  <c r="J292" i="23"/>
  <c r="I292" i="23"/>
  <c r="H292" i="23"/>
  <c r="G292" i="23"/>
  <c r="F292" i="23"/>
  <c r="E292" i="23"/>
  <c r="N291" i="23"/>
  <c r="M291" i="23"/>
  <c r="L291" i="23"/>
  <c r="K291" i="23"/>
  <c r="J291" i="23"/>
  <c r="I291" i="23"/>
  <c r="H291" i="23"/>
  <c r="G291" i="23"/>
  <c r="F291" i="23"/>
  <c r="E291" i="23"/>
  <c r="N290" i="23"/>
  <c r="M290" i="23"/>
  <c r="L290" i="23"/>
  <c r="K290" i="23"/>
  <c r="J290" i="23"/>
  <c r="I290" i="23"/>
  <c r="H290" i="23"/>
  <c r="G290" i="23"/>
  <c r="F290" i="23"/>
  <c r="E290" i="23"/>
  <c r="N289" i="23"/>
  <c r="M289" i="23"/>
  <c r="L289" i="23"/>
  <c r="K289" i="23"/>
  <c r="J289" i="23"/>
  <c r="I289" i="23"/>
  <c r="H289" i="23"/>
  <c r="G289" i="23"/>
  <c r="F289" i="23"/>
  <c r="E289" i="23"/>
  <c r="N288" i="23"/>
  <c r="M288" i="23"/>
  <c r="L288" i="23"/>
  <c r="K288" i="23"/>
  <c r="J288" i="23"/>
  <c r="I288" i="23"/>
  <c r="H288" i="23"/>
  <c r="G288" i="23"/>
  <c r="F288" i="23"/>
  <c r="E288" i="23"/>
  <c r="N287" i="23"/>
  <c r="M287" i="23"/>
  <c r="L287" i="23"/>
  <c r="K287" i="23"/>
  <c r="J287" i="23"/>
  <c r="I287" i="23"/>
  <c r="H287" i="23"/>
  <c r="G287" i="23"/>
  <c r="F287" i="23"/>
  <c r="E287" i="23"/>
  <c r="N286" i="23"/>
  <c r="M286" i="23"/>
  <c r="L286" i="23"/>
  <c r="K286" i="23"/>
  <c r="J286" i="23"/>
  <c r="I286" i="23"/>
  <c r="H286" i="23"/>
  <c r="G286" i="23"/>
  <c r="F286" i="23"/>
  <c r="E286" i="23"/>
  <c r="N285" i="23"/>
  <c r="M285" i="23"/>
  <c r="L285" i="23"/>
  <c r="K285" i="23"/>
  <c r="J285" i="23"/>
  <c r="I285" i="23"/>
  <c r="H285" i="23"/>
  <c r="G285" i="23"/>
  <c r="F285" i="23"/>
  <c r="E285" i="23"/>
  <c r="N284" i="23"/>
  <c r="M284" i="23"/>
  <c r="L284" i="23"/>
  <c r="K284" i="23"/>
  <c r="J284" i="23"/>
  <c r="I284" i="23"/>
  <c r="H284" i="23"/>
  <c r="G284" i="23"/>
  <c r="F284" i="23"/>
  <c r="E284" i="23"/>
  <c r="N283" i="23"/>
  <c r="M283" i="23"/>
  <c r="L283" i="23"/>
  <c r="K283" i="23"/>
  <c r="J283" i="23"/>
  <c r="I283" i="23"/>
  <c r="H283" i="23"/>
  <c r="G283" i="23"/>
  <c r="F283" i="23"/>
  <c r="E283" i="23"/>
  <c r="N282" i="23"/>
  <c r="M282" i="23"/>
  <c r="L282" i="23"/>
  <c r="K282" i="23"/>
  <c r="J282" i="23"/>
  <c r="I282" i="23"/>
  <c r="H282" i="23"/>
  <c r="G282" i="23"/>
  <c r="F282" i="23"/>
  <c r="E282" i="23"/>
  <c r="N281" i="23"/>
  <c r="M281" i="23"/>
  <c r="L281" i="23"/>
  <c r="K281" i="23"/>
  <c r="J281" i="23"/>
  <c r="I281" i="23"/>
  <c r="H281" i="23"/>
  <c r="G281" i="23"/>
  <c r="F281" i="23"/>
  <c r="E281" i="23"/>
  <c r="N280" i="23"/>
  <c r="M280" i="23"/>
  <c r="L280" i="23"/>
  <c r="K280" i="23"/>
  <c r="J280" i="23"/>
  <c r="I280" i="23"/>
  <c r="H280" i="23"/>
  <c r="G280" i="23"/>
  <c r="F280" i="23"/>
  <c r="E280" i="23"/>
  <c r="N279" i="23"/>
  <c r="M279" i="23"/>
  <c r="L279" i="23"/>
  <c r="K279" i="23"/>
  <c r="J279" i="23"/>
  <c r="I279" i="23"/>
  <c r="H279" i="23"/>
  <c r="G279" i="23"/>
  <c r="F279" i="23"/>
  <c r="E279" i="23"/>
  <c r="N278" i="23"/>
  <c r="M278" i="23"/>
  <c r="L278" i="23"/>
  <c r="K278" i="23"/>
  <c r="J278" i="23"/>
  <c r="I278" i="23"/>
  <c r="H278" i="23"/>
  <c r="G278" i="23"/>
  <c r="F278" i="23"/>
  <c r="E278" i="23"/>
  <c r="N277" i="23"/>
  <c r="M277" i="23"/>
  <c r="L277" i="23"/>
  <c r="K277" i="23"/>
  <c r="J277" i="23"/>
  <c r="I277" i="23"/>
  <c r="H277" i="23"/>
  <c r="G277" i="23"/>
  <c r="F277" i="23"/>
  <c r="E277" i="23"/>
  <c r="N276" i="23"/>
  <c r="M276" i="23"/>
  <c r="L276" i="23"/>
  <c r="K276" i="23"/>
  <c r="J276" i="23"/>
  <c r="I276" i="23"/>
  <c r="H276" i="23"/>
  <c r="G276" i="23"/>
  <c r="F276" i="23"/>
  <c r="E276" i="23"/>
  <c r="N275" i="23"/>
  <c r="M275" i="23"/>
  <c r="L275" i="23"/>
  <c r="K275" i="23"/>
  <c r="J275" i="23"/>
  <c r="I275" i="23"/>
  <c r="H275" i="23"/>
  <c r="G275" i="23"/>
  <c r="F275" i="23"/>
  <c r="E275" i="23"/>
  <c r="N274" i="23"/>
  <c r="M274" i="23"/>
  <c r="L274" i="23"/>
  <c r="K274" i="23"/>
  <c r="J274" i="23"/>
  <c r="I274" i="23"/>
  <c r="H274" i="23"/>
  <c r="G274" i="23"/>
  <c r="F274" i="23"/>
  <c r="E274" i="23"/>
  <c r="N273" i="23"/>
  <c r="M273" i="23"/>
  <c r="L273" i="23"/>
  <c r="K273" i="23"/>
  <c r="J273" i="23"/>
  <c r="I273" i="23"/>
  <c r="H273" i="23"/>
  <c r="G273" i="23"/>
  <c r="F273" i="23"/>
  <c r="E273" i="23"/>
  <c r="N272" i="23"/>
  <c r="M272" i="23"/>
  <c r="L272" i="23"/>
  <c r="K272" i="23"/>
  <c r="J272" i="23"/>
  <c r="I272" i="23"/>
  <c r="H272" i="23"/>
  <c r="G272" i="23"/>
  <c r="F272" i="23"/>
  <c r="E272" i="23"/>
  <c r="N271" i="23"/>
  <c r="M271" i="23"/>
  <c r="L271" i="23"/>
  <c r="K271" i="23"/>
  <c r="J271" i="23"/>
  <c r="I271" i="23"/>
  <c r="H271" i="23"/>
  <c r="G271" i="23"/>
  <c r="F271" i="23"/>
  <c r="E271" i="23"/>
  <c r="N270" i="23"/>
  <c r="M270" i="23"/>
  <c r="L270" i="23"/>
  <c r="K270" i="23"/>
  <c r="J270" i="23"/>
  <c r="I270" i="23"/>
  <c r="H270" i="23"/>
  <c r="G270" i="23"/>
  <c r="F270" i="23"/>
  <c r="E270" i="23"/>
  <c r="N269" i="23"/>
  <c r="M269" i="23"/>
  <c r="L269" i="23"/>
  <c r="K269" i="23"/>
  <c r="J269" i="23"/>
  <c r="I269" i="23"/>
  <c r="H269" i="23"/>
  <c r="G269" i="23"/>
  <c r="F269" i="23"/>
  <c r="E269" i="23"/>
  <c r="N267" i="23"/>
  <c r="M267" i="23"/>
  <c r="L267" i="23"/>
  <c r="K267" i="23"/>
  <c r="J267" i="23"/>
  <c r="I267" i="23"/>
  <c r="H267" i="23"/>
  <c r="G267" i="23"/>
  <c r="F267" i="23"/>
  <c r="E267" i="23"/>
  <c r="N266" i="23"/>
  <c r="M266" i="23"/>
  <c r="L266" i="23"/>
  <c r="K266" i="23"/>
  <c r="J266" i="23"/>
  <c r="I266" i="23"/>
  <c r="H266" i="23"/>
  <c r="G266" i="23"/>
  <c r="F266" i="23"/>
  <c r="E266" i="23"/>
  <c r="N265" i="23"/>
  <c r="M265" i="23"/>
  <c r="L265" i="23"/>
  <c r="K265" i="23"/>
  <c r="J265" i="23"/>
  <c r="I265" i="23"/>
  <c r="H265" i="23"/>
  <c r="G265" i="23"/>
  <c r="F265" i="23"/>
  <c r="E265" i="23"/>
  <c r="N264" i="23"/>
  <c r="M264" i="23"/>
  <c r="L264" i="23"/>
  <c r="K264" i="23"/>
  <c r="J264" i="23"/>
  <c r="I264" i="23"/>
  <c r="H264" i="23"/>
  <c r="G264" i="23"/>
  <c r="F264" i="23"/>
  <c r="E264" i="23"/>
  <c r="N263" i="23"/>
  <c r="M263" i="23"/>
  <c r="L263" i="23"/>
  <c r="K263" i="23"/>
  <c r="J263" i="23"/>
  <c r="I263" i="23"/>
  <c r="H263" i="23"/>
  <c r="G263" i="23"/>
  <c r="F263" i="23"/>
  <c r="E263" i="23"/>
  <c r="N262" i="23"/>
  <c r="M262" i="23"/>
  <c r="L262" i="23"/>
  <c r="K262" i="23"/>
  <c r="J262" i="23"/>
  <c r="I262" i="23"/>
  <c r="H262" i="23"/>
  <c r="G262" i="23"/>
  <c r="F262" i="23"/>
  <c r="E262" i="23"/>
  <c r="N261" i="23"/>
  <c r="M261" i="23"/>
  <c r="L261" i="23"/>
  <c r="K261" i="23"/>
  <c r="J261" i="23"/>
  <c r="I261" i="23"/>
  <c r="H261" i="23"/>
  <c r="G261" i="23"/>
  <c r="F261" i="23"/>
  <c r="E261" i="23"/>
  <c r="N260" i="23"/>
  <c r="M260" i="23"/>
  <c r="L260" i="23"/>
  <c r="K260" i="23"/>
  <c r="J260" i="23"/>
  <c r="I260" i="23"/>
  <c r="H260" i="23"/>
  <c r="G260" i="23"/>
  <c r="F260" i="23"/>
  <c r="E260" i="23"/>
  <c r="N259" i="23"/>
  <c r="M259" i="23"/>
  <c r="L259" i="23"/>
  <c r="K259" i="23"/>
  <c r="J259" i="23"/>
  <c r="I259" i="23"/>
  <c r="H259" i="23"/>
  <c r="G259" i="23"/>
  <c r="F259" i="23"/>
  <c r="E259" i="23"/>
  <c r="N258" i="23"/>
  <c r="M258" i="23"/>
  <c r="L258" i="23"/>
  <c r="K258" i="23"/>
  <c r="J258" i="23"/>
  <c r="I258" i="23"/>
  <c r="H258" i="23"/>
  <c r="G258" i="23"/>
  <c r="F258" i="23"/>
  <c r="E258" i="23"/>
  <c r="N257" i="23"/>
  <c r="M257" i="23"/>
  <c r="L257" i="23"/>
  <c r="K257" i="23"/>
  <c r="J257" i="23"/>
  <c r="I257" i="23"/>
  <c r="H257" i="23"/>
  <c r="G257" i="23"/>
  <c r="F257" i="23"/>
  <c r="E257" i="23"/>
  <c r="N256" i="23"/>
  <c r="M256" i="23"/>
  <c r="L256" i="23"/>
  <c r="K256" i="23"/>
  <c r="J256" i="23"/>
  <c r="I256" i="23"/>
  <c r="H256" i="23"/>
  <c r="G256" i="23"/>
  <c r="F256" i="23"/>
  <c r="E256" i="23"/>
  <c r="N255" i="23"/>
  <c r="M255" i="23"/>
  <c r="L255" i="23"/>
  <c r="K255" i="23"/>
  <c r="J255" i="23"/>
  <c r="I255" i="23"/>
  <c r="H255" i="23"/>
  <c r="G255" i="23"/>
  <c r="F255" i="23"/>
  <c r="E255" i="23"/>
  <c r="N254" i="23"/>
  <c r="M254" i="23"/>
  <c r="L254" i="23"/>
  <c r="K254" i="23"/>
  <c r="J254" i="23"/>
  <c r="I254" i="23"/>
  <c r="H254" i="23"/>
  <c r="G254" i="23"/>
  <c r="F254" i="23"/>
  <c r="E254" i="23"/>
  <c r="N253" i="23"/>
  <c r="M253" i="23"/>
  <c r="L253" i="23"/>
  <c r="K253" i="23"/>
  <c r="J253" i="23"/>
  <c r="I253" i="23"/>
  <c r="H253" i="23"/>
  <c r="G253" i="23"/>
  <c r="F253" i="23"/>
  <c r="E253" i="23"/>
  <c r="N252" i="23"/>
  <c r="M252" i="23"/>
  <c r="L252" i="23"/>
  <c r="K252" i="23"/>
  <c r="J252" i="23"/>
  <c r="I252" i="23"/>
  <c r="H252" i="23"/>
  <c r="G252" i="23"/>
  <c r="F252" i="23"/>
  <c r="E252" i="23"/>
  <c r="N251" i="23"/>
  <c r="M251" i="23"/>
  <c r="L251" i="23"/>
  <c r="K251" i="23"/>
  <c r="J251" i="23"/>
  <c r="I251" i="23"/>
  <c r="H251" i="23"/>
  <c r="G251" i="23"/>
  <c r="F251" i="23"/>
  <c r="E251" i="23"/>
  <c r="N250" i="23"/>
  <c r="M250" i="23"/>
  <c r="L250" i="23"/>
  <c r="K250" i="23"/>
  <c r="J250" i="23"/>
  <c r="I250" i="23"/>
  <c r="H250" i="23"/>
  <c r="G250" i="23"/>
  <c r="F250" i="23"/>
  <c r="E250" i="23"/>
  <c r="N249" i="23"/>
  <c r="M249" i="23"/>
  <c r="L249" i="23"/>
  <c r="K249" i="23"/>
  <c r="J249" i="23"/>
  <c r="I249" i="23"/>
  <c r="H249" i="23"/>
  <c r="G249" i="23"/>
  <c r="F249" i="23"/>
  <c r="E249" i="23"/>
  <c r="N248" i="23"/>
  <c r="M248" i="23"/>
  <c r="L248" i="23"/>
  <c r="K248" i="23"/>
  <c r="J248" i="23"/>
  <c r="I248" i="23"/>
  <c r="H248" i="23"/>
  <c r="G248" i="23"/>
  <c r="F248" i="23"/>
  <c r="E248" i="23"/>
  <c r="N247" i="23"/>
  <c r="M247" i="23"/>
  <c r="L247" i="23"/>
  <c r="K247" i="23"/>
  <c r="J247" i="23"/>
  <c r="I247" i="23"/>
  <c r="H247" i="23"/>
  <c r="G247" i="23"/>
  <c r="F247" i="23"/>
  <c r="E247" i="23"/>
  <c r="N246" i="23"/>
  <c r="M246" i="23"/>
  <c r="L246" i="23"/>
  <c r="K246" i="23"/>
  <c r="J246" i="23"/>
  <c r="I246" i="23"/>
  <c r="H246" i="23"/>
  <c r="G246" i="23"/>
  <c r="F246" i="23"/>
  <c r="E246" i="23"/>
  <c r="N245" i="23"/>
  <c r="M245" i="23"/>
  <c r="L245" i="23"/>
  <c r="K245" i="23"/>
  <c r="J245" i="23"/>
  <c r="I245" i="23"/>
  <c r="H245" i="23"/>
  <c r="G245" i="23"/>
  <c r="F245" i="23"/>
  <c r="E245" i="23"/>
  <c r="N244" i="23"/>
  <c r="M244" i="23"/>
  <c r="L244" i="23"/>
  <c r="K244" i="23"/>
  <c r="J244" i="23"/>
  <c r="I244" i="23"/>
  <c r="H244" i="23"/>
  <c r="G244" i="23"/>
  <c r="F244" i="23"/>
  <c r="E244" i="23"/>
  <c r="N243" i="23"/>
  <c r="M243" i="23"/>
  <c r="L243" i="23"/>
  <c r="K243" i="23"/>
  <c r="J243" i="23"/>
  <c r="I243" i="23"/>
  <c r="H243" i="23"/>
  <c r="G243" i="23"/>
  <c r="F243" i="23"/>
  <c r="E243" i="23"/>
  <c r="N242" i="23"/>
  <c r="M242" i="23"/>
  <c r="L242" i="23"/>
  <c r="K242" i="23"/>
  <c r="J242" i="23"/>
  <c r="I242" i="23"/>
  <c r="H242" i="23"/>
  <c r="G242" i="23"/>
  <c r="F242" i="23"/>
  <c r="E242" i="23"/>
  <c r="N241" i="23"/>
  <c r="M241" i="23"/>
  <c r="L241" i="23"/>
  <c r="K241" i="23"/>
  <c r="J241" i="23"/>
  <c r="I241" i="23"/>
  <c r="H241" i="23"/>
  <c r="G241" i="23"/>
  <c r="F241" i="23"/>
  <c r="E241" i="23"/>
  <c r="N240" i="23"/>
  <c r="M240" i="23"/>
  <c r="L240" i="23"/>
  <c r="K240" i="23"/>
  <c r="J240" i="23"/>
  <c r="I240" i="23"/>
  <c r="H240" i="23"/>
  <c r="G240" i="23"/>
  <c r="F240" i="23"/>
  <c r="E240" i="23"/>
  <c r="N239" i="23"/>
  <c r="M239" i="23"/>
  <c r="L239" i="23"/>
  <c r="K239" i="23"/>
  <c r="J239" i="23"/>
  <c r="I239" i="23"/>
  <c r="H239" i="23"/>
  <c r="G239" i="23"/>
  <c r="F239" i="23"/>
  <c r="E239" i="23"/>
  <c r="N238" i="23"/>
  <c r="M238" i="23"/>
  <c r="L238" i="23"/>
  <c r="K238" i="23"/>
  <c r="J238" i="23"/>
  <c r="I238" i="23"/>
  <c r="H238" i="23"/>
  <c r="G238" i="23"/>
  <c r="F238" i="23"/>
  <c r="E238" i="23"/>
  <c r="N237" i="23"/>
  <c r="M237" i="23"/>
  <c r="L237" i="23"/>
  <c r="K237" i="23"/>
  <c r="J237" i="23"/>
  <c r="I237" i="23"/>
  <c r="H237" i="23"/>
  <c r="G237" i="23"/>
  <c r="F237" i="23"/>
  <c r="E237" i="23"/>
  <c r="N236" i="23"/>
  <c r="M236" i="23"/>
  <c r="L236" i="23"/>
  <c r="K236" i="23"/>
  <c r="J236" i="23"/>
  <c r="I236" i="23"/>
  <c r="H236" i="23"/>
  <c r="G236" i="23"/>
  <c r="F236" i="23"/>
  <c r="E236" i="23"/>
  <c r="N235" i="23"/>
  <c r="M235" i="23"/>
  <c r="L235" i="23"/>
  <c r="K235" i="23"/>
  <c r="J235" i="23"/>
  <c r="I235" i="23"/>
  <c r="H235" i="23"/>
  <c r="G235" i="23"/>
  <c r="F235" i="23"/>
  <c r="E235" i="23"/>
  <c r="N234" i="23"/>
  <c r="M234" i="23"/>
  <c r="L234" i="23"/>
  <c r="K234" i="23"/>
  <c r="J234" i="23"/>
  <c r="I234" i="23"/>
  <c r="H234" i="23"/>
  <c r="G234" i="23"/>
  <c r="F234" i="23"/>
  <c r="E234" i="23"/>
  <c r="N233" i="23"/>
  <c r="M233" i="23"/>
  <c r="L233" i="23"/>
  <c r="K233" i="23"/>
  <c r="J233" i="23"/>
  <c r="I233" i="23"/>
  <c r="H233" i="23"/>
  <c r="G233" i="23"/>
  <c r="F233" i="23"/>
  <c r="E233" i="23"/>
  <c r="N232" i="23"/>
  <c r="M232" i="23"/>
  <c r="L232" i="23"/>
  <c r="K232" i="23"/>
  <c r="J232" i="23"/>
  <c r="I232" i="23"/>
  <c r="H232" i="23"/>
  <c r="G232" i="23"/>
  <c r="F232" i="23"/>
  <c r="E232" i="23"/>
  <c r="N231" i="23"/>
  <c r="M231" i="23"/>
  <c r="L231" i="23"/>
  <c r="K231" i="23"/>
  <c r="J231" i="23"/>
  <c r="I231" i="23"/>
  <c r="H231" i="23"/>
  <c r="G231" i="23"/>
  <c r="F231" i="23"/>
  <c r="E231" i="23"/>
  <c r="N230" i="23"/>
  <c r="M230" i="23"/>
  <c r="L230" i="23"/>
  <c r="K230" i="23"/>
  <c r="J230" i="23"/>
  <c r="I230" i="23"/>
  <c r="H230" i="23"/>
  <c r="G230" i="23"/>
  <c r="F230" i="23"/>
  <c r="E230" i="23"/>
  <c r="N229" i="23"/>
  <c r="M229" i="23"/>
  <c r="L229" i="23"/>
  <c r="K229" i="23"/>
  <c r="J229" i="23"/>
  <c r="I229" i="23"/>
  <c r="H229" i="23"/>
  <c r="G229" i="23"/>
  <c r="F229" i="23"/>
  <c r="E229" i="23"/>
  <c r="N228" i="23"/>
  <c r="M228" i="23"/>
  <c r="L228" i="23"/>
  <c r="K228" i="23"/>
  <c r="J228" i="23"/>
  <c r="I228" i="23"/>
  <c r="H228" i="23"/>
  <c r="G228" i="23"/>
  <c r="F228" i="23"/>
  <c r="E228" i="23"/>
  <c r="N227" i="23"/>
  <c r="M227" i="23"/>
  <c r="L227" i="23"/>
  <c r="K227" i="23"/>
  <c r="J227" i="23"/>
  <c r="I227" i="23"/>
  <c r="H227" i="23"/>
  <c r="G227" i="23"/>
  <c r="F227" i="23"/>
  <c r="E227" i="23"/>
  <c r="N226" i="23"/>
  <c r="M226" i="23"/>
  <c r="L226" i="23"/>
  <c r="K226" i="23"/>
  <c r="J226" i="23"/>
  <c r="I226" i="23"/>
  <c r="H226" i="23"/>
  <c r="G226" i="23"/>
  <c r="F226" i="23"/>
  <c r="E226" i="23"/>
  <c r="N225" i="23"/>
  <c r="M225" i="23"/>
  <c r="L225" i="23"/>
  <c r="K225" i="23"/>
  <c r="J225" i="23"/>
  <c r="I225" i="23"/>
  <c r="H225" i="23"/>
  <c r="G225" i="23"/>
  <c r="F225" i="23"/>
  <c r="E225" i="23"/>
  <c r="N224" i="23"/>
  <c r="M224" i="23"/>
  <c r="L224" i="23"/>
  <c r="K224" i="23"/>
  <c r="J224" i="23"/>
  <c r="I224" i="23"/>
  <c r="H224" i="23"/>
  <c r="G224" i="23"/>
  <c r="F224" i="23"/>
  <c r="E224" i="23"/>
  <c r="N223" i="23"/>
  <c r="M223" i="23"/>
  <c r="L223" i="23"/>
  <c r="K223" i="23"/>
  <c r="J223" i="23"/>
  <c r="I223" i="23"/>
  <c r="H223" i="23"/>
  <c r="G223" i="23"/>
  <c r="F223" i="23"/>
  <c r="E223" i="23"/>
  <c r="N222" i="23"/>
  <c r="M222" i="23"/>
  <c r="L222" i="23"/>
  <c r="K222" i="23"/>
  <c r="J222" i="23"/>
  <c r="I222" i="23"/>
  <c r="H222" i="23"/>
  <c r="G222" i="23"/>
  <c r="F222" i="23"/>
  <c r="E222" i="23"/>
  <c r="N221" i="23"/>
  <c r="M221" i="23"/>
  <c r="L221" i="23"/>
  <c r="K221" i="23"/>
  <c r="J221" i="23"/>
  <c r="I221" i="23"/>
  <c r="H221" i="23"/>
  <c r="G221" i="23"/>
  <c r="F221" i="23"/>
  <c r="E221" i="23"/>
  <c r="N220" i="23"/>
  <c r="M220" i="23"/>
  <c r="L220" i="23"/>
  <c r="K220" i="23"/>
  <c r="J220" i="23"/>
  <c r="I220" i="23"/>
  <c r="H220" i="23"/>
  <c r="G220" i="23"/>
  <c r="F220" i="23"/>
  <c r="E220" i="23"/>
  <c r="N219" i="23"/>
  <c r="M219" i="23"/>
  <c r="L219" i="23"/>
  <c r="K219" i="23"/>
  <c r="J219" i="23"/>
  <c r="I219" i="23"/>
  <c r="H219" i="23"/>
  <c r="G219" i="23"/>
  <c r="F219" i="23"/>
  <c r="E219" i="23"/>
  <c r="N218" i="23"/>
  <c r="M218" i="23"/>
  <c r="L218" i="23"/>
  <c r="K218" i="23"/>
  <c r="J218" i="23"/>
  <c r="I218" i="23"/>
  <c r="H218" i="23"/>
  <c r="G218" i="23"/>
  <c r="F218" i="23"/>
  <c r="E218" i="23"/>
  <c r="N217" i="23"/>
  <c r="M217" i="23"/>
  <c r="L217" i="23"/>
  <c r="K217" i="23"/>
  <c r="J217" i="23"/>
  <c r="I217" i="23"/>
  <c r="H217" i="23"/>
  <c r="G217" i="23"/>
  <c r="F217" i="23"/>
  <c r="E217" i="23"/>
  <c r="N216" i="23"/>
  <c r="M216" i="23"/>
  <c r="L216" i="23"/>
  <c r="K216" i="23"/>
  <c r="J216" i="23"/>
  <c r="I216" i="23"/>
  <c r="H216" i="23"/>
  <c r="G216" i="23"/>
  <c r="F216" i="23"/>
  <c r="E216" i="23"/>
  <c r="N215" i="23"/>
  <c r="M215" i="23"/>
  <c r="L215" i="23"/>
  <c r="K215" i="23"/>
  <c r="J215" i="23"/>
  <c r="I215" i="23"/>
  <c r="H215" i="23"/>
  <c r="G215" i="23"/>
  <c r="F215" i="23"/>
  <c r="E215" i="23"/>
  <c r="N214" i="23"/>
  <c r="M214" i="23"/>
  <c r="L214" i="23"/>
  <c r="K214" i="23"/>
  <c r="J214" i="23"/>
  <c r="I214" i="23"/>
  <c r="H214" i="23"/>
  <c r="G214" i="23"/>
  <c r="F214" i="23"/>
  <c r="E214" i="23"/>
  <c r="N213" i="23"/>
  <c r="M213" i="23"/>
  <c r="L213" i="23"/>
  <c r="K213" i="23"/>
  <c r="J213" i="23"/>
  <c r="I213" i="23"/>
  <c r="H213" i="23"/>
  <c r="G213" i="23"/>
  <c r="F213" i="23"/>
  <c r="E213" i="23"/>
  <c r="N212" i="23"/>
  <c r="M212" i="23"/>
  <c r="L212" i="23"/>
  <c r="K212" i="23"/>
  <c r="J212" i="23"/>
  <c r="I212" i="23"/>
  <c r="H212" i="23"/>
  <c r="G212" i="23"/>
  <c r="F212" i="23"/>
  <c r="E212" i="23"/>
  <c r="N211" i="23"/>
  <c r="M211" i="23"/>
  <c r="L211" i="23"/>
  <c r="K211" i="23"/>
  <c r="J211" i="23"/>
  <c r="I211" i="23"/>
  <c r="H211" i="23"/>
  <c r="G211" i="23"/>
  <c r="F211" i="23"/>
  <c r="E211" i="23"/>
  <c r="N210" i="23"/>
  <c r="M210" i="23"/>
  <c r="L210" i="23"/>
  <c r="K210" i="23"/>
  <c r="J210" i="23"/>
  <c r="I210" i="23"/>
  <c r="H210" i="23"/>
  <c r="G210" i="23"/>
  <c r="F210" i="23"/>
  <c r="E210" i="23"/>
  <c r="N209" i="23"/>
  <c r="M209" i="23"/>
  <c r="L209" i="23"/>
  <c r="K209" i="23"/>
  <c r="J209" i="23"/>
  <c r="I209" i="23"/>
  <c r="H209" i="23"/>
  <c r="G209" i="23"/>
  <c r="F209" i="23"/>
  <c r="E209" i="23"/>
  <c r="N208" i="23"/>
  <c r="M208" i="23"/>
  <c r="L208" i="23"/>
  <c r="K208" i="23"/>
  <c r="J208" i="23"/>
  <c r="I208" i="23"/>
  <c r="H208" i="23"/>
  <c r="G208" i="23"/>
  <c r="F208" i="23"/>
  <c r="E208" i="23"/>
  <c r="N207" i="23"/>
  <c r="M207" i="23"/>
  <c r="L207" i="23"/>
  <c r="K207" i="23"/>
  <c r="J207" i="23"/>
  <c r="I207" i="23"/>
  <c r="H207" i="23"/>
  <c r="G207" i="23"/>
  <c r="F207" i="23"/>
  <c r="E207" i="23"/>
  <c r="N206" i="23"/>
  <c r="M206" i="23"/>
  <c r="L206" i="23"/>
  <c r="K206" i="23"/>
  <c r="J206" i="23"/>
  <c r="I206" i="23"/>
  <c r="H206" i="23"/>
  <c r="G206" i="23"/>
  <c r="F206" i="23"/>
  <c r="E206" i="23"/>
  <c r="N205" i="23"/>
  <c r="M205" i="23"/>
  <c r="L205" i="23"/>
  <c r="K205" i="23"/>
  <c r="J205" i="23"/>
  <c r="I205" i="23"/>
  <c r="H205" i="23"/>
  <c r="G205" i="23"/>
  <c r="F205" i="23"/>
  <c r="E205" i="23"/>
  <c r="N204" i="23"/>
  <c r="M204" i="23"/>
  <c r="L204" i="23"/>
  <c r="K204" i="23"/>
  <c r="J204" i="23"/>
  <c r="I204" i="23"/>
  <c r="H204" i="23"/>
  <c r="G204" i="23"/>
  <c r="F204" i="23"/>
  <c r="E204" i="23"/>
  <c r="N203" i="23"/>
  <c r="M203" i="23"/>
  <c r="L203" i="23"/>
  <c r="K203" i="23"/>
  <c r="J203" i="23"/>
  <c r="I203" i="23"/>
  <c r="H203" i="23"/>
  <c r="G203" i="23"/>
  <c r="F203" i="23"/>
  <c r="E203" i="23"/>
  <c r="N202" i="23"/>
  <c r="M202" i="23"/>
  <c r="L202" i="23"/>
  <c r="K202" i="23"/>
  <c r="J202" i="23"/>
  <c r="I202" i="23"/>
  <c r="H202" i="23"/>
  <c r="G202" i="23"/>
  <c r="F202" i="23"/>
  <c r="E202" i="23"/>
  <c r="N201" i="23"/>
  <c r="M201" i="23"/>
  <c r="L201" i="23"/>
  <c r="K201" i="23"/>
  <c r="J201" i="23"/>
  <c r="I201" i="23"/>
  <c r="H201" i="23"/>
  <c r="G201" i="23"/>
  <c r="F201" i="23"/>
  <c r="E201" i="23"/>
  <c r="N199" i="23"/>
  <c r="M199" i="23"/>
  <c r="L199" i="23"/>
  <c r="K199" i="23"/>
  <c r="J199" i="23"/>
  <c r="I199" i="23"/>
  <c r="H199" i="23"/>
  <c r="G199" i="23"/>
  <c r="F199" i="23"/>
  <c r="E199" i="23"/>
  <c r="N198" i="23"/>
  <c r="M198" i="23"/>
  <c r="L198" i="23"/>
  <c r="K198" i="23"/>
  <c r="J198" i="23"/>
  <c r="I198" i="23"/>
  <c r="H198" i="23"/>
  <c r="G198" i="23"/>
  <c r="F198" i="23"/>
  <c r="E198" i="23"/>
  <c r="N197" i="23"/>
  <c r="M197" i="23"/>
  <c r="L197" i="23"/>
  <c r="K197" i="23"/>
  <c r="J197" i="23"/>
  <c r="I197" i="23"/>
  <c r="H197" i="23"/>
  <c r="G197" i="23"/>
  <c r="F197" i="23"/>
  <c r="E197" i="23"/>
  <c r="N196" i="23"/>
  <c r="M196" i="23"/>
  <c r="L196" i="23"/>
  <c r="K196" i="23"/>
  <c r="J196" i="23"/>
  <c r="I196" i="23"/>
  <c r="H196" i="23"/>
  <c r="G196" i="23"/>
  <c r="F196" i="23"/>
  <c r="E196" i="23"/>
  <c r="N195" i="23"/>
  <c r="M195" i="23"/>
  <c r="L195" i="23"/>
  <c r="K195" i="23"/>
  <c r="J195" i="23"/>
  <c r="I195" i="23"/>
  <c r="H195" i="23"/>
  <c r="G195" i="23"/>
  <c r="F195" i="23"/>
  <c r="E195" i="23"/>
  <c r="N194" i="23"/>
  <c r="M194" i="23"/>
  <c r="L194" i="23"/>
  <c r="K194" i="23"/>
  <c r="J194" i="23"/>
  <c r="I194" i="23"/>
  <c r="H194" i="23"/>
  <c r="G194" i="23"/>
  <c r="F194" i="23"/>
  <c r="E194" i="23"/>
  <c r="N193" i="23"/>
  <c r="M193" i="23"/>
  <c r="L193" i="23"/>
  <c r="K193" i="23"/>
  <c r="J193" i="23"/>
  <c r="I193" i="23"/>
  <c r="H193" i="23"/>
  <c r="G193" i="23"/>
  <c r="F193" i="23"/>
  <c r="E193" i="23"/>
  <c r="N192" i="23"/>
  <c r="M192" i="23"/>
  <c r="L192" i="23"/>
  <c r="K192" i="23"/>
  <c r="J192" i="23"/>
  <c r="I192" i="23"/>
  <c r="H192" i="23"/>
  <c r="G192" i="23"/>
  <c r="F192" i="23"/>
  <c r="E192" i="23"/>
  <c r="N191" i="23"/>
  <c r="M191" i="23"/>
  <c r="L191" i="23"/>
  <c r="K191" i="23"/>
  <c r="J191" i="23"/>
  <c r="I191" i="23"/>
  <c r="H191" i="23"/>
  <c r="G191" i="23"/>
  <c r="F191" i="23"/>
  <c r="E191" i="23"/>
  <c r="N190" i="23"/>
  <c r="M190" i="23"/>
  <c r="L190" i="23"/>
  <c r="K190" i="23"/>
  <c r="J190" i="23"/>
  <c r="I190" i="23"/>
  <c r="H190" i="23"/>
  <c r="G190" i="23"/>
  <c r="F190" i="23"/>
  <c r="E190" i="23"/>
  <c r="N189" i="23"/>
  <c r="M189" i="23"/>
  <c r="L189" i="23"/>
  <c r="K189" i="23"/>
  <c r="J189" i="23"/>
  <c r="I189" i="23"/>
  <c r="H189" i="23"/>
  <c r="G189" i="23"/>
  <c r="F189" i="23"/>
  <c r="E189" i="23"/>
  <c r="N188" i="23"/>
  <c r="M188" i="23"/>
  <c r="L188" i="23"/>
  <c r="K188" i="23"/>
  <c r="J188" i="23"/>
  <c r="I188" i="23"/>
  <c r="H188" i="23"/>
  <c r="G188" i="23"/>
  <c r="F188" i="23"/>
  <c r="E188" i="23"/>
  <c r="N187" i="23"/>
  <c r="M187" i="23"/>
  <c r="L187" i="23"/>
  <c r="K187" i="23"/>
  <c r="J187" i="23"/>
  <c r="I187" i="23"/>
  <c r="H187" i="23"/>
  <c r="G187" i="23"/>
  <c r="F187" i="23"/>
  <c r="E187" i="23"/>
  <c r="N186" i="23"/>
  <c r="M186" i="23"/>
  <c r="L186" i="23"/>
  <c r="K186" i="23"/>
  <c r="J186" i="23"/>
  <c r="I186" i="23"/>
  <c r="H186" i="23"/>
  <c r="G186" i="23"/>
  <c r="F186" i="23"/>
  <c r="E186" i="23"/>
  <c r="N185" i="23"/>
  <c r="M185" i="23"/>
  <c r="L185" i="23"/>
  <c r="K185" i="23"/>
  <c r="J185" i="23"/>
  <c r="I185" i="23"/>
  <c r="H185" i="23"/>
  <c r="G185" i="23"/>
  <c r="F185" i="23"/>
  <c r="E185" i="23"/>
  <c r="N184" i="23"/>
  <c r="M184" i="23"/>
  <c r="L184" i="23"/>
  <c r="K184" i="23"/>
  <c r="J184" i="23"/>
  <c r="I184" i="23"/>
  <c r="H184" i="23"/>
  <c r="G184" i="23"/>
  <c r="F184" i="23"/>
  <c r="E184" i="23"/>
  <c r="N183" i="23"/>
  <c r="M183" i="23"/>
  <c r="L183" i="23"/>
  <c r="K183" i="23"/>
  <c r="J183" i="23"/>
  <c r="I183" i="23"/>
  <c r="H183" i="23"/>
  <c r="G183" i="23"/>
  <c r="F183" i="23"/>
  <c r="E183" i="23"/>
  <c r="N182" i="23"/>
  <c r="M182" i="23"/>
  <c r="L182" i="23"/>
  <c r="K182" i="23"/>
  <c r="J182" i="23"/>
  <c r="I182" i="23"/>
  <c r="H182" i="23"/>
  <c r="G182" i="23"/>
  <c r="F182" i="23"/>
  <c r="E182" i="23"/>
  <c r="N181" i="23"/>
  <c r="M181" i="23"/>
  <c r="L181" i="23"/>
  <c r="K181" i="23"/>
  <c r="J181" i="23"/>
  <c r="I181" i="23"/>
  <c r="H181" i="23"/>
  <c r="G181" i="23"/>
  <c r="F181" i="23"/>
  <c r="E181" i="23"/>
  <c r="N180" i="23"/>
  <c r="M180" i="23"/>
  <c r="L180" i="23"/>
  <c r="K180" i="23"/>
  <c r="J180" i="23"/>
  <c r="I180" i="23"/>
  <c r="H180" i="23"/>
  <c r="G180" i="23"/>
  <c r="F180" i="23"/>
  <c r="E180" i="23"/>
  <c r="N179" i="23"/>
  <c r="M179" i="23"/>
  <c r="L179" i="23"/>
  <c r="K179" i="23"/>
  <c r="J179" i="23"/>
  <c r="I179" i="23"/>
  <c r="H179" i="23"/>
  <c r="G179" i="23"/>
  <c r="F179" i="23"/>
  <c r="E179" i="23"/>
  <c r="N178" i="23"/>
  <c r="M178" i="23"/>
  <c r="L178" i="23"/>
  <c r="K178" i="23"/>
  <c r="J178" i="23"/>
  <c r="I178" i="23"/>
  <c r="H178" i="23"/>
  <c r="G178" i="23"/>
  <c r="F178" i="23"/>
  <c r="E178" i="23"/>
  <c r="N177" i="23"/>
  <c r="M177" i="23"/>
  <c r="L177" i="23"/>
  <c r="K177" i="23"/>
  <c r="J177" i="23"/>
  <c r="I177" i="23"/>
  <c r="H177" i="23"/>
  <c r="G177" i="23"/>
  <c r="F177" i="23"/>
  <c r="E177" i="23"/>
  <c r="N176" i="23"/>
  <c r="M176" i="23"/>
  <c r="L176" i="23"/>
  <c r="K176" i="23"/>
  <c r="J176" i="23"/>
  <c r="I176" i="23"/>
  <c r="H176" i="23"/>
  <c r="G176" i="23"/>
  <c r="F176" i="23"/>
  <c r="E176" i="23"/>
  <c r="N175" i="23"/>
  <c r="M175" i="23"/>
  <c r="L175" i="23"/>
  <c r="K175" i="23"/>
  <c r="J175" i="23"/>
  <c r="I175" i="23"/>
  <c r="H175" i="23"/>
  <c r="G175" i="23"/>
  <c r="F175" i="23"/>
  <c r="E175" i="23"/>
  <c r="N174" i="23"/>
  <c r="M174" i="23"/>
  <c r="L174" i="23"/>
  <c r="K174" i="23"/>
  <c r="J174" i="23"/>
  <c r="I174" i="23"/>
  <c r="H174" i="23"/>
  <c r="G174" i="23"/>
  <c r="F174" i="23"/>
  <c r="E174" i="23"/>
  <c r="N173" i="23"/>
  <c r="M173" i="23"/>
  <c r="L173" i="23"/>
  <c r="K173" i="23"/>
  <c r="J173" i="23"/>
  <c r="I173" i="23"/>
  <c r="H173" i="23"/>
  <c r="G173" i="23"/>
  <c r="F173" i="23"/>
  <c r="E173" i="23"/>
  <c r="N172" i="23"/>
  <c r="M172" i="23"/>
  <c r="L172" i="23"/>
  <c r="K172" i="23"/>
  <c r="J172" i="23"/>
  <c r="I172" i="23"/>
  <c r="H172" i="23"/>
  <c r="G172" i="23"/>
  <c r="F172" i="23"/>
  <c r="E172" i="23"/>
  <c r="N171" i="23"/>
  <c r="M171" i="23"/>
  <c r="L171" i="23"/>
  <c r="K171" i="23"/>
  <c r="J171" i="23"/>
  <c r="I171" i="23"/>
  <c r="H171" i="23"/>
  <c r="G171" i="23"/>
  <c r="F171" i="23"/>
  <c r="E171" i="23"/>
  <c r="N170" i="23"/>
  <c r="M170" i="23"/>
  <c r="L170" i="23"/>
  <c r="K170" i="23"/>
  <c r="J170" i="23"/>
  <c r="I170" i="23"/>
  <c r="H170" i="23"/>
  <c r="G170" i="23"/>
  <c r="F170" i="23"/>
  <c r="E170" i="23"/>
  <c r="N169" i="23"/>
  <c r="M169" i="23"/>
  <c r="L169" i="23"/>
  <c r="K169" i="23"/>
  <c r="J169" i="23"/>
  <c r="I169" i="23"/>
  <c r="H169" i="23"/>
  <c r="G169" i="23"/>
  <c r="F169" i="23"/>
  <c r="E169" i="23"/>
  <c r="N168" i="23"/>
  <c r="M168" i="23"/>
  <c r="L168" i="23"/>
  <c r="K168" i="23"/>
  <c r="J168" i="23"/>
  <c r="I168" i="23"/>
  <c r="H168" i="23"/>
  <c r="G168" i="23"/>
  <c r="F168" i="23"/>
  <c r="E168" i="23"/>
  <c r="N167" i="23"/>
  <c r="M167" i="23"/>
  <c r="L167" i="23"/>
  <c r="K167" i="23"/>
  <c r="J167" i="23"/>
  <c r="I167" i="23"/>
  <c r="H167" i="23"/>
  <c r="G167" i="23"/>
  <c r="F167" i="23"/>
  <c r="E167" i="23"/>
  <c r="N166" i="23"/>
  <c r="M166" i="23"/>
  <c r="L166" i="23"/>
  <c r="K166" i="23"/>
  <c r="J166" i="23"/>
  <c r="I166" i="23"/>
  <c r="H166" i="23"/>
  <c r="G166" i="23"/>
  <c r="F166" i="23"/>
  <c r="E166" i="23"/>
  <c r="N165" i="23"/>
  <c r="M165" i="23"/>
  <c r="L165" i="23"/>
  <c r="K165" i="23"/>
  <c r="J165" i="23"/>
  <c r="I165" i="23"/>
  <c r="H165" i="23"/>
  <c r="G165" i="23"/>
  <c r="F165" i="23"/>
  <c r="E165" i="23"/>
  <c r="N164" i="23"/>
  <c r="M164" i="23"/>
  <c r="L164" i="23"/>
  <c r="K164" i="23"/>
  <c r="J164" i="23"/>
  <c r="I164" i="23"/>
  <c r="H164" i="23"/>
  <c r="G164" i="23"/>
  <c r="F164" i="23"/>
  <c r="E164" i="23"/>
  <c r="N163" i="23"/>
  <c r="M163" i="23"/>
  <c r="L163" i="23"/>
  <c r="K163" i="23"/>
  <c r="J163" i="23"/>
  <c r="I163" i="23"/>
  <c r="H163" i="23"/>
  <c r="G163" i="23"/>
  <c r="F163" i="23"/>
  <c r="E163" i="23"/>
  <c r="N162" i="23"/>
  <c r="M162" i="23"/>
  <c r="L162" i="23"/>
  <c r="K162" i="23"/>
  <c r="J162" i="23"/>
  <c r="I162" i="23"/>
  <c r="H162" i="23"/>
  <c r="G162" i="23"/>
  <c r="F162" i="23"/>
  <c r="E162" i="23"/>
  <c r="N161" i="23"/>
  <c r="M161" i="23"/>
  <c r="L161" i="23"/>
  <c r="K161" i="23"/>
  <c r="J161" i="23"/>
  <c r="I161" i="23"/>
  <c r="H161" i="23"/>
  <c r="G161" i="23"/>
  <c r="F161" i="23"/>
  <c r="E161" i="23"/>
  <c r="N160" i="23"/>
  <c r="M160" i="23"/>
  <c r="L160" i="23"/>
  <c r="K160" i="23"/>
  <c r="J160" i="23"/>
  <c r="I160" i="23"/>
  <c r="H160" i="23"/>
  <c r="G160" i="23"/>
  <c r="F160" i="23"/>
  <c r="E160" i="23"/>
  <c r="N159" i="23"/>
  <c r="M159" i="23"/>
  <c r="L159" i="23"/>
  <c r="K159" i="23"/>
  <c r="J159" i="23"/>
  <c r="I159" i="23"/>
  <c r="H159" i="23"/>
  <c r="G159" i="23"/>
  <c r="F159" i="23"/>
  <c r="E159" i="23"/>
  <c r="N158" i="23"/>
  <c r="M158" i="23"/>
  <c r="L158" i="23"/>
  <c r="K158" i="23"/>
  <c r="J158" i="23"/>
  <c r="I158" i="23"/>
  <c r="H158" i="23"/>
  <c r="G158" i="23"/>
  <c r="F158" i="23"/>
  <c r="E158" i="23"/>
  <c r="N157" i="23"/>
  <c r="M157" i="23"/>
  <c r="L157" i="23"/>
  <c r="K157" i="23"/>
  <c r="J157" i="23"/>
  <c r="I157" i="23"/>
  <c r="H157" i="23"/>
  <c r="G157" i="23"/>
  <c r="F157" i="23"/>
  <c r="E157" i="23"/>
  <c r="N156" i="23"/>
  <c r="M156" i="23"/>
  <c r="L156" i="23"/>
  <c r="K156" i="23"/>
  <c r="J156" i="23"/>
  <c r="I156" i="23"/>
  <c r="H156" i="23"/>
  <c r="G156" i="23"/>
  <c r="F156" i="23"/>
  <c r="E156" i="23"/>
  <c r="N155" i="23"/>
  <c r="M155" i="23"/>
  <c r="L155" i="23"/>
  <c r="K155" i="23"/>
  <c r="J155" i="23"/>
  <c r="I155" i="23"/>
  <c r="H155" i="23"/>
  <c r="G155" i="23"/>
  <c r="F155" i="23"/>
  <c r="E155" i="23"/>
  <c r="N154" i="23"/>
  <c r="M154" i="23"/>
  <c r="L154" i="23"/>
  <c r="K154" i="23"/>
  <c r="J154" i="23"/>
  <c r="I154" i="23"/>
  <c r="H154" i="23"/>
  <c r="G154" i="23"/>
  <c r="F154" i="23"/>
  <c r="E154" i="23"/>
  <c r="N153" i="23"/>
  <c r="M153" i="23"/>
  <c r="L153" i="23"/>
  <c r="K153" i="23"/>
  <c r="J153" i="23"/>
  <c r="I153" i="23"/>
  <c r="H153" i="23"/>
  <c r="G153" i="23"/>
  <c r="F153" i="23"/>
  <c r="E153" i="23"/>
  <c r="N152" i="23"/>
  <c r="M152" i="23"/>
  <c r="L152" i="23"/>
  <c r="K152" i="23"/>
  <c r="J152" i="23"/>
  <c r="I152" i="23"/>
  <c r="H152" i="23"/>
  <c r="G152" i="23"/>
  <c r="F152" i="23"/>
  <c r="E152" i="23"/>
  <c r="N151" i="23"/>
  <c r="M151" i="23"/>
  <c r="L151" i="23"/>
  <c r="K151" i="23"/>
  <c r="J151" i="23"/>
  <c r="I151" i="23"/>
  <c r="H151" i="23"/>
  <c r="G151" i="23"/>
  <c r="F151" i="23"/>
  <c r="E151" i="23"/>
  <c r="N150" i="23"/>
  <c r="M150" i="23"/>
  <c r="L150" i="23"/>
  <c r="K150" i="23"/>
  <c r="J150" i="23"/>
  <c r="I150" i="23"/>
  <c r="H150" i="23"/>
  <c r="G150" i="23"/>
  <c r="F150" i="23"/>
  <c r="E150" i="23"/>
  <c r="N149" i="23"/>
  <c r="M149" i="23"/>
  <c r="L149" i="23"/>
  <c r="K149" i="23"/>
  <c r="J149" i="23"/>
  <c r="I149" i="23"/>
  <c r="H149" i="23"/>
  <c r="G149" i="23"/>
  <c r="F149" i="23"/>
  <c r="E149" i="23"/>
  <c r="N148" i="23"/>
  <c r="M148" i="23"/>
  <c r="L148" i="23"/>
  <c r="K148" i="23"/>
  <c r="J148" i="23"/>
  <c r="I148" i="23"/>
  <c r="H148" i="23"/>
  <c r="G148" i="23"/>
  <c r="F148" i="23"/>
  <c r="E148" i="23"/>
  <c r="N147" i="23"/>
  <c r="M147" i="23"/>
  <c r="L147" i="23"/>
  <c r="K147" i="23"/>
  <c r="J147" i="23"/>
  <c r="I147" i="23"/>
  <c r="H147" i="23"/>
  <c r="G147" i="23"/>
  <c r="F147" i="23"/>
  <c r="E147" i="23"/>
  <c r="N146" i="23"/>
  <c r="M146" i="23"/>
  <c r="L146" i="23"/>
  <c r="K146" i="23"/>
  <c r="J146" i="23"/>
  <c r="I146" i="23"/>
  <c r="H146" i="23"/>
  <c r="G146" i="23"/>
  <c r="F146" i="23"/>
  <c r="E146" i="23"/>
  <c r="N145" i="23"/>
  <c r="M145" i="23"/>
  <c r="L145" i="23"/>
  <c r="K145" i="23"/>
  <c r="J145" i="23"/>
  <c r="I145" i="23"/>
  <c r="H145" i="23"/>
  <c r="G145" i="23"/>
  <c r="F145" i="23"/>
  <c r="E145" i="23"/>
  <c r="N144" i="23"/>
  <c r="M144" i="23"/>
  <c r="L144" i="23"/>
  <c r="K144" i="23"/>
  <c r="J144" i="23"/>
  <c r="I144" i="23"/>
  <c r="H144" i="23"/>
  <c r="G144" i="23"/>
  <c r="F144" i="23"/>
  <c r="E144" i="23"/>
  <c r="N143" i="23"/>
  <c r="M143" i="23"/>
  <c r="L143" i="23"/>
  <c r="K143" i="23"/>
  <c r="J143" i="23"/>
  <c r="I143" i="23"/>
  <c r="H143" i="23"/>
  <c r="G143" i="23"/>
  <c r="F143" i="23"/>
  <c r="E143" i="23"/>
  <c r="N142" i="23"/>
  <c r="M142" i="23"/>
  <c r="L142" i="23"/>
  <c r="K142" i="23"/>
  <c r="J142" i="23"/>
  <c r="I142" i="23"/>
  <c r="H142" i="23"/>
  <c r="G142" i="23"/>
  <c r="F142" i="23"/>
  <c r="E142" i="23"/>
  <c r="N141" i="23"/>
  <c r="M141" i="23"/>
  <c r="L141" i="23"/>
  <c r="K141" i="23"/>
  <c r="J141" i="23"/>
  <c r="I141" i="23"/>
  <c r="H141" i="23"/>
  <c r="G141" i="23"/>
  <c r="F141" i="23"/>
  <c r="E141" i="23"/>
  <c r="N140" i="23"/>
  <c r="M140" i="23"/>
  <c r="L140" i="23"/>
  <c r="K140" i="23"/>
  <c r="J140" i="23"/>
  <c r="I140" i="23"/>
  <c r="H140" i="23"/>
  <c r="G140" i="23"/>
  <c r="F140" i="23"/>
  <c r="E140" i="23"/>
  <c r="N139" i="23"/>
  <c r="M139" i="23"/>
  <c r="L139" i="23"/>
  <c r="K139" i="23"/>
  <c r="J139" i="23"/>
  <c r="I139" i="23"/>
  <c r="H139" i="23"/>
  <c r="G139" i="23"/>
  <c r="F139" i="23"/>
  <c r="E139" i="23"/>
  <c r="N138" i="23"/>
  <c r="M138" i="23"/>
  <c r="L138" i="23"/>
  <c r="K138" i="23"/>
  <c r="J138" i="23"/>
  <c r="I138" i="23"/>
  <c r="H138" i="23"/>
  <c r="G138" i="23"/>
  <c r="F138" i="23"/>
  <c r="E138" i="23"/>
  <c r="N137" i="23"/>
  <c r="M137" i="23"/>
  <c r="L137" i="23"/>
  <c r="K137" i="23"/>
  <c r="J137" i="23"/>
  <c r="I137" i="23"/>
  <c r="H137" i="23"/>
  <c r="G137" i="23"/>
  <c r="F137" i="23"/>
  <c r="E137" i="23"/>
  <c r="N136" i="23"/>
  <c r="M136" i="23"/>
  <c r="L136" i="23"/>
  <c r="K136" i="23"/>
  <c r="J136" i="23"/>
  <c r="I136" i="23"/>
  <c r="H136" i="23"/>
  <c r="G136" i="23"/>
  <c r="F136" i="23"/>
  <c r="E136" i="23"/>
  <c r="N135" i="23"/>
  <c r="M135" i="23"/>
  <c r="L135" i="23"/>
  <c r="K135" i="23"/>
  <c r="J135" i="23"/>
  <c r="I135" i="23"/>
  <c r="H135" i="23"/>
  <c r="G135" i="23"/>
  <c r="F135" i="23"/>
  <c r="E135" i="23"/>
  <c r="N134" i="23"/>
  <c r="M134" i="23"/>
  <c r="L134" i="23"/>
  <c r="K134" i="23"/>
  <c r="J134" i="23"/>
  <c r="I134" i="23"/>
  <c r="H134" i="23"/>
  <c r="G134" i="23"/>
  <c r="F134" i="23"/>
  <c r="E134" i="23"/>
  <c r="N133" i="23"/>
  <c r="M133" i="23"/>
  <c r="L133" i="23"/>
  <c r="K133" i="23"/>
  <c r="J133" i="23"/>
  <c r="I133" i="23"/>
  <c r="H133" i="23"/>
  <c r="G133" i="23"/>
  <c r="F133" i="23"/>
  <c r="E133" i="23"/>
  <c r="N132" i="23"/>
  <c r="M132" i="23"/>
  <c r="L132" i="23"/>
  <c r="K132" i="23"/>
  <c r="J132" i="23"/>
  <c r="I132" i="23"/>
  <c r="H132" i="23"/>
  <c r="G132" i="23"/>
  <c r="F132" i="23"/>
  <c r="E132" i="23"/>
  <c r="N131" i="23"/>
  <c r="M131" i="23"/>
  <c r="L131" i="23"/>
  <c r="K131" i="23"/>
  <c r="J131" i="23"/>
  <c r="I131" i="23"/>
  <c r="H131" i="23"/>
  <c r="G131" i="23"/>
  <c r="F131" i="23"/>
  <c r="E131" i="23"/>
  <c r="N130" i="23"/>
  <c r="M130" i="23"/>
  <c r="L130" i="23"/>
  <c r="K130" i="23"/>
  <c r="J130" i="23"/>
  <c r="I130" i="23"/>
  <c r="H130" i="23"/>
  <c r="G130" i="23"/>
  <c r="F130" i="23"/>
  <c r="E130" i="23"/>
  <c r="N129" i="23"/>
  <c r="M129" i="23"/>
  <c r="L129" i="23"/>
  <c r="K129" i="23"/>
  <c r="J129" i="23"/>
  <c r="I129" i="23"/>
  <c r="H129" i="23"/>
  <c r="G129" i="23"/>
  <c r="F129" i="23"/>
  <c r="E129" i="23"/>
  <c r="N128" i="23"/>
  <c r="M128" i="23"/>
  <c r="L128" i="23"/>
  <c r="K128" i="23"/>
  <c r="J128" i="23"/>
  <c r="I128" i="23"/>
  <c r="H128" i="23"/>
  <c r="G128" i="23"/>
  <c r="F128" i="23"/>
  <c r="E128" i="23"/>
  <c r="N127" i="23"/>
  <c r="M127" i="23"/>
  <c r="L127" i="23"/>
  <c r="K127" i="23"/>
  <c r="J127" i="23"/>
  <c r="I127" i="23"/>
  <c r="H127" i="23"/>
  <c r="G127" i="23"/>
  <c r="F127" i="23"/>
  <c r="E127" i="23"/>
  <c r="N126" i="23"/>
  <c r="M126" i="23"/>
  <c r="L126" i="23"/>
  <c r="K126" i="23"/>
  <c r="J126" i="23"/>
  <c r="I126" i="23"/>
  <c r="H126" i="23"/>
  <c r="G126" i="23"/>
  <c r="F126" i="23"/>
  <c r="E126" i="23"/>
  <c r="N125" i="23"/>
  <c r="M125" i="23"/>
  <c r="L125" i="23"/>
  <c r="K125" i="23"/>
  <c r="J125" i="23"/>
  <c r="I125" i="23"/>
  <c r="H125" i="23"/>
  <c r="G125" i="23"/>
  <c r="F125" i="23"/>
  <c r="E125" i="23"/>
  <c r="N124" i="23"/>
  <c r="M124" i="23"/>
  <c r="L124" i="23"/>
  <c r="K124" i="23"/>
  <c r="J124" i="23"/>
  <c r="I124" i="23"/>
  <c r="H124" i="23"/>
  <c r="G124" i="23"/>
  <c r="F124" i="23"/>
  <c r="E124" i="23"/>
  <c r="N123" i="23"/>
  <c r="M123" i="23"/>
  <c r="L123" i="23"/>
  <c r="K123" i="23"/>
  <c r="J123" i="23"/>
  <c r="I123" i="23"/>
  <c r="H123" i="23"/>
  <c r="G123" i="23"/>
  <c r="F123" i="23"/>
  <c r="E123" i="23"/>
  <c r="N122" i="23"/>
  <c r="M122" i="23"/>
  <c r="L122" i="23"/>
  <c r="K122" i="23"/>
  <c r="J122" i="23"/>
  <c r="I122" i="23"/>
  <c r="H122" i="23"/>
  <c r="G122" i="23"/>
  <c r="F122" i="23"/>
  <c r="E122" i="23"/>
  <c r="N121" i="23"/>
  <c r="M121" i="23"/>
  <c r="L121" i="23"/>
  <c r="K121" i="23"/>
  <c r="J121" i="23"/>
  <c r="I121" i="23"/>
  <c r="H121" i="23"/>
  <c r="G121" i="23"/>
  <c r="F121" i="23"/>
  <c r="E121" i="23"/>
  <c r="N120" i="23"/>
  <c r="M120" i="23"/>
  <c r="L120" i="23"/>
  <c r="K120" i="23"/>
  <c r="J120" i="23"/>
  <c r="I120" i="23"/>
  <c r="H120" i="23"/>
  <c r="G120" i="23"/>
  <c r="F120" i="23"/>
  <c r="E120" i="23"/>
  <c r="N119" i="23"/>
  <c r="M119" i="23"/>
  <c r="L119" i="23"/>
  <c r="K119" i="23"/>
  <c r="J119" i="23"/>
  <c r="I119" i="23"/>
  <c r="H119" i="23"/>
  <c r="G119" i="23"/>
  <c r="F119" i="23"/>
  <c r="E119" i="23"/>
  <c r="N118" i="23"/>
  <c r="M118" i="23"/>
  <c r="L118" i="23"/>
  <c r="K118" i="23"/>
  <c r="J118" i="23"/>
  <c r="I118" i="23"/>
  <c r="H118" i="23"/>
  <c r="G118" i="23"/>
  <c r="F118" i="23"/>
  <c r="E118" i="23"/>
  <c r="N117" i="23"/>
  <c r="M117" i="23"/>
  <c r="L117" i="23"/>
  <c r="K117" i="23"/>
  <c r="J117" i="23"/>
  <c r="I117" i="23"/>
  <c r="H117" i="23"/>
  <c r="G117" i="23"/>
  <c r="F117" i="23"/>
  <c r="E117" i="23"/>
  <c r="N116" i="23"/>
  <c r="M116" i="23"/>
  <c r="L116" i="23"/>
  <c r="K116" i="23"/>
  <c r="J116" i="23"/>
  <c r="I116" i="23"/>
  <c r="H116" i="23"/>
  <c r="G116" i="23"/>
  <c r="F116" i="23"/>
  <c r="E116" i="23"/>
  <c r="N114" i="23"/>
  <c r="M114" i="23"/>
  <c r="L114" i="23"/>
  <c r="K114" i="23"/>
  <c r="J114" i="23"/>
  <c r="I114" i="23"/>
  <c r="H114" i="23"/>
  <c r="G114" i="23"/>
  <c r="F114" i="23"/>
  <c r="E114" i="23"/>
  <c r="N113" i="23"/>
  <c r="M113" i="23"/>
  <c r="L113" i="23"/>
  <c r="K113" i="23"/>
  <c r="J113" i="23"/>
  <c r="I113" i="23"/>
  <c r="H113" i="23"/>
  <c r="G113" i="23"/>
  <c r="F113" i="23"/>
  <c r="E113" i="23"/>
  <c r="N112" i="23"/>
  <c r="M112" i="23"/>
  <c r="L112" i="23"/>
  <c r="K112" i="23"/>
  <c r="J112" i="23"/>
  <c r="I112" i="23"/>
  <c r="H112" i="23"/>
  <c r="G112" i="23"/>
  <c r="F112" i="23"/>
  <c r="E112" i="23"/>
  <c r="N111" i="23"/>
  <c r="M111" i="23"/>
  <c r="L111" i="23"/>
  <c r="K111" i="23"/>
  <c r="J111" i="23"/>
  <c r="I111" i="23"/>
  <c r="H111" i="23"/>
  <c r="G111" i="23"/>
  <c r="F111" i="23"/>
  <c r="E111" i="23"/>
  <c r="N110" i="23"/>
  <c r="M110" i="23"/>
  <c r="L110" i="23"/>
  <c r="K110" i="23"/>
  <c r="J110" i="23"/>
  <c r="I110" i="23"/>
  <c r="H110" i="23"/>
  <c r="G110" i="23"/>
  <c r="F110" i="23"/>
  <c r="E110" i="23"/>
  <c r="N109" i="23"/>
  <c r="M109" i="23"/>
  <c r="L109" i="23"/>
  <c r="K109" i="23"/>
  <c r="J109" i="23"/>
  <c r="I109" i="23"/>
  <c r="H109" i="23"/>
  <c r="G109" i="23"/>
  <c r="F109" i="23"/>
  <c r="E109" i="23"/>
  <c r="N108" i="23"/>
  <c r="M108" i="23"/>
  <c r="L108" i="23"/>
  <c r="K108" i="23"/>
  <c r="J108" i="23"/>
  <c r="I108" i="23"/>
  <c r="H108" i="23"/>
  <c r="G108" i="23"/>
  <c r="F108" i="23"/>
  <c r="E108" i="23"/>
  <c r="N107" i="23"/>
  <c r="M107" i="23"/>
  <c r="L107" i="23"/>
  <c r="K107" i="23"/>
  <c r="J107" i="23"/>
  <c r="I107" i="23"/>
  <c r="H107" i="23"/>
  <c r="G107" i="23"/>
  <c r="F107" i="23"/>
  <c r="E107" i="23"/>
  <c r="N106" i="23"/>
  <c r="M106" i="23"/>
  <c r="L106" i="23"/>
  <c r="K106" i="23"/>
  <c r="J106" i="23"/>
  <c r="I106" i="23"/>
  <c r="H106" i="23"/>
  <c r="G106" i="23"/>
  <c r="F106" i="23"/>
  <c r="E106" i="23"/>
  <c r="N105" i="23"/>
  <c r="M105" i="23"/>
  <c r="L105" i="23"/>
  <c r="K105" i="23"/>
  <c r="J105" i="23"/>
  <c r="I105" i="23"/>
  <c r="H105" i="23"/>
  <c r="G105" i="23"/>
  <c r="F105" i="23"/>
  <c r="E105" i="23"/>
  <c r="N104" i="23"/>
  <c r="M104" i="23"/>
  <c r="L104" i="23"/>
  <c r="K104" i="23"/>
  <c r="J104" i="23"/>
  <c r="I104" i="23"/>
  <c r="H104" i="23"/>
  <c r="G104" i="23"/>
  <c r="F104" i="23"/>
  <c r="E104" i="23"/>
  <c r="N103" i="23"/>
  <c r="M103" i="23"/>
  <c r="L103" i="23"/>
  <c r="K103" i="23"/>
  <c r="J103" i="23"/>
  <c r="I103" i="23"/>
  <c r="H103" i="23"/>
  <c r="G103" i="23"/>
  <c r="F103" i="23"/>
  <c r="E103" i="23"/>
  <c r="N102" i="23"/>
  <c r="M102" i="23"/>
  <c r="L102" i="23"/>
  <c r="K102" i="23"/>
  <c r="J102" i="23"/>
  <c r="I102" i="23"/>
  <c r="H102" i="23"/>
  <c r="G102" i="23"/>
  <c r="F102" i="23"/>
  <c r="E102" i="23"/>
  <c r="N101" i="23"/>
  <c r="M101" i="23"/>
  <c r="L101" i="23"/>
  <c r="K101" i="23"/>
  <c r="J101" i="23"/>
  <c r="I101" i="23"/>
  <c r="H101" i="23"/>
  <c r="G101" i="23"/>
  <c r="F101" i="23"/>
  <c r="E101" i="23"/>
  <c r="N100" i="23"/>
  <c r="M100" i="23"/>
  <c r="L100" i="23"/>
  <c r="K100" i="23"/>
  <c r="J100" i="23"/>
  <c r="I100" i="23"/>
  <c r="H100" i="23"/>
  <c r="G100" i="23"/>
  <c r="F100" i="23"/>
  <c r="E100" i="23"/>
  <c r="N99" i="23"/>
  <c r="M99" i="23"/>
  <c r="L99" i="23"/>
  <c r="K99" i="23"/>
  <c r="J99" i="23"/>
  <c r="I99" i="23"/>
  <c r="H99" i="23"/>
  <c r="G99" i="23"/>
  <c r="F99" i="23"/>
  <c r="E99" i="23"/>
  <c r="N98" i="23"/>
  <c r="M98" i="23"/>
  <c r="L98" i="23"/>
  <c r="K98" i="23"/>
  <c r="J98" i="23"/>
  <c r="I98" i="23"/>
  <c r="H98" i="23"/>
  <c r="G98" i="23"/>
  <c r="F98" i="23"/>
  <c r="E98" i="23"/>
  <c r="N97" i="23"/>
  <c r="M97" i="23"/>
  <c r="L97" i="23"/>
  <c r="K97" i="23"/>
  <c r="J97" i="23"/>
  <c r="I97" i="23"/>
  <c r="H97" i="23"/>
  <c r="G97" i="23"/>
  <c r="F97" i="23"/>
  <c r="E97" i="23"/>
  <c r="N96" i="23"/>
  <c r="M96" i="23"/>
  <c r="L96" i="23"/>
  <c r="K96" i="23"/>
  <c r="J96" i="23"/>
  <c r="I96" i="23"/>
  <c r="H96" i="23"/>
  <c r="G96" i="23"/>
  <c r="F96" i="23"/>
  <c r="E96" i="23"/>
  <c r="N95" i="23"/>
  <c r="M95" i="23"/>
  <c r="L95" i="23"/>
  <c r="K95" i="23"/>
  <c r="J95" i="23"/>
  <c r="I95" i="23"/>
  <c r="H95" i="23"/>
  <c r="G95" i="23"/>
  <c r="F95" i="23"/>
  <c r="E95" i="23"/>
  <c r="N94" i="23"/>
  <c r="M94" i="23"/>
  <c r="L94" i="23"/>
  <c r="K94" i="23"/>
  <c r="J94" i="23"/>
  <c r="I94" i="23"/>
  <c r="H94" i="23"/>
  <c r="G94" i="23"/>
  <c r="F94" i="23"/>
  <c r="E94" i="23"/>
  <c r="N93" i="23"/>
  <c r="M93" i="23"/>
  <c r="L93" i="23"/>
  <c r="K93" i="23"/>
  <c r="J93" i="23"/>
  <c r="I93" i="23"/>
  <c r="H93" i="23"/>
  <c r="G93" i="23"/>
  <c r="F93" i="23"/>
  <c r="E93" i="23"/>
  <c r="N92" i="23"/>
  <c r="M92" i="23"/>
  <c r="L92" i="23"/>
  <c r="K92" i="23"/>
  <c r="J92" i="23"/>
  <c r="I92" i="23"/>
  <c r="H92" i="23"/>
  <c r="G92" i="23"/>
  <c r="F92" i="23"/>
  <c r="E92" i="23"/>
  <c r="N91" i="23"/>
  <c r="M91" i="23"/>
  <c r="L91" i="23"/>
  <c r="K91" i="23"/>
  <c r="J91" i="23"/>
  <c r="I91" i="23"/>
  <c r="H91" i="23"/>
  <c r="G91" i="23"/>
  <c r="F91" i="23"/>
  <c r="E91" i="23"/>
  <c r="N90" i="23"/>
  <c r="M90" i="23"/>
  <c r="L90" i="23"/>
  <c r="K90" i="23"/>
  <c r="J90" i="23"/>
  <c r="I90" i="23"/>
  <c r="H90" i="23"/>
  <c r="G90" i="23"/>
  <c r="F90" i="23"/>
  <c r="E90" i="23"/>
  <c r="N89" i="23"/>
  <c r="M89" i="23"/>
  <c r="L89" i="23"/>
  <c r="K89" i="23"/>
  <c r="J89" i="23"/>
  <c r="I89" i="23"/>
  <c r="H89" i="23"/>
  <c r="G89" i="23"/>
  <c r="F89" i="23"/>
  <c r="E89" i="23"/>
  <c r="N88" i="23"/>
  <c r="M88" i="23"/>
  <c r="L88" i="23"/>
  <c r="K88" i="23"/>
  <c r="J88" i="23"/>
  <c r="I88" i="23"/>
  <c r="H88" i="23"/>
  <c r="G88" i="23"/>
  <c r="F88" i="23"/>
  <c r="E88" i="23"/>
  <c r="N87" i="23"/>
  <c r="M87" i="23"/>
  <c r="L87" i="23"/>
  <c r="K87" i="23"/>
  <c r="J87" i="23"/>
  <c r="I87" i="23"/>
  <c r="H87" i="23"/>
  <c r="G87" i="23"/>
  <c r="F87" i="23"/>
  <c r="E87" i="23"/>
  <c r="N86" i="23"/>
  <c r="M86" i="23"/>
  <c r="L86" i="23"/>
  <c r="K86" i="23"/>
  <c r="J86" i="23"/>
  <c r="I86" i="23"/>
  <c r="H86" i="23"/>
  <c r="G86" i="23"/>
  <c r="F86" i="23"/>
  <c r="E86" i="23"/>
  <c r="N85" i="23"/>
  <c r="M85" i="23"/>
  <c r="L85" i="23"/>
  <c r="K85" i="23"/>
  <c r="J85" i="23"/>
  <c r="I85" i="23"/>
  <c r="H85" i="23"/>
  <c r="G85" i="23"/>
  <c r="F85" i="23"/>
  <c r="E85" i="23"/>
  <c r="N84" i="23"/>
  <c r="M84" i="23"/>
  <c r="L84" i="23"/>
  <c r="K84" i="23"/>
  <c r="J84" i="23"/>
  <c r="I84" i="23"/>
  <c r="H84" i="23"/>
  <c r="G84" i="23"/>
  <c r="F84" i="23"/>
  <c r="E84" i="23"/>
  <c r="N83" i="23"/>
  <c r="M83" i="23"/>
  <c r="L83" i="23"/>
  <c r="K83" i="23"/>
  <c r="J83" i="23"/>
  <c r="I83" i="23"/>
  <c r="H83" i="23"/>
  <c r="G83" i="23"/>
  <c r="F83" i="23"/>
  <c r="E83" i="23"/>
  <c r="N82" i="23"/>
  <c r="M82" i="23"/>
  <c r="L82" i="23"/>
  <c r="K82" i="23"/>
  <c r="J82" i="23"/>
  <c r="I82" i="23"/>
  <c r="H82" i="23"/>
  <c r="G82" i="23"/>
  <c r="F82" i="23"/>
  <c r="E82" i="23"/>
  <c r="N81" i="23"/>
  <c r="M81" i="23"/>
  <c r="L81" i="23"/>
  <c r="K81" i="23"/>
  <c r="J81" i="23"/>
  <c r="I81" i="23"/>
  <c r="H81" i="23"/>
  <c r="G81" i="23"/>
  <c r="F81" i="23"/>
  <c r="E81" i="23"/>
  <c r="N80" i="23"/>
  <c r="M80" i="23"/>
  <c r="L80" i="23"/>
  <c r="K80" i="23"/>
  <c r="J80" i="23"/>
  <c r="I80" i="23"/>
  <c r="H80" i="23"/>
  <c r="G80" i="23"/>
  <c r="F80" i="23"/>
  <c r="E80" i="23"/>
  <c r="N79" i="23"/>
  <c r="M79" i="23"/>
  <c r="L79" i="23"/>
  <c r="K79" i="23"/>
  <c r="J79" i="23"/>
  <c r="I79" i="23"/>
  <c r="H79" i="23"/>
  <c r="G79" i="23"/>
  <c r="F79" i="23"/>
  <c r="E79" i="23"/>
  <c r="N78" i="23"/>
  <c r="M78" i="23"/>
  <c r="L78" i="23"/>
  <c r="K78" i="23"/>
  <c r="J78" i="23"/>
  <c r="I78" i="23"/>
  <c r="H78" i="23"/>
  <c r="G78" i="23"/>
  <c r="F78" i="23"/>
  <c r="E78" i="23"/>
  <c r="N77" i="23"/>
  <c r="M77" i="23"/>
  <c r="L77" i="23"/>
  <c r="K77" i="23"/>
  <c r="J77" i="23"/>
  <c r="I77" i="23"/>
  <c r="H77" i="23"/>
  <c r="G77" i="23"/>
  <c r="F77" i="23"/>
  <c r="E77" i="23"/>
  <c r="N76" i="23"/>
  <c r="M76" i="23"/>
  <c r="L76" i="23"/>
  <c r="K76" i="23"/>
  <c r="J76" i="23"/>
  <c r="I76" i="23"/>
  <c r="H76" i="23"/>
  <c r="G76" i="23"/>
  <c r="F76" i="23"/>
  <c r="E76" i="23"/>
  <c r="N75" i="23"/>
  <c r="M75" i="23"/>
  <c r="L75" i="23"/>
  <c r="K75" i="23"/>
  <c r="J75" i="23"/>
  <c r="I75" i="23"/>
  <c r="H75" i="23"/>
  <c r="G75" i="23"/>
  <c r="F75" i="23"/>
  <c r="E75" i="23"/>
  <c r="N74" i="23"/>
  <c r="M74" i="23"/>
  <c r="L74" i="23"/>
  <c r="K74" i="23"/>
  <c r="J74" i="23"/>
  <c r="I74" i="23"/>
  <c r="H74" i="23"/>
  <c r="G74" i="23"/>
  <c r="F74" i="23"/>
  <c r="E74" i="23"/>
  <c r="N73" i="23"/>
  <c r="M73" i="23"/>
  <c r="L73" i="23"/>
  <c r="K73" i="23"/>
  <c r="J73" i="23"/>
  <c r="I73" i="23"/>
  <c r="H73" i="23"/>
  <c r="G73" i="23"/>
  <c r="F73" i="23"/>
  <c r="E73" i="23"/>
  <c r="N72" i="23"/>
  <c r="M72" i="23"/>
  <c r="L72" i="23"/>
  <c r="K72" i="23"/>
  <c r="J72" i="23"/>
  <c r="I72" i="23"/>
  <c r="H72" i="23"/>
  <c r="G72" i="23"/>
  <c r="F72" i="23"/>
  <c r="E72" i="23"/>
  <c r="N71" i="23"/>
  <c r="M71" i="23"/>
  <c r="L71" i="23"/>
  <c r="K71" i="23"/>
  <c r="J71" i="23"/>
  <c r="I71" i="23"/>
  <c r="H71" i="23"/>
  <c r="G71" i="23"/>
  <c r="F71" i="23"/>
  <c r="E71" i="23"/>
  <c r="N70" i="23"/>
  <c r="M70" i="23"/>
  <c r="L70" i="23"/>
  <c r="K70" i="23"/>
  <c r="J70" i="23"/>
  <c r="I70" i="23"/>
  <c r="H70" i="23"/>
  <c r="G70" i="23"/>
  <c r="F70" i="23"/>
  <c r="E70" i="23"/>
  <c r="N69" i="23"/>
  <c r="M69" i="23"/>
  <c r="L69" i="23"/>
  <c r="K69" i="23"/>
  <c r="J69" i="23"/>
  <c r="I69" i="23"/>
  <c r="H69" i="23"/>
  <c r="G69" i="23"/>
  <c r="F69" i="23"/>
  <c r="E69" i="23"/>
  <c r="N68" i="23"/>
  <c r="M68" i="23"/>
  <c r="L68" i="23"/>
  <c r="K68" i="23"/>
  <c r="J68" i="23"/>
  <c r="I68" i="23"/>
  <c r="H68" i="23"/>
  <c r="G68" i="23"/>
  <c r="F68" i="23"/>
  <c r="E68" i="23"/>
  <c r="N67" i="23"/>
  <c r="M67" i="23"/>
  <c r="L67" i="23"/>
  <c r="K67" i="23"/>
  <c r="J67" i="23"/>
  <c r="I67" i="23"/>
  <c r="H67" i="23"/>
  <c r="G67" i="23"/>
  <c r="F67" i="23"/>
  <c r="E67" i="23"/>
  <c r="N66" i="23"/>
  <c r="M66" i="23"/>
  <c r="L66" i="23"/>
  <c r="K66" i="23"/>
  <c r="J66" i="23"/>
  <c r="I66" i="23"/>
  <c r="H66" i="23"/>
  <c r="G66" i="23"/>
  <c r="F66" i="23"/>
  <c r="E66" i="23"/>
  <c r="N64" i="23"/>
  <c r="M64" i="23"/>
  <c r="L64" i="23"/>
  <c r="K64" i="23"/>
  <c r="J64" i="23"/>
  <c r="I64" i="23"/>
  <c r="H64" i="23"/>
  <c r="G64" i="23"/>
  <c r="F64" i="23"/>
  <c r="E64" i="23"/>
  <c r="N63" i="23"/>
  <c r="M63" i="23"/>
  <c r="L63" i="23"/>
  <c r="K63" i="23"/>
  <c r="J63" i="23"/>
  <c r="I63" i="23"/>
  <c r="H63" i="23"/>
  <c r="G63" i="23"/>
  <c r="F63" i="23"/>
  <c r="E63" i="23"/>
  <c r="N62" i="23"/>
  <c r="M62" i="23"/>
  <c r="L62" i="23"/>
  <c r="K62" i="23"/>
  <c r="J62" i="23"/>
  <c r="I62" i="23"/>
  <c r="H62" i="23"/>
  <c r="G62" i="23"/>
  <c r="F62" i="23"/>
  <c r="E62" i="23"/>
  <c r="N61" i="23"/>
  <c r="M61" i="23"/>
  <c r="L61" i="23"/>
  <c r="K61" i="23"/>
  <c r="J61" i="23"/>
  <c r="I61" i="23"/>
  <c r="H61" i="23"/>
  <c r="G61" i="23"/>
  <c r="F61" i="23"/>
  <c r="E61" i="23"/>
  <c r="N60" i="23"/>
  <c r="M60" i="23"/>
  <c r="L60" i="23"/>
  <c r="K60" i="23"/>
  <c r="J60" i="23"/>
  <c r="I60" i="23"/>
  <c r="H60" i="23"/>
  <c r="G60" i="23"/>
  <c r="F60" i="23"/>
  <c r="E60" i="23"/>
  <c r="N59" i="23"/>
  <c r="M59" i="23"/>
  <c r="L59" i="23"/>
  <c r="K59" i="23"/>
  <c r="J59" i="23"/>
  <c r="I59" i="23"/>
  <c r="H59" i="23"/>
  <c r="G59" i="23"/>
  <c r="F59" i="23"/>
  <c r="E59" i="23"/>
  <c r="N58" i="23"/>
  <c r="M58" i="23"/>
  <c r="L58" i="23"/>
  <c r="K58" i="23"/>
  <c r="J58" i="23"/>
  <c r="I58" i="23"/>
  <c r="H58" i="23"/>
  <c r="G58" i="23"/>
  <c r="F58" i="23"/>
  <c r="E58" i="23"/>
  <c r="N57" i="23"/>
  <c r="M57" i="23"/>
  <c r="L57" i="23"/>
  <c r="K57" i="23"/>
  <c r="J57" i="23"/>
  <c r="I57" i="23"/>
  <c r="H57" i="23"/>
  <c r="G57" i="23"/>
  <c r="F57" i="23"/>
  <c r="E57" i="23"/>
  <c r="N56" i="23"/>
  <c r="M56" i="23"/>
  <c r="L56" i="23"/>
  <c r="K56" i="23"/>
  <c r="J56" i="23"/>
  <c r="I56" i="23"/>
  <c r="H56" i="23"/>
  <c r="G56" i="23"/>
  <c r="F56" i="23"/>
  <c r="E56" i="23"/>
  <c r="N55" i="23"/>
  <c r="M55" i="23"/>
  <c r="L55" i="23"/>
  <c r="K55" i="23"/>
  <c r="J55" i="23"/>
  <c r="I55" i="23"/>
  <c r="H55" i="23"/>
  <c r="G55" i="23"/>
  <c r="F55" i="23"/>
  <c r="E55" i="23"/>
  <c r="N54" i="23"/>
  <c r="M54" i="23"/>
  <c r="L54" i="23"/>
  <c r="K54" i="23"/>
  <c r="J54" i="23"/>
  <c r="I54" i="23"/>
  <c r="H54" i="23"/>
  <c r="G54" i="23"/>
  <c r="F54" i="23"/>
  <c r="E54" i="23"/>
  <c r="N53" i="23"/>
  <c r="M53" i="23"/>
  <c r="L53" i="23"/>
  <c r="K53" i="23"/>
  <c r="J53" i="23"/>
  <c r="I53" i="23"/>
  <c r="H53" i="23"/>
  <c r="G53" i="23"/>
  <c r="F53" i="23"/>
  <c r="E53" i="23"/>
  <c r="N52" i="23"/>
  <c r="M52" i="23"/>
  <c r="L52" i="23"/>
  <c r="K52" i="23"/>
  <c r="J52" i="23"/>
  <c r="I52" i="23"/>
  <c r="H52" i="23"/>
  <c r="G52" i="23"/>
  <c r="F52" i="23"/>
  <c r="E52" i="23"/>
  <c r="N51" i="23"/>
  <c r="M51" i="23"/>
  <c r="L51" i="23"/>
  <c r="K51" i="23"/>
  <c r="J51" i="23"/>
  <c r="I51" i="23"/>
  <c r="H51" i="23"/>
  <c r="G51" i="23"/>
  <c r="F51" i="23"/>
  <c r="E51" i="23"/>
  <c r="N50" i="23"/>
  <c r="M50" i="23"/>
  <c r="L50" i="23"/>
  <c r="K50" i="23"/>
  <c r="J50" i="23"/>
  <c r="I50" i="23"/>
  <c r="H50" i="23"/>
  <c r="G50" i="23"/>
  <c r="F50" i="23"/>
  <c r="E50" i="23"/>
  <c r="N49" i="23"/>
  <c r="M49" i="23"/>
  <c r="L49" i="23"/>
  <c r="K49" i="23"/>
  <c r="J49" i="23"/>
  <c r="I49" i="23"/>
  <c r="H49" i="23"/>
  <c r="G49" i="23"/>
  <c r="F49" i="23"/>
  <c r="E49" i="23"/>
  <c r="N48" i="23"/>
  <c r="M48" i="23"/>
  <c r="L48" i="23"/>
  <c r="K48" i="23"/>
  <c r="J48" i="23"/>
  <c r="I48" i="23"/>
  <c r="H48" i="23"/>
  <c r="G48" i="23"/>
  <c r="F48" i="23"/>
  <c r="E48" i="23"/>
  <c r="N47" i="23"/>
  <c r="M47" i="23"/>
  <c r="L47" i="23"/>
  <c r="K47" i="23"/>
  <c r="J47" i="23"/>
  <c r="I47" i="23"/>
  <c r="H47" i="23"/>
  <c r="G47" i="23"/>
  <c r="F47" i="23"/>
  <c r="E47" i="23"/>
  <c r="N46" i="23"/>
  <c r="M46" i="23"/>
  <c r="L46" i="23"/>
  <c r="K46" i="23"/>
  <c r="J46" i="23"/>
  <c r="I46" i="23"/>
  <c r="H46" i="23"/>
  <c r="G46" i="23"/>
  <c r="F46" i="23"/>
  <c r="E46" i="23"/>
  <c r="N45" i="23"/>
  <c r="M45" i="23"/>
  <c r="L45" i="23"/>
  <c r="K45" i="23"/>
  <c r="J45" i="23"/>
  <c r="I45" i="23"/>
  <c r="H45" i="23"/>
  <c r="G45" i="23"/>
  <c r="F45" i="23"/>
  <c r="E45" i="23"/>
  <c r="N44" i="23"/>
  <c r="M44" i="23"/>
  <c r="L44" i="23"/>
  <c r="K44" i="23"/>
  <c r="J44" i="23"/>
  <c r="I44" i="23"/>
  <c r="H44" i="23"/>
  <c r="G44" i="23"/>
  <c r="F44" i="23"/>
  <c r="E44" i="23"/>
  <c r="N43" i="23"/>
  <c r="M43" i="23"/>
  <c r="L43" i="23"/>
  <c r="K43" i="23"/>
  <c r="J43" i="23"/>
  <c r="I43" i="23"/>
  <c r="H43" i="23"/>
  <c r="G43" i="23"/>
  <c r="F43" i="23"/>
  <c r="E43" i="23"/>
  <c r="N42" i="23"/>
  <c r="M42" i="23"/>
  <c r="L42" i="23"/>
  <c r="K42" i="23"/>
  <c r="J42" i="23"/>
  <c r="I42" i="23"/>
  <c r="H42" i="23"/>
  <c r="G42" i="23"/>
  <c r="F42" i="23"/>
  <c r="E42" i="23"/>
  <c r="N41" i="23"/>
  <c r="M41" i="23"/>
  <c r="L41" i="23"/>
  <c r="K41" i="23"/>
  <c r="J41" i="23"/>
  <c r="I41" i="23"/>
  <c r="H41" i="23"/>
  <c r="G41" i="23"/>
  <c r="F41" i="23"/>
  <c r="E41" i="23"/>
  <c r="N40" i="23"/>
  <c r="M40" i="23"/>
  <c r="L40" i="23"/>
  <c r="K40" i="23"/>
  <c r="J40" i="23"/>
  <c r="I40" i="23"/>
  <c r="H40" i="23"/>
  <c r="G40" i="23"/>
  <c r="F40" i="23"/>
  <c r="E40" i="23"/>
  <c r="N39" i="23"/>
  <c r="M39" i="23"/>
  <c r="L39" i="23"/>
  <c r="K39" i="23"/>
  <c r="J39" i="23"/>
  <c r="I39" i="23"/>
  <c r="H39" i="23"/>
  <c r="G39" i="23"/>
  <c r="F39" i="23"/>
  <c r="E39" i="23"/>
  <c r="N38" i="23"/>
  <c r="M38" i="23"/>
  <c r="L38" i="23"/>
  <c r="K38" i="23"/>
  <c r="J38" i="23"/>
  <c r="I38" i="23"/>
  <c r="H38" i="23"/>
  <c r="G38" i="23"/>
  <c r="F38" i="23"/>
  <c r="E38" i="23"/>
  <c r="N37" i="23"/>
  <c r="M37" i="23"/>
  <c r="L37" i="23"/>
  <c r="K37" i="23"/>
  <c r="J37" i="23"/>
  <c r="I37" i="23"/>
  <c r="H37" i="23"/>
  <c r="G37" i="23"/>
  <c r="F37" i="23"/>
  <c r="E37" i="23"/>
  <c r="N36" i="23"/>
  <c r="M36" i="23"/>
  <c r="L36" i="23"/>
  <c r="K36" i="23"/>
  <c r="J36" i="23"/>
  <c r="I36" i="23"/>
  <c r="H36" i="23"/>
  <c r="G36" i="23"/>
  <c r="F36" i="23"/>
  <c r="E36" i="23"/>
  <c r="N35" i="23"/>
  <c r="M35" i="23"/>
  <c r="L35" i="23"/>
  <c r="K35" i="23"/>
  <c r="J35" i="23"/>
  <c r="I35" i="23"/>
  <c r="H35" i="23"/>
  <c r="G35" i="23"/>
  <c r="F35" i="23"/>
  <c r="E35" i="23"/>
  <c r="N34" i="23"/>
  <c r="M34" i="23"/>
  <c r="L34" i="23"/>
  <c r="K34" i="23"/>
  <c r="J34" i="23"/>
  <c r="I34" i="23"/>
  <c r="H34" i="23"/>
  <c r="G34" i="23"/>
  <c r="F34" i="23"/>
  <c r="E34" i="23"/>
  <c r="N33" i="23"/>
  <c r="M33" i="23"/>
  <c r="L33" i="23"/>
  <c r="K33" i="23"/>
  <c r="J33" i="23"/>
  <c r="I33" i="23"/>
  <c r="H33" i="23"/>
  <c r="G33" i="23"/>
  <c r="F33" i="23"/>
  <c r="E33" i="23"/>
  <c r="N32" i="23"/>
  <c r="M32" i="23"/>
  <c r="L32" i="23"/>
  <c r="K32" i="23"/>
  <c r="J32" i="23"/>
  <c r="I32" i="23"/>
  <c r="H32" i="23"/>
  <c r="G32" i="23"/>
  <c r="F32" i="23"/>
  <c r="E32" i="23"/>
  <c r="N31" i="23"/>
  <c r="M31" i="23"/>
  <c r="L31" i="23"/>
  <c r="K31" i="23"/>
  <c r="J31" i="23"/>
  <c r="I31" i="23"/>
  <c r="H31" i="23"/>
  <c r="G31" i="23"/>
  <c r="F31" i="23"/>
  <c r="E31" i="23"/>
  <c r="N30" i="23"/>
  <c r="M30" i="23"/>
  <c r="L30" i="23"/>
  <c r="K30" i="23"/>
  <c r="J30" i="23"/>
  <c r="I30" i="23"/>
  <c r="H30" i="23"/>
  <c r="G30" i="23"/>
  <c r="F30" i="23"/>
  <c r="E30" i="23"/>
  <c r="N29" i="23"/>
  <c r="M29" i="23"/>
  <c r="L29" i="23"/>
  <c r="K29" i="23"/>
  <c r="J29" i="23"/>
  <c r="I29" i="23"/>
  <c r="H29" i="23"/>
  <c r="G29" i="23"/>
  <c r="F29" i="23"/>
  <c r="E29" i="23"/>
  <c r="N28" i="23"/>
  <c r="M28" i="23"/>
  <c r="L28" i="23"/>
  <c r="K28" i="23"/>
  <c r="J28" i="23"/>
  <c r="I28" i="23"/>
  <c r="H28" i="23"/>
  <c r="G28" i="23"/>
  <c r="F28" i="23"/>
  <c r="E28" i="23"/>
  <c r="N27" i="23"/>
  <c r="M27" i="23"/>
  <c r="L27" i="23"/>
  <c r="K27" i="23"/>
  <c r="J27" i="23"/>
  <c r="I27" i="23"/>
  <c r="H27" i="23"/>
  <c r="G27" i="23"/>
  <c r="F27" i="23"/>
  <c r="E27" i="23"/>
  <c r="N26" i="23"/>
  <c r="M26" i="23"/>
  <c r="L26" i="23"/>
  <c r="K26" i="23"/>
  <c r="J26" i="23"/>
  <c r="I26" i="23"/>
  <c r="H26" i="23"/>
  <c r="G26" i="23"/>
  <c r="F26" i="23"/>
  <c r="E26" i="23"/>
  <c r="N25" i="23"/>
  <c r="M25" i="23"/>
  <c r="L25" i="23"/>
  <c r="K25" i="23"/>
  <c r="J25" i="23"/>
  <c r="I25" i="23"/>
  <c r="H25" i="23"/>
  <c r="G25" i="23"/>
  <c r="F25" i="23"/>
  <c r="E25" i="23"/>
  <c r="N24" i="23"/>
  <c r="M24" i="23"/>
  <c r="L24" i="23"/>
  <c r="K24" i="23"/>
  <c r="J24" i="23"/>
  <c r="I24" i="23"/>
  <c r="H24" i="23"/>
  <c r="G24" i="23"/>
  <c r="F24" i="23"/>
  <c r="E24" i="23"/>
  <c r="N23" i="23"/>
  <c r="M23" i="23"/>
  <c r="L23" i="23"/>
  <c r="K23" i="23"/>
  <c r="J23" i="23"/>
  <c r="I23" i="23"/>
  <c r="H23" i="23"/>
  <c r="G23" i="23"/>
  <c r="F23" i="23"/>
  <c r="E23" i="23"/>
  <c r="N22" i="23"/>
  <c r="M22" i="23"/>
  <c r="L22" i="23"/>
  <c r="K22" i="23"/>
  <c r="J22" i="23"/>
  <c r="I22" i="23"/>
  <c r="H22" i="23"/>
  <c r="G22" i="23"/>
  <c r="F22" i="23"/>
  <c r="E22" i="23"/>
  <c r="N21" i="23"/>
  <c r="M21" i="23"/>
  <c r="L21" i="23"/>
  <c r="K21" i="23"/>
  <c r="J21" i="23"/>
  <c r="I21" i="23"/>
  <c r="H21" i="23"/>
  <c r="G21" i="23"/>
  <c r="F21" i="23"/>
  <c r="E21" i="23"/>
  <c r="N20" i="23"/>
  <c r="M20" i="23"/>
  <c r="L20" i="23"/>
  <c r="K20" i="23"/>
  <c r="J20" i="23"/>
  <c r="I20" i="23"/>
  <c r="H20" i="23"/>
  <c r="G20" i="23"/>
  <c r="F20" i="23"/>
  <c r="E20" i="23"/>
  <c r="N19" i="23"/>
  <c r="M19" i="23"/>
  <c r="L19" i="23"/>
  <c r="K19" i="23"/>
  <c r="J19" i="23"/>
  <c r="I19" i="23"/>
  <c r="H19" i="23"/>
  <c r="G19" i="23"/>
  <c r="F19" i="23"/>
  <c r="E19" i="23"/>
  <c r="N18" i="23"/>
  <c r="M18" i="23"/>
  <c r="L18" i="23"/>
  <c r="K18" i="23"/>
  <c r="J18" i="23"/>
  <c r="I18" i="23"/>
  <c r="H18" i="23"/>
  <c r="G18" i="23"/>
  <c r="F18" i="23"/>
  <c r="E18" i="23"/>
  <c r="N17" i="23"/>
  <c r="M17" i="23"/>
  <c r="L17" i="23"/>
  <c r="K17" i="23"/>
  <c r="J17" i="23"/>
  <c r="I17" i="23"/>
  <c r="H17" i="23"/>
  <c r="G17" i="23"/>
  <c r="F17" i="23"/>
  <c r="E17" i="23"/>
  <c r="N16" i="23"/>
  <c r="M16" i="23"/>
  <c r="L16" i="23"/>
  <c r="K16" i="23"/>
  <c r="J16" i="23"/>
  <c r="I16" i="23"/>
  <c r="H16" i="23"/>
  <c r="G16" i="23"/>
  <c r="F16" i="23"/>
  <c r="E16" i="23"/>
  <c r="N15" i="23"/>
  <c r="M15" i="23"/>
  <c r="L15" i="23"/>
  <c r="K15" i="23"/>
  <c r="J15" i="23"/>
  <c r="I15" i="23"/>
  <c r="H15" i="23"/>
  <c r="G15" i="23"/>
  <c r="F15" i="23"/>
  <c r="E15" i="23"/>
  <c r="N14" i="23"/>
  <c r="M14" i="23"/>
  <c r="L14" i="23"/>
  <c r="K14" i="23"/>
  <c r="J14" i="23"/>
  <c r="I14" i="23"/>
  <c r="H14" i="23"/>
  <c r="G14" i="23"/>
  <c r="F14" i="23"/>
  <c r="E14" i="23"/>
  <c r="N13" i="23"/>
  <c r="M13" i="23"/>
  <c r="L13" i="23"/>
  <c r="K13" i="23"/>
  <c r="J13" i="23"/>
  <c r="I13" i="23"/>
  <c r="H13" i="23"/>
  <c r="G13" i="23"/>
  <c r="F13" i="23"/>
  <c r="E13" i="23"/>
  <c r="N12" i="23"/>
  <c r="M12" i="23"/>
  <c r="L12" i="23"/>
  <c r="K12" i="23"/>
  <c r="J12" i="23"/>
  <c r="I12" i="23"/>
  <c r="H12" i="23"/>
  <c r="G12" i="23"/>
  <c r="F12" i="23"/>
  <c r="E12" i="23"/>
  <c r="N11" i="23"/>
  <c r="M11" i="23"/>
  <c r="L11" i="23"/>
  <c r="K11" i="23"/>
  <c r="J11" i="23"/>
  <c r="I11" i="23"/>
  <c r="H11" i="23"/>
  <c r="G11" i="23"/>
  <c r="F11" i="23"/>
  <c r="E11" i="23"/>
  <c r="N533" i="15"/>
  <c r="M533" i="15"/>
  <c r="L533" i="15"/>
  <c r="K533" i="15"/>
  <c r="J533" i="15"/>
  <c r="I533" i="15"/>
  <c r="H533" i="15"/>
  <c r="G533" i="15"/>
  <c r="F533" i="15"/>
  <c r="E533" i="15"/>
  <c r="N532" i="15"/>
  <c r="M532" i="15"/>
  <c r="L532" i="15"/>
  <c r="K532" i="15"/>
  <c r="J532" i="15"/>
  <c r="I532" i="15"/>
  <c r="H532" i="15"/>
  <c r="G532" i="15"/>
  <c r="F532" i="15"/>
  <c r="E532" i="15"/>
  <c r="N531" i="15"/>
  <c r="M531" i="15"/>
  <c r="L531" i="15"/>
  <c r="K531" i="15"/>
  <c r="J531" i="15"/>
  <c r="I531" i="15"/>
  <c r="H531" i="15"/>
  <c r="G531" i="15"/>
  <c r="F531" i="15"/>
  <c r="E531" i="15"/>
  <c r="N530" i="15"/>
  <c r="M530" i="15"/>
  <c r="L530" i="15"/>
  <c r="K530" i="15"/>
  <c r="J530" i="15"/>
  <c r="I530" i="15"/>
  <c r="H530" i="15"/>
  <c r="G530" i="15"/>
  <c r="F530" i="15"/>
  <c r="E530" i="15"/>
  <c r="N529" i="15"/>
  <c r="M529" i="15"/>
  <c r="L529" i="15"/>
  <c r="K529" i="15"/>
  <c r="J529" i="15"/>
  <c r="I529" i="15"/>
  <c r="H529" i="15"/>
  <c r="G529" i="15"/>
  <c r="F529" i="15"/>
  <c r="E529" i="15"/>
  <c r="N528" i="15"/>
  <c r="M528" i="15"/>
  <c r="L528" i="15"/>
  <c r="K528" i="15"/>
  <c r="J528" i="15"/>
  <c r="I528" i="15"/>
  <c r="H528" i="15"/>
  <c r="G528" i="15"/>
  <c r="F528" i="15"/>
  <c r="E528" i="15"/>
  <c r="N527" i="15"/>
  <c r="M527" i="15"/>
  <c r="L527" i="15"/>
  <c r="K527" i="15"/>
  <c r="J527" i="15"/>
  <c r="I527" i="15"/>
  <c r="H527" i="15"/>
  <c r="G527" i="15"/>
  <c r="F527" i="15"/>
  <c r="E527" i="15"/>
  <c r="N526" i="15"/>
  <c r="M526" i="15"/>
  <c r="L526" i="15"/>
  <c r="K526" i="15"/>
  <c r="J526" i="15"/>
  <c r="I526" i="15"/>
  <c r="H526" i="15"/>
  <c r="G526" i="15"/>
  <c r="F526" i="15"/>
  <c r="E526" i="15"/>
  <c r="N525" i="15"/>
  <c r="M525" i="15"/>
  <c r="L525" i="15"/>
  <c r="K525" i="15"/>
  <c r="J525" i="15"/>
  <c r="I525" i="15"/>
  <c r="H525" i="15"/>
  <c r="G525" i="15"/>
  <c r="F525" i="15"/>
  <c r="E525" i="15"/>
  <c r="N524" i="15"/>
  <c r="M524" i="15"/>
  <c r="L524" i="15"/>
  <c r="K524" i="15"/>
  <c r="J524" i="15"/>
  <c r="I524" i="15"/>
  <c r="H524" i="15"/>
  <c r="G524" i="15"/>
  <c r="F524" i="15"/>
  <c r="E524" i="15"/>
  <c r="N523" i="15"/>
  <c r="M523" i="15"/>
  <c r="L523" i="15"/>
  <c r="K523" i="15"/>
  <c r="J523" i="15"/>
  <c r="I523" i="15"/>
  <c r="H523" i="15"/>
  <c r="G523" i="15"/>
  <c r="F523" i="15"/>
  <c r="E523" i="15"/>
  <c r="N522" i="15"/>
  <c r="M522" i="15"/>
  <c r="L522" i="15"/>
  <c r="K522" i="15"/>
  <c r="J522" i="15"/>
  <c r="I522" i="15"/>
  <c r="H522" i="15"/>
  <c r="G522" i="15"/>
  <c r="F522" i="15"/>
  <c r="E522" i="15"/>
  <c r="N521" i="15"/>
  <c r="M521" i="15"/>
  <c r="L521" i="15"/>
  <c r="K521" i="15"/>
  <c r="J521" i="15"/>
  <c r="I521" i="15"/>
  <c r="H521" i="15"/>
  <c r="G521" i="15"/>
  <c r="F521" i="15"/>
  <c r="E521" i="15"/>
  <c r="N520" i="15"/>
  <c r="M520" i="15"/>
  <c r="L520" i="15"/>
  <c r="K520" i="15"/>
  <c r="J520" i="15"/>
  <c r="I520" i="15"/>
  <c r="H520" i="15"/>
  <c r="G520" i="15"/>
  <c r="F520" i="15"/>
  <c r="E520" i="15"/>
  <c r="N519" i="15"/>
  <c r="M519" i="15"/>
  <c r="L519" i="15"/>
  <c r="K519" i="15"/>
  <c r="J519" i="15"/>
  <c r="I519" i="15"/>
  <c r="H519" i="15"/>
  <c r="G519" i="15"/>
  <c r="F519" i="15"/>
  <c r="E519" i="15"/>
  <c r="N518" i="15"/>
  <c r="M518" i="15"/>
  <c r="L518" i="15"/>
  <c r="K518" i="15"/>
  <c r="J518" i="15"/>
  <c r="I518" i="15"/>
  <c r="H518" i="15"/>
  <c r="G518" i="15"/>
  <c r="F518" i="15"/>
  <c r="E518" i="15"/>
  <c r="N517" i="15"/>
  <c r="M517" i="15"/>
  <c r="L517" i="15"/>
  <c r="K517" i="15"/>
  <c r="J517" i="15"/>
  <c r="I517" i="15"/>
  <c r="H517" i="15"/>
  <c r="G517" i="15"/>
  <c r="F517" i="15"/>
  <c r="E517" i="15"/>
  <c r="N516" i="15"/>
  <c r="M516" i="15"/>
  <c r="L516" i="15"/>
  <c r="K516" i="15"/>
  <c r="J516" i="15"/>
  <c r="I516" i="15"/>
  <c r="H516" i="15"/>
  <c r="G516" i="15"/>
  <c r="F516" i="15"/>
  <c r="E516" i="15"/>
  <c r="N515" i="15"/>
  <c r="M515" i="15"/>
  <c r="L515" i="15"/>
  <c r="K515" i="15"/>
  <c r="J515" i="15"/>
  <c r="I515" i="15"/>
  <c r="H515" i="15"/>
  <c r="G515" i="15"/>
  <c r="F515" i="15"/>
  <c r="E515" i="15"/>
  <c r="N514" i="15"/>
  <c r="M514" i="15"/>
  <c r="L514" i="15"/>
  <c r="K514" i="15"/>
  <c r="J514" i="15"/>
  <c r="I514" i="15"/>
  <c r="H514" i="15"/>
  <c r="G514" i="15"/>
  <c r="F514" i="15"/>
  <c r="E514" i="15"/>
  <c r="N513" i="15"/>
  <c r="M513" i="15"/>
  <c r="L513" i="15"/>
  <c r="K513" i="15"/>
  <c r="J513" i="15"/>
  <c r="I513" i="15"/>
  <c r="H513" i="15"/>
  <c r="G513" i="15"/>
  <c r="F513" i="15"/>
  <c r="E513" i="15"/>
  <c r="N512" i="15"/>
  <c r="M512" i="15"/>
  <c r="L512" i="15"/>
  <c r="K512" i="15"/>
  <c r="J512" i="15"/>
  <c r="I512" i="15"/>
  <c r="H512" i="15"/>
  <c r="G512" i="15"/>
  <c r="F512" i="15"/>
  <c r="E512" i="15"/>
  <c r="N511" i="15"/>
  <c r="M511" i="15"/>
  <c r="L511" i="15"/>
  <c r="K511" i="15"/>
  <c r="J511" i="15"/>
  <c r="I511" i="15"/>
  <c r="H511" i="15"/>
  <c r="G511" i="15"/>
  <c r="F511" i="15"/>
  <c r="E511" i="15"/>
  <c r="N510" i="15"/>
  <c r="M510" i="15"/>
  <c r="L510" i="15"/>
  <c r="K510" i="15"/>
  <c r="J510" i="15"/>
  <c r="I510" i="15"/>
  <c r="H510" i="15"/>
  <c r="G510" i="15"/>
  <c r="F510" i="15"/>
  <c r="E510" i="15"/>
  <c r="N509" i="15"/>
  <c r="M509" i="15"/>
  <c r="L509" i="15"/>
  <c r="K509" i="15"/>
  <c r="J509" i="15"/>
  <c r="I509" i="15"/>
  <c r="H509" i="15"/>
  <c r="G509" i="15"/>
  <c r="F509" i="15"/>
  <c r="E509" i="15"/>
  <c r="N508" i="15"/>
  <c r="M508" i="15"/>
  <c r="L508" i="15"/>
  <c r="K508" i="15"/>
  <c r="J508" i="15"/>
  <c r="I508" i="15"/>
  <c r="H508" i="15"/>
  <c r="G508" i="15"/>
  <c r="F508" i="15"/>
  <c r="E508" i="15"/>
  <c r="N507" i="15"/>
  <c r="M507" i="15"/>
  <c r="L507" i="15"/>
  <c r="K507" i="15"/>
  <c r="J507" i="15"/>
  <c r="I507" i="15"/>
  <c r="H507" i="15"/>
  <c r="G507" i="15"/>
  <c r="F507" i="15"/>
  <c r="E507" i="15"/>
  <c r="N506" i="15"/>
  <c r="M506" i="15"/>
  <c r="L506" i="15"/>
  <c r="K506" i="15"/>
  <c r="J506" i="15"/>
  <c r="I506" i="15"/>
  <c r="H506" i="15"/>
  <c r="G506" i="15"/>
  <c r="F506" i="15"/>
  <c r="E506" i="15"/>
  <c r="N505" i="15"/>
  <c r="M505" i="15"/>
  <c r="L505" i="15"/>
  <c r="K505" i="15"/>
  <c r="J505" i="15"/>
  <c r="I505" i="15"/>
  <c r="H505" i="15"/>
  <c r="G505" i="15"/>
  <c r="F505" i="15"/>
  <c r="E505" i="15"/>
  <c r="N504" i="15"/>
  <c r="M504" i="15"/>
  <c r="L504" i="15"/>
  <c r="K504" i="15"/>
  <c r="J504" i="15"/>
  <c r="I504" i="15"/>
  <c r="H504" i="15"/>
  <c r="G504" i="15"/>
  <c r="F504" i="15"/>
  <c r="E504" i="15"/>
  <c r="N503" i="15"/>
  <c r="M503" i="15"/>
  <c r="L503" i="15"/>
  <c r="K503" i="15"/>
  <c r="J503" i="15"/>
  <c r="I503" i="15"/>
  <c r="H503" i="15"/>
  <c r="G503" i="15"/>
  <c r="F503" i="15"/>
  <c r="E503" i="15"/>
  <c r="N502" i="15"/>
  <c r="M502" i="15"/>
  <c r="L502" i="15"/>
  <c r="K502" i="15"/>
  <c r="J502" i="15"/>
  <c r="I502" i="15"/>
  <c r="H502" i="15"/>
  <c r="G502" i="15"/>
  <c r="F502" i="15"/>
  <c r="E502" i="15"/>
  <c r="N501" i="15"/>
  <c r="M501" i="15"/>
  <c r="L501" i="15"/>
  <c r="K501" i="15"/>
  <c r="J501" i="15"/>
  <c r="I501" i="15"/>
  <c r="H501" i="15"/>
  <c r="G501" i="15"/>
  <c r="F501" i="15"/>
  <c r="E501" i="15"/>
  <c r="N500" i="15"/>
  <c r="M500" i="15"/>
  <c r="L500" i="15"/>
  <c r="K500" i="15"/>
  <c r="J500" i="15"/>
  <c r="I500" i="15"/>
  <c r="H500" i="15"/>
  <c r="G500" i="15"/>
  <c r="F500" i="15"/>
  <c r="E500" i="15"/>
  <c r="N499" i="15"/>
  <c r="M499" i="15"/>
  <c r="L499" i="15"/>
  <c r="K499" i="15"/>
  <c r="J499" i="15"/>
  <c r="I499" i="15"/>
  <c r="H499" i="15"/>
  <c r="G499" i="15"/>
  <c r="F499" i="15"/>
  <c r="E499" i="15"/>
  <c r="N498" i="15"/>
  <c r="M498" i="15"/>
  <c r="L498" i="15"/>
  <c r="K498" i="15"/>
  <c r="J498" i="15"/>
  <c r="I498" i="15"/>
  <c r="H498" i="15"/>
  <c r="G498" i="15"/>
  <c r="F498" i="15"/>
  <c r="E498" i="15"/>
  <c r="N497" i="15"/>
  <c r="M497" i="15"/>
  <c r="L497" i="15"/>
  <c r="K497" i="15"/>
  <c r="J497" i="15"/>
  <c r="I497" i="15"/>
  <c r="H497" i="15"/>
  <c r="G497" i="15"/>
  <c r="F497" i="15"/>
  <c r="E497" i="15"/>
  <c r="N496" i="15"/>
  <c r="M496" i="15"/>
  <c r="L496" i="15"/>
  <c r="K496" i="15"/>
  <c r="J496" i="15"/>
  <c r="I496" i="15"/>
  <c r="H496" i="15"/>
  <c r="G496" i="15"/>
  <c r="F496" i="15"/>
  <c r="E496" i="15"/>
  <c r="N495" i="15"/>
  <c r="M495" i="15"/>
  <c r="L495" i="15"/>
  <c r="K495" i="15"/>
  <c r="J495" i="15"/>
  <c r="I495" i="15"/>
  <c r="H495" i="15"/>
  <c r="G495" i="15"/>
  <c r="F495" i="15"/>
  <c r="E495" i="15"/>
  <c r="N494" i="15"/>
  <c r="M494" i="15"/>
  <c r="L494" i="15"/>
  <c r="K494" i="15"/>
  <c r="J494" i="15"/>
  <c r="I494" i="15"/>
  <c r="H494" i="15"/>
  <c r="G494" i="15"/>
  <c r="F494" i="15"/>
  <c r="E494" i="15"/>
  <c r="N493" i="15"/>
  <c r="M493" i="15"/>
  <c r="L493" i="15"/>
  <c r="K493" i="15"/>
  <c r="J493" i="15"/>
  <c r="I493" i="15"/>
  <c r="H493" i="15"/>
  <c r="G493" i="15"/>
  <c r="F493" i="15"/>
  <c r="E493" i="15"/>
  <c r="N492" i="15"/>
  <c r="M492" i="15"/>
  <c r="L492" i="15"/>
  <c r="K492" i="15"/>
  <c r="J492" i="15"/>
  <c r="I492" i="15"/>
  <c r="H492" i="15"/>
  <c r="G492" i="15"/>
  <c r="F492" i="15"/>
  <c r="E492" i="15"/>
  <c r="N491" i="15"/>
  <c r="M491" i="15"/>
  <c r="L491" i="15"/>
  <c r="K491" i="15"/>
  <c r="J491" i="15"/>
  <c r="I491" i="15"/>
  <c r="H491" i="15"/>
  <c r="G491" i="15"/>
  <c r="F491" i="15"/>
  <c r="E491" i="15"/>
  <c r="N490" i="15"/>
  <c r="M490" i="15"/>
  <c r="L490" i="15"/>
  <c r="K490" i="15"/>
  <c r="J490" i="15"/>
  <c r="I490" i="15"/>
  <c r="H490" i="15"/>
  <c r="G490" i="15"/>
  <c r="F490" i="15"/>
  <c r="E490" i="15"/>
  <c r="N489" i="15"/>
  <c r="M489" i="15"/>
  <c r="L489" i="15"/>
  <c r="K489" i="15"/>
  <c r="J489" i="15"/>
  <c r="I489" i="15"/>
  <c r="H489" i="15"/>
  <c r="G489" i="15"/>
  <c r="F489" i="15"/>
  <c r="E489" i="15"/>
  <c r="N488" i="15"/>
  <c r="M488" i="15"/>
  <c r="L488" i="15"/>
  <c r="K488" i="15"/>
  <c r="J488" i="15"/>
  <c r="I488" i="15"/>
  <c r="H488" i="15"/>
  <c r="G488" i="15"/>
  <c r="F488" i="15"/>
  <c r="E488" i="15"/>
  <c r="N487" i="15"/>
  <c r="M487" i="15"/>
  <c r="L487" i="15"/>
  <c r="K487" i="15"/>
  <c r="J487" i="15"/>
  <c r="I487" i="15"/>
  <c r="H487" i="15"/>
  <c r="G487" i="15"/>
  <c r="F487" i="15"/>
  <c r="E487" i="15"/>
  <c r="N486" i="15"/>
  <c r="M486" i="15"/>
  <c r="L486" i="15"/>
  <c r="K486" i="15"/>
  <c r="J486" i="15"/>
  <c r="I486" i="15"/>
  <c r="H486" i="15"/>
  <c r="G486" i="15"/>
  <c r="F486" i="15"/>
  <c r="E486" i="15"/>
  <c r="N485" i="15"/>
  <c r="M485" i="15"/>
  <c r="L485" i="15"/>
  <c r="K485" i="15"/>
  <c r="J485" i="15"/>
  <c r="I485" i="15"/>
  <c r="H485" i="15"/>
  <c r="G485" i="15"/>
  <c r="F485" i="15"/>
  <c r="E485" i="15"/>
  <c r="N484" i="15"/>
  <c r="M484" i="15"/>
  <c r="L484" i="15"/>
  <c r="K484" i="15"/>
  <c r="J484" i="15"/>
  <c r="I484" i="15"/>
  <c r="H484" i="15"/>
  <c r="G484" i="15"/>
  <c r="F484" i="15"/>
  <c r="E484" i="15"/>
  <c r="N483" i="15"/>
  <c r="M483" i="15"/>
  <c r="L483" i="15"/>
  <c r="K483" i="15"/>
  <c r="J483" i="15"/>
  <c r="I483" i="15"/>
  <c r="H483" i="15"/>
  <c r="G483" i="15"/>
  <c r="F483" i="15"/>
  <c r="E483" i="15"/>
  <c r="N482" i="15"/>
  <c r="M482" i="15"/>
  <c r="L482" i="15"/>
  <c r="K482" i="15"/>
  <c r="J482" i="15"/>
  <c r="I482" i="15"/>
  <c r="H482" i="15"/>
  <c r="G482" i="15"/>
  <c r="F482" i="15"/>
  <c r="E482" i="15"/>
  <c r="N481" i="15"/>
  <c r="M481" i="15"/>
  <c r="L481" i="15"/>
  <c r="K481" i="15"/>
  <c r="J481" i="15"/>
  <c r="I481" i="15"/>
  <c r="H481" i="15"/>
  <c r="G481" i="15"/>
  <c r="F481" i="15"/>
  <c r="E481" i="15"/>
  <c r="N480" i="15"/>
  <c r="M480" i="15"/>
  <c r="L480" i="15"/>
  <c r="K480" i="15"/>
  <c r="J480" i="15"/>
  <c r="I480" i="15"/>
  <c r="H480" i="15"/>
  <c r="G480" i="15"/>
  <c r="F480" i="15"/>
  <c r="E480" i="15"/>
  <c r="N479" i="15"/>
  <c r="M479" i="15"/>
  <c r="L479" i="15"/>
  <c r="K479" i="15"/>
  <c r="J479" i="15"/>
  <c r="I479" i="15"/>
  <c r="H479" i="15"/>
  <c r="G479" i="15"/>
  <c r="F479" i="15"/>
  <c r="E479" i="15"/>
  <c r="N478" i="15"/>
  <c r="M478" i="15"/>
  <c r="L478" i="15"/>
  <c r="K478" i="15"/>
  <c r="J478" i="15"/>
  <c r="I478" i="15"/>
  <c r="H478" i="15"/>
  <c r="G478" i="15"/>
  <c r="F478" i="15"/>
  <c r="E478" i="15"/>
  <c r="N477" i="15"/>
  <c r="M477" i="15"/>
  <c r="L477" i="15"/>
  <c r="K477" i="15"/>
  <c r="J477" i="15"/>
  <c r="I477" i="15"/>
  <c r="H477" i="15"/>
  <c r="G477" i="15"/>
  <c r="F477" i="15"/>
  <c r="E477" i="15"/>
  <c r="N476" i="15"/>
  <c r="M476" i="15"/>
  <c r="L476" i="15"/>
  <c r="K476" i="15"/>
  <c r="J476" i="15"/>
  <c r="I476" i="15"/>
  <c r="H476" i="15"/>
  <c r="G476" i="15"/>
  <c r="F476" i="15"/>
  <c r="E476" i="15"/>
  <c r="N475" i="15"/>
  <c r="M475" i="15"/>
  <c r="L475" i="15"/>
  <c r="K475" i="15"/>
  <c r="J475" i="15"/>
  <c r="I475" i="15"/>
  <c r="H475" i="15"/>
  <c r="G475" i="15"/>
  <c r="F475" i="15"/>
  <c r="E475" i="15"/>
  <c r="N474" i="15"/>
  <c r="M474" i="15"/>
  <c r="L474" i="15"/>
  <c r="K474" i="15"/>
  <c r="J474" i="15"/>
  <c r="I474" i="15"/>
  <c r="H474" i="15"/>
  <c r="G474" i="15"/>
  <c r="F474" i="15"/>
  <c r="E474" i="15"/>
  <c r="N473" i="15"/>
  <c r="M473" i="15"/>
  <c r="L473" i="15"/>
  <c r="K473" i="15"/>
  <c r="J473" i="15"/>
  <c r="I473" i="15"/>
  <c r="H473" i="15"/>
  <c r="G473" i="15"/>
  <c r="F473" i="15"/>
  <c r="E473" i="15"/>
  <c r="N472" i="15"/>
  <c r="M472" i="15"/>
  <c r="L472" i="15"/>
  <c r="K472" i="15"/>
  <c r="J472" i="15"/>
  <c r="I472" i="15"/>
  <c r="H472" i="15"/>
  <c r="G472" i="15"/>
  <c r="F472" i="15"/>
  <c r="E472" i="15"/>
  <c r="N471" i="15"/>
  <c r="M471" i="15"/>
  <c r="L471" i="15"/>
  <c r="K471" i="15"/>
  <c r="J471" i="15"/>
  <c r="I471" i="15"/>
  <c r="H471" i="15"/>
  <c r="G471" i="15"/>
  <c r="F471" i="15"/>
  <c r="E471" i="15"/>
  <c r="N470" i="15"/>
  <c r="M470" i="15"/>
  <c r="L470" i="15"/>
  <c r="K470" i="15"/>
  <c r="J470" i="15"/>
  <c r="I470" i="15"/>
  <c r="H470" i="15"/>
  <c r="G470" i="15"/>
  <c r="F470" i="15"/>
  <c r="E470" i="15"/>
  <c r="N469" i="15"/>
  <c r="M469" i="15"/>
  <c r="L469" i="15"/>
  <c r="K469" i="15"/>
  <c r="J469" i="15"/>
  <c r="I469" i="15"/>
  <c r="H469" i="15"/>
  <c r="G469" i="15"/>
  <c r="F469" i="15"/>
  <c r="E469" i="15"/>
  <c r="N468" i="15"/>
  <c r="M468" i="15"/>
  <c r="L468" i="15"/>
  <c r="K468" i="15"/>
  <c r="J468" i="15"/>
  <c r="I468" i="15"/>
  <c r="H468" i="15"/>
  <c r="G468" i="15"/>
  <c r="F468" i="15"/>
  <c r="E468" i="15"/>
  <c r="N467" i="15"/>
  <c r="M467" i="15"/>
  <c r="L467" i="15"/>
  <c r="K467" i="15"/>
  <c r="J467" i="15"/>
  <c r="I467" i="15"/>
  <c r="H467" i="15"/>
  <c r="G467" i="15"/>
  <c r="F467" i="15"/>
  <c r="E467" i="15"/>
  <c r="N466" i="15"/>
  <c r="M466" i="15"/>
  <c r="L466" i="15"/>
  <c r="K466" i="15"/>
  <c r="J466" i="15"/>
  <c r="I466" i="15"/>
  <c r="H466" i="15"/>
  <c r="G466" i="15"/>
  <c r="F466" i="15"/>
  <c r="E466" i="15"/>
  <c r="N465" i="15"/>
  <c r="M465" i="15"/>
  <c r="L465" i="15"/>
  <c r="K465" i="15"/>
  <c r="J465" i="15"/>
  <c r="I465" i="15"/>
  <c r="H465" i="15"/>
  <c r="G465" i="15"/>
  <c r="F465" i="15"/>
  <c r="E465" i="15"/>
  <c r="N464" i="15"/>
  <c r="M464" i="15"/>
  <c r="L464" i="15"/>
  <c r="K464" i="15"/>
  <c r="J464" i="15"/>
  <c r="I464" i="15"/>
  <c r="H464" i="15"/>
  <c r="G464" i="15"/>
  <c r="F464" i="15"/>
  <c r="E464" i="15"/>
  <c r="N463" i="15"/>
  <c r="M463" i="15"/>
  <c r="L463" i="15"/>
  <c r="K463" i="15"/>
  <c r="J463" i="15"/>
  <c r="I463" i="15"/>
  <c r="H463" i="15"/>
  <c r="G463" i="15"/>
  <c r="F463" i="15"/>
  <c r="E463" i="15"/>
  <c r="N462" i="15"/>
  <c r="M462" i="15"/>
  <c r="L462" i="15"/>
  <c r="K462" i="15"/>
  <c r="J462" i="15"/>
  <c r="I462" i="15"/>
  <c r="H462" i="15"/>
  <c r="G462" i="15"/>
  <c r="F462" i="15"/>
  <c r="E462" i="15"/>
  <c r="P461" i="15"/>
  <c r="N460" i="15"/>
  <c r="M460" i="15"/>
  <c r="L460" i="15"/>
  <c r="K460" i="15"/>
  <c r="J460" i="15"/>
  <c r="I460" i="15"/>
  <c r="H460" i="15"/>
  <c r="G460" i="15"/>
  <c r="F460" i="15"/>
  <c r="E460" i="15"/>
  <c r="N459" i="15"/>
  <c r="M459" i="15"/>
  <c r="L459" i="15"/>
  <c r="K459" i="15"/>
  <c r="J459" i="15"/>
  <c r="I459" i="15"/>
  <c r="H459" i="15"/>
  <c r="G459" i="15"/>
  <c r="F459" i="15"/>
  <c r="E459" i="15"/>
  <c r="N458" i="15"/>
  <c r="M458" i="15"/>
  <c r="L458" i="15"/>
  <c r="K458" i="15"/>
  <c r="J458" i="15"/>
  <c r="I458" i="15"/>
  <c r="H458" i="15"/>
  <c r="G458" i="15"/>
  <c r="F458" i="15"/>
  <c r="E458" i="15"/>
  <c r="N457" i="15"/>
  <c r="M457" i="15"/>
  <c r="L457" i="15"/>
  <c r="K457" i="15"/>
  <c r="J457" i="15"/>
  <c r="I457" i="15"/>
  <c r="H457" i="15"/>
  <c r="G457" i="15"/>
  <c r="F457" i="15"/>
  <c r="E457" i="15"/>
  <c r="N456" i="15"/>
  <c r="M456" i="15"/>
  <c r="L456" i="15"/>
  <c r="K456" i="15"/>
  <c r="J456" i="15"/>
  <c r="I456" i="15"/>
  <c r="H456" i="15"/>
  <c r="G456" i="15"/>
  <c r="F456" i="15"/>
  <c r="E456" i="15"/>
  <c r="N455" i="15"/>
  <c r="M455" i="15"/>
  <c r="L455" i="15"/>
  <c r="K455" i="15"/>
  <c r="J455" i="15"/>
  <c r="I455" i="15"/>
  <c r="H455" i="15"/>
  <c r="G455" i="15"/>
  <c r="F455" i="15"/>
  <c r="E455" i="15"/>
  <c r="N454" i="15"/>
  <c r="M454" i="15"/>
  <c r="L454" i="15"/>
  <c r="K454" i="15"/>
  <c r="J454" i="15"/>
  <c r="I454" i="15"/>
  <c r="H454" i="15"/>
  <c r="G454" i="15"/>
  <c r="F454" i="15"/>
  <c r="E454" i="15"/>
  <c r="N453" i="15"/>
  <c r="M453" i="15"/>
  <c r="L453" i="15"/>
  <c r="K453" i="15"/>
  <c r="J453" i="15"/>
  <c r="I453" i="15"/>
  <c r="H453" i="15"/>
  <c r="G453" i="15"/>
  <c r="F453" i="15"/>
  <c r="E453" i="15"/>
  <c r="N452" i="15"/>
  <c r="M452" i="15"/>
  <c r="L452" i="15"/>
  <c r="K452" i="15"/>
  <c r="J452" i="15"/>
  <c r="I452" i="15"/>
  <c r="H452" i="15"/>
  <c r="G452" i="15"/>
  <c r="F452" i="15"/>
  <c r="E452" i="15"/>
  <c r="N451" i="15"/>
  <c r="M451" i="15"/>
  <c r="L451" i="15"/>
  <c r="K451" i="15"/>
  <c r="J451" i="15"/>
  <c r="I451" i="15"/>
  <c r="H451" i="15"/>
  <c r="G451" i="15"/>
  <c r="F451" i="15"/>
  <c r="E451" i="15"/>
  <c r="N450" i="15"/>
  <c r="M450" i="15"/>
  <c r="L450" i="15"/>
  <c r="K450" i="15"/>
  <c r="J450" i="15"/>
  <c r="I450" i="15"/>
  <c r="H450" i="15"/>
  <c r="G450" i="15"/>
  <c r="F450" i="15"/>
  <c r="E450" i="15"/>
  <c r="N449" i="15"/>
  <c r="M449" i="15"/>
  <c r="L449" i="15"/>
  <c r="K449" i="15"/>
  <c r="J449" i="15"/>
  <c r="I449" i="15"/>
  <c r="H449" i="15"/>
  <c r="G449" i="15"/>
  <c r="F449" i="15"/>
  <c r="E449" i="15"/>
  <c r="N448" i="15"/>
  <c r="M448" i="15"/>
  <c r="L448" i="15"/>
  <c r="K448" i="15"/>
  <c r="J448" i="15"/>
  <c r="I448" i="15"/>
  <c r="H448" i="15"/>
  <c r="G448" i="15"/>
  <c r="F448" i="15"/>
  <c r="E448" i="15"/>
  <c r="N447" i="15"/>
  <c r="M447" i="15"/>
  <c r="L447" i="15"/>
  <c r="K447" i="15"/>
  <c r="J447" i="15"/>
  <c r="I447" i="15"/>
  <c r="H447" i="15"/>
  <c r="G447" i="15"/>
  <c r="F447" i="15"/>
  <c r="E447" i="15"/>
  <c r="N446" i="15"/>
  <c r="M446" i="15"/>
  <c r="L446" i="15"/>
  <c r="K446" i="15"/>
  <c r="J446" i="15"/>
  <c r="I446" i="15"/>
  <c r="H446" i="15"/>
  <c r="G446" i="15"/>
  <c r="F446" i="15"/>
  <c r="E446" i="15"/>
  <c r="N445" i="15"/>
  <c r="M445" i="15"/>
  <c r="L445" i="15"/>
  <c r="K445" i="15"/>
  <c r="J445" i="15"/>
  <c r="I445" i="15"/>
  <c r="H445" i="15"/>
  <c r="G445" i="15"/>
  <c r="F445" i="15"/>
  <c r="E445" i="15"/>
  <c r="N444" i="15"/>
  <c r="M444" i="15"/>
  <c r="L444" i="15"/>
  <c r="K444" i="15"/>
  <c r="J444" i="15"/>
  <c r="I444" i="15"/>
  <c r="H444" i="15"/>
  <c r="G444" i="15"/>
  <c r="F444" i="15"/>
  <c r="E444" i="15"/>
  <c r="N443" i="15"/>
  <c r="M443" i="15"/>
  <c r="L443" i="15"/>
  <c r="K443" i="15"/>
  <c r="J443" i="15"/>
  <c r="I443" i="15"/>
  <c r="H443" i="15"/>
  <c r="G443" i="15"/>
  <c r="F443" i="15"/>
  <c r="E443" i="15"/>
  <c r="N442" i="15"/>
  <c r="M442" i="15"/>
  <c r="L442" i="15"/>
  <c r="K442" i="15"/>
  <c r="J442" i="15"/>
  <c r="I442" i="15"/>
  <c r="H442" i="15"/>
  <c r="G442" i="15"/>
  <c r="F442" i="15"/>
  <c r="E442" i="15"/>
  <c r="N441" i="15"/>
  <c r="M441" i="15"/>
  <c r="L441" i="15"/>
  <c r="K441" i="15"/>
  <c r="J441" i="15"/>
  <c r="I441" i="15"/>
  <c r="H441" i="15"/>
  <c r="G441" i="15"/>
  <c r="F441" i="15"/>
  <c r="E441" i="15"/>
  <c r="N440" i="15"/>
  <c r="M440" i="15"/>
  <c r="L440" i="15"/>
  <c r="K440" i="15"/>
  <c r="J440" i="15"/>
  <c r="I440" i="15"/>
  <c r="H440" i="15"/>
  <c r="G440" i="15"/>
  <c r="F440" i="15"/>
  <c r="E440" i="15"/>
  <c r="N439" i="15"/>
  <c r="M439" i="15"/>
  <c r="L439" i="15"/>
  <c r="K439" i="15"/>
  <c r="J439" i="15"/>
  <c r="I439" i="15"/>
  <c r="H439" i="15"/>
  <c r="G439" i="15"/>
  <c r="F439" i="15"/>
  <c r="E439" i="15"/>
  <c r="N438" i="15"/>
  <c r="M438" i="15"/>
  <c r="L438" i="15"/>
  <c r="K438" i="15"/>
  <c r="J438" i="15"/>
  <c r="I438" i="15"/>
  <c r="H438" i="15"/>
  <c r="G438" i="15"/>
  <c r="F438" i="15"/>
  <c r="E438" i="15"/>
  <c r="N437" i="15"/>
  <c r="M437" i="15"/>
  <c r="L437" i="15"/>
  <c r="K437" i="15"/>
  <c r="J437" i="15"/>
  <c r="I437" i="15"/>
  <c r="H437" i="15"/>
  <c r="G437" i="15"/>
  <c r="F437" i="15"/>
  <c r="E437" i="15"/>
  <c r="N436" i="15"/>
  <c r="M436" i="15"/>
  <c r="L436" i="15"/>
  <c r="K436" i="15"/>
  <c r="J436" i="15"/>
  <c r="I436" i="15"/>
  <c r="H436" i="15"/>
  <c r="G436" i="15"/>
  <c r="F436" i="15"/>
  <c r="E436" i="15"/>
  <c r="N435" i="15"/>
  <c r="M435" i="15"/>
  <c r="L435" i="15"/>
  <c r="K435" i="15"/>
  <c r="J435" i="15"/>
  <c r="I435" i="15"/>
  <c r="H435" i="15"/>
  <c r="G435" i="15"/>
  <c r="F435" i="15"/>
  <c r="E435" i="15"/>
  <c r="N434" i="15"/>
  <c r="M434" i="15"/>
  <c r="L434" i="15"/>
  <c r="K434" i="15"/>
  <c r="J434" i="15"/>
  <c r="I434" i="15"/>
  <c r="H434" i="15"/>
  <c r="G434" i="15"/>
  <c r="F434" i="15"/>
  <c r="E434" i="15"/>
  <c r="N433" i="15"/>
  <c r="M433" i="15"/>
  <c r="L433" i="15"/>
  <c r="K433" i="15"/>
  <c r="J433" i="15"/>
  <c r="I433" i="15"/>
  <c r="H433" i="15"/>
  <c r="G433" i="15"/>
  <c r="F433" i="15"/>
  <c r="E433" i="15"/>
  <c r="N432" i="15"/>
  <c r="M432" i="15"/>
  <c r="L432" i="15"/>
  <c r="K432" i="15"/>
  <c r="J432" i="15"/>
  <c r="I432" i="15"/>
  <c r="H432" i="15"/>
  <c r="G432" i="15"/>
  <c r="F432" i="15"/>
  <c r="E432" i="15"/>
  <c r="N431" i="15"/>
  <c r="M431" i="15"/>
  <c r="L431" i="15"/>
  <c r="K431" i="15"/>
  <c r="J431" i="15"/>
  <c r="I431" i="15"/>
  <c r="H431" i="15"/>
  <c r="G431" i="15"/>
  <c r="F431" i="15"/>
  <c r="E431" i="15"/>
  <c r="N430" i="15"/>
  <c r="M430" i="15"/>
  <c r="L430" i="15"/>
  <c r="K430" i="15"/>
  <c r="J430" i="15"/>
  <c r="I430" i="15"/>
  <c r="H430" i="15"/>
  <c r="G430" i="15"/>
  <c r="F430" i="15"/>
  <c r="E430" i="15"/>
  <c r="N429" i="15"/>
  <c r="M429" i="15"/>
  <c r="L429" i="15"/>
  <c r="K429" i="15"/>
  <c r="J429" i="15"/>
  <c r="I429" i="15"/>
  <c r="H429" i="15"/>
  <c r="G429" i="15"/>
  <c r="F429" i="15"/>
  <c r="E429" i="15"/>
  <c r="N428" i="15"/>
  <c r="M428" i="15"/>
  <c r="L428" i="15"/>
  <c r="K428" i="15"/>
  <c r="J428" i="15"/>
  <c r="I428" i="15"/>
  <c r="H428" i="15"/>
  <c r="G428" i="15"/>
  <c r="F428" i="15"/>
  <c r="E428" i="15"/>
  <c r="N427" i="15"/>
  <c r="M427" i="15"/>
  <c r="L427" i="15"/>
  <c r="K427" i="15"/>
  <c r="J427" i="15"/>
  <c r="I427" i="15"/>
  <c r="H427" i="15"/>
  <c r="G427" i="15"/>
  <c r="F427" i="15"/>
  <c r="E427" i="15"/>
  <c r="N426" i="15"/>
  <c r="M426" i="15"/>
  <c r="L426" i="15"/>
  <c r="K426" i="15"/>
  <c r="J426" i="15"/>
  <c r="I426" i="15"/>
  <c r="H426" i="15"/>
  <c r="G426" i="15"/>
  <c r="F426" i="15"/>
  <c r="E426" i="15"/>
  <c r="N425" i="15"/>
  <c r="M425" i="15"/>
  <c r="L425" i="15"/>
  <c r="K425" i="15"/>
  <c r="J425" i="15"/>
  <c r="I425" i="15"/>
  <c r="H425" i="15"/>
  <c r="G425" i="15"/>
  <c r="F425" i="15"/>
  <c r="E425" i="15"/>
  <c r="N424" i="15"/>
  <c r="M424" i="15"/>
  <c r="L424" i="15"/>
  <c r="K424" i="15"/>
  <c r="J424" i="15"/>
  <c r="I424" i="15"/>
  <c r="H424" i="15"/>
  <c r="G424" i="15"/>
  <c r="F424" i="15"/>
  <c r="E424" i="15"/>
  <c r="N423" i="15"/>
  <c r="M423" i="15"/>
  <c r="L423" i="15"/>
  <c r="K423" i="15"/>
  <c r="J423" i="15"/>
  <c r="I423" i="15"/>
  <c r="H423" i="15"/>
  <c r="G423" i="15"/>
  <c r="F423" i="15"/>
  <c r="E423" i="15"/>
  <c r="N421" i="15"/>
  <c r="M421" i="15"/>
  <c r="L421" i="15"/>
  <c r="K421" i="15"/>
  <c r="J421" i="15"/>
  <c r="I421" i="15"/>
  <c r="H421" i="15"/>
  <c r="G421" i="15"/>
  <c r="F421" i="15"/>
  <c r="E421" i="15"/>
  <c r="N420" i="15"/>
  <c r="M420" i="15"/>
  <c r="L420" i="15"/>
  <c r="K420" i="15"/>
  <c r="J420" i="15"/>
  <c r="I420" i="15"/>
  <c r="H420" i="15"/>
  <c r="G420" i="15"/>
  <c r="F420" i="15"/>
  <c r="E420" i="15"/>
  <c r="N419" i="15"/>
  <c r="M419" i="15"/>
  <c r="L419" i="15"/>
  <c r="K419" i="15"/>
  <c r="J419" i="15"/>
  <c r="I419" i="15"/>
  <c r="H419" i="15"/>
  <c r="G419" i="15"/>
  <c r="F419" i="15"/>
  <c r="E419" i="15"/>
  <c r="N418" i="15"/>
  <c r="M418" i="15"/>
  <c r="L418" i="15"/>
  <c r="K418" i="15"/>
  <c r="J418" i="15"/>
  <c r="I418" i="15"/>
  <c r="H418" i="15"/>
  <c r="G418" i="15"/>
  <c r="F418" i="15"/>
  <c r="E418" i="15"/>
  <c r="N416" i="15"/>
  <c r="M416" i="15"/>
  <c r="L416" i="15"/>
  <c r="K416" i="15"/>
  <c r="J416" i="15"/>
  <c r="I416" i="15"/>
  <c r="H416" i="15"/>
  <c r="G416" i="15"/>
  <c r="F416" i="15"/>
  <c r="E416" i="15"/>
  <c r="N415" i="15"/>
  <c r="M415" i="15"/>
  <c r="L415" i="15"/>
  <c r="K415" i="15"/>
  <c r="J415" i="15"/>
  <c r="I415" i="15"/>
  <c r="H415" i="15"/>
  <c r="G415" i="15"/>
  <c r="F415" i="15"/>
  <c r="E415" i="15"/>
  <c r="N414" i="15"/>
  <c r="M414" i="15"/>
  <c r="L414" i="15"/>
  <c r="K414" i="15"/>
  <c r="J414" i="15"/>
  <c r="I414" i="15"/>
  <c r="H414" i="15"/>
  <c r="G414" i="15"/>
  <c r="F414" i="15"/>
  <c r="E414" i="15"/>
  <c r="N413" i="15"/>
  <c r="M413" i="15"/>
  <c r="L413" i="15"/>
  <c r="K413" i="15"/>
  <c r="J413" i="15"/>
  <c r="I413" i="15"/>
  <c r="H413" i="15"/>
  <c r="G413" i="15"/>
  <c r="F413" i="15"/>
  <c r="E413" i="15"/>
  <c r="N412" i="15"/>
  <c r="M412" i="15"/>
  <c r="L412" i="15"/>
  <c r="K412" i="15"/>
  <c r="J412" i="15"/>
  <c r="I412" i="15"/>
  <c r="H412" i="15"/>
  <c r="G412" i="15"/>
  <c r="F412" i="15"/>
  <c r="E412" i="15"/>
  <c r="N411" i="15"/>
  <c r="M411" i="15"/>
  <c r="L411" i="15"/>
  <c r="K411" i="15"/>
  <c r="J411" i="15"/>
  <c r="I411" i="15"/>
  <c r="H411" i="15"/>
  <c r="G411" i="15"/>
  <c r="F411" i="15"/>
  <c r="E411" i="15"/>
  <c r="N410" i="15"/>
  <c r="M410" i="15"/>
  <c r="L410" i="15"/>
  <c r="K410" i="15"/>
  <c r="J410" i="15"/>
  <c r="I410" i="15"/>
  <c r="H410" i="15"/>
  <c r="G410" i="15"/>
  <c r="F410" i="15"/>
  <c r="E410" i="15"/>
  <c r="N409" i="15"/>
  <c r="M409" i="15"/>
  <c r="L409" i="15"/>
  <c r="K409" i="15"/>
  <c r="J409" i="15"/>
  <c r="I409" i="15"/>
  <c r="H409" i="15"/>
  <c r="G409" i="15"/>
  <c r="F409" i="15"/>
  <c r="E409" i="15"/>
  <c r="N408" i="15"/>
  <c r="M408" i="15"/>
  <c r="L408" i="15"/>
  <c r="K408" i="15"/>
  <c r="J408" i="15"/>
  <c r="I408" i="15"/>
  <c r="H408" i="15"/>
  <c r="G408" i="15"/>
  <c r="F408" i="15"/>
  <c r="E408" i="15"/>
  <c r="N407" i="15"/>
  <c r="M407" i="15"/>
  <c r="L407" i="15"/>
  <c r="K407" i="15"/>
  <c r="J407" i="15"/>
  <c r="I407" i="15"/>
  <c r="H407" i="15"/>
  <c r="G407" i="15"/>
  <c r="F407" i="15"/>
  <c r="E407" i="15"/>
  <c r="N406" i="15"/>
  <c r="M406" i="15"/>
  <c r="L406" i="15"/>
  <c r="K406" i="15"/>
  <c r="J406" i="15"/>
  <c r="I406" i="15"/>
  <c r="H406" i="15"/>
  <c r="G406" i="15"/>
  <c r="F406" i="15"/>
  <c r="E406" i="15"/>
  <c r="N405" i="15"/>
  <c r="M405" i="15"/>
  <c r="L405" i="15"/>
  <c r="K405" i="15"/>
  <c r="J405" i="15"/>
  <c r="I405" i="15"/>
  <c r="H405" i="15"/>
  <c r="G405" i="15"/>
  <c r="F405" i="15"/>
  <c r="E405" i="15"/>
  <c r="N404" i="15"/>
  <c r="M404" i="15"/>
  <c r="L404" i="15"/>
  <c r="K404" i="15"/>
  <c r="J404" i="15"/>
  <c r="I404" i="15"/>
  <c r="H404" i="15"/>
  <c r="G404" i="15"/>
  <c r="F404" i="15"/>
  <c r="E404" i="15"/>
  <c r="N403" i="15"/>
  <c r="M403" i="15"/>
  <c r="L403" i="15"/>
  <c r="K403" i="15"/>
  <c r="J403" i="15"/>
  <c r="I403" i="15"/>
  <c r="H403" i="15"/>
  <c r="G403" i="15"/>
  <c r="F403" i="15"/>
  <c r="E403" i="15"/>
  <c r="N402" i="15"/>
  <c r="M402" i="15"/>
  <c r="L402" i="15"/>
  <c r="K402" i="15"/>
  <c r="J402" i="15"/>
  <c r="I402" i="15"/>
  <c r="H402" i="15"/>
  <c r="G402" i="15"/>
  <c r="F402" i="15"/>
  <c r="E402" i="15"/>
  <c r="N401" i="15"/>
  <c r="M401" i="15"/>
  <c r="L401" i="15"/>
  <c r="K401" i="15"/>
  <c r="J401" i="15"/>
  <c r="I401" i="15"/>
  <c r="H401" i="15"/>
  <c r="G401" i="15"/>
  <c r="F401" i="15"/>
  <c r="E401" i="15"/>
  <c r="N400" i="15"/>
  <c r="M400" i="15"/>
  <c r="L400" i="15"/>
  <c r="K400" i="15"/>
  <c r="J400" i="15"/>
  <c r="I400" i="15"/>
  <c r="H400" i="15"/>
  <c r="G400" i="15"/>
  <c r="F400" i="15"/>
  <c r="E400" i="15"/>
  <c r="N399" i="15"/>
  <c r="M399" i="15"/>
  <c r="L399" i="15"/>
  <c r="K399" i="15"/>
  <c r="J399" i="15"/>
  <c r="I399" i="15"/>
  <c r="H399" i="15"/>
  <c r="G399" i="15"/>
  <c r="F399" i="15"/>
  <c r="E399" i="15"/>
  <c r="N397" i="15"/>
  <c r="M397" i="15"/>
  <c r="L397" i="15"/>
  <c r="K397" i="15"/>
  <c r="J397" i="15"/>
  <c r="I397" i="15"/>
  <c r="H397" i="15"/>
  <c r="G397" i="15"/>
  <c r="F397" i="15"/>
  <c r="E397" i="15"/>
  <c r="N396" i="15"/>
  <c r="M396" i="15"/>
  <c r="L396" i="15"/>
  <c r="K396" i="15"/>
  <c r="J396" i="15"/>
  <c r="I396" i="15"/>
  <c r="H396" i="15"/>
  <c r="G396" i="15"/>
  <c r="F396" i="15"/>
  <c r="E396" i="15"/>
  <c r="N395" i="15"/>
  <c r="M395" i="15"/>
  <c r="L395" i="15"/>
  <c r="K395" i="15"/>
  <c r="J395" i="15"/>
  <c r="I395" i="15"/>
  <c r="H395" i="15"/>
  <c r="G395" i="15"/>
  <c r="F395" i="15"/>
  <c r="E395" i="15"/>
  <c r="N394" i="15"/>
  <c r="M394" i="15"/>
  <c r="L394" i="15"/>
  <c r="K394" i="15"/>
  <c r="J394" i="15"/>
  <c r="I394" i="15"/>
  <c r="H394" i="15"/>
  <c r="G394" i="15"/>
  <c r="F394" i="15"/>
  <c r="E394" i="15"/>
  <c r="N393" i="15"/>
  <c r="M393" i="15"/>
  <c r="L393" i="15"/>
  <c r="K393" i="15"/>
  <c r="J393" i="15"/>
  <c r="I393" i="15"/>
  <c r="H393" i="15"/>
  <c r="G393" i="15"/>
  <c r="F393" i="15"/>
  <c r="E393" i="15"/>
  <c r="N392" i="15"/>
  <c r="M392" i="15"/>
  <c r="L392" i="15"/>
  <c r="K392" i="15"/>
  <c r="J392" i="15"/>
  <c r="I392" i="15"/>
  <c r="H392" i="15"/>
  <c r="G392" i="15"/>
  <c r="F392" i="15"/>
  <c r="E392" i="15"/>
  <c r="N391" i="15"/>
  <c r="M391" i="15"/>
  <c r="L391" i="15"/>
  <c r="K391" i="15"/>
  <c r="J391" i="15"/>
  <c r="I391" i="15"/>
  <c r="H391" i="15"/>
  <c r="G391" i="15"/>
  <c r="F391" i="15"/>
  <c r="E391" i="15"/>
  <c r="N390" i="15"/>
  <c r="M390" i="15"/>
  <c r="L390" i="15"/>
  <c r="K390" i="15"/>
  <c r="J390" i="15"/>
  <c r="I390" i="15"/>
  <c r="H390" i="15"/>
  <c r="G390" i="15"/>
  <c r="F390" i="15"/>
  <c r="E390" i="15"/>
  <c r="N389" i="15"/>
  <c r="M389" i="15"/>
  <c r="L389" i="15"/>
  <c r="K389" i="15"/>
  <c r="J389" i="15"/>
  <c r="I389" i="15"/>
  <c r="H389" i="15"/>
  <c r="G389" i="15"/>
  <c r="F389" i="15"/>
  <c r="E389" i="15"/>
  <c r="N388" i="15"/>
  <c r="M388" i="15"/>
  <c r="L388" i="15"/>
  <c r="K388" i="15"/>
  <c r="J388" i="15"/>
  <c r="I388" i="15"/>
  <c r="H388" i="15"/>
  <c r="G388" i="15"/>
  <c r="F388" i="15"/>
  <c r="E388" i="15"/>
  <c r="N387" i="15"/>
  <c r="M387" i="15"/>
  <c r="L387" i="15"/>
  <c r="K387" i="15"/>
  <c r="J387" i="15"/>
  <c r="I387" i="15"/>
  <c r="H387" i="15"/>
  <c r="G387" i="15"/>
  <c r="F387" i="15"/>
  <c r="E387" i="15"/>
  <c r="N386" i="15"/>
  <c r="M386" i="15"/>
  <c r="L386" i="15"/>
  <c r="K386" i="15"/>
  <c r="J386" i="15"/>
  <c r="I386" i="15"/>
  <c r="H386" i="15"/>
  <c r="G386" i="15"/>
  <c r="F386" i="15"/>
  <c r="E386" i="15"/>
  <c r="N385" i="15"/>
  <c r="M385" i="15"/>
  <c r="L385" i="15"/>
  <c r="K385" i="15"/>
  <c r="J385" i="15"/>
  <c r="I385" i="15"/>
  <c r="H385" i="15"/>
  <c r="G385" i="15"/>
  <c r="F385" i="15"/>
  <c r="E385" i="15"/>
  <c r="N384" i="15"/>
  <c r="M384" i="15"/>
  <c r="L384" i="15"/>
  <c r="K384" i="15"/>
  <c r="J384" i="15"/>
  <c r="I384" i="15"/>
  <c r="H384" i="15"/>
  <c r="G384" i="15"/>
  <c r="F384" i="15"/>
  <c r="E384" i="15"/>
  <c r="N383" i="15"/>
  <c r="M383" i="15"/>
  <c r="L383" i="15"/>
  <c r="K383" i="15"/>
  <c r="J383" i="15"/>
  <c r="I383" i="15"/>
  <c r="H383" i="15"/>
  <c r="G383" i="15"/>
  <c r="F383" i="15"/>
  <c r="E383" i="15"/>
  <c r="N382" i="15"/>
  <c r="M382" i="15"/>
  <c r="L382" i="15"/>
  <c r="K382" i="15"/>
  <c r="J382" i="15"/>
  <c r="I382" i="15"/>
  <c r="H382" i="15"/>
  <c r="G382" i="15"/>
  <c r="F382" i="15"/>
  <c r="E382" i="15"/>
  <c r="N381" i="15"/>
  <c r="M381" i="15"/>
  <c r="L381" i="15"/>
  <c r="K381" i="15"/>
  <c r="J381" i="15"/>
  <c r="I381" i="15"/>
  <c r="H381" i="15"/>
  <c r="G381" i="15"/>
  <c r="F381" i="15"/>
  <c r="E381" i="15"/>
  <c r="N380" i="15"/>
  <c r="M380" i="15"/>
  <c r="L380" i="15"/>
  <c r="K380" i="15"/>
  <c r="J380" i="15"/>
  <c r="I380" i="15"/>
  <c r="H380" i="15"/>
  <c r="G380" i="15"/>
  <c r="F380" i="15"/>
  <c r="E380" i="15"/>
  <c r="N379" i="15"/>
  <c r="M379" i="15"/>
  <c r="L379" i="15"/>
  <c r="K379" i="15"/>
  <c r="J379" i="15"/>
  <c r="I379" i="15"/>
  <c r="H379" i="15"/>
  <c r="G379" i="15"/>
  <c r="F379" i="15"/>
  <c r="E379" i="15"/>
  <c r="N378" i="15"/>
  <c r="M378" i="15"/>
  <c r="L378" i="15"/>
  <c r="K378" i="15"/>
  <c r="J378" i="15"/>
  <c r="I378" i="15"/>
  <c r="H378" i="15"/>
  <c r="G378" i="15"/>
  <c r="F378" i="15"/>
  <c r="E378" i="15"/>
  <c r="N377" i="15"/>
  <c r="M377" i="15"/>
  <c r="L377" i="15"/>
  <c r="K377" i="15"/>
  <c r="J377" i="15"/>
  <c r="I377" i="15"/>
  <c r="H377" i="15"/>
  <c r="G377" i="15"/>
  <c r="F377" i="15"/>
  <c r="E377" i="15"/>
  <c r="N376" i="15"/>
  <c r="M376" i="15"/>
  <c r="L376" i="15"/>
  <c r="K376" i="15"/>
  <c r="J376" i="15"/>
  <c r="I376" i="15"/>
  <c r="H376" i="15"/>
  <c r="G376" i="15"/>
  <c r="F376" i="15"/>
  <c r="E376" i="15"/>
  <c r="N375" i="15"/>
  <c r="M375" i="15"/>
  <c r="L375" i="15"/>
  <c r="K375" i="15"/>
  <c r="J375" i="15"/>
  <c r="I375" i="15"/>
  <c r="H375" i="15"/>
  <c r="G375" i="15"/>
  <c r="F375" i="15"/>
  <c r="E375" i="15"/>
  <c r="N374" i="15"/>
  <c r="M374" i="15"/>
  <c r="L374" i="15"/>
  <c r="K374" i="15"/>
  <c r="J374" i="15"/>
  <c r="I374" i="15"/>
  <c r="H374" i="15"/>
  <c r="G374" i="15"/>
  <c r="F374" i="15"/>
  <c r="E374" i="15"/>
  <c r="N372" i="15"/>
  <c r="M372" i="15"/>
  <c r="L372" i="15"/>
  <c r="K372" i="15"/>
  <c r="J372" i="15"/>
  <c r="I372" i="15"/>
  <c r="H372" i="15"/>
  <c r="G372" i="15"/>
  <c r="F372" i="15"/>
  <c r="E372" i="15"/>
  <c r="N371" i="15"/>
  <c r="M371" i="15"/>
  <c r="L371" i="15"/>
  <c r="K371" i="15"/>
  <c r="J371" i="15"/>
  <c r="I371" i="15"/>
  <c r="H371" i="15"/>
  <c r="G371" i="15"/>
  <c r="F371" i="15"/>
  <c r="E371" i="15"/>
  <c r="N370" i="15"/>
  <c r="M370" i="15"/>
  <c r="L370" i="15"/>
  <c r="K370" i="15"/>
  <c r="J370" i="15"/>
  <c r="I370" i="15"/>
  <c r="H370" i="15"/>
  <c r="G370" i="15"/>
  <c r="F370" i="15"/>
  <c r="E370" i="15"/>
  <c r="N369" i="15"/>
  <c r="M369" i="15"/>
  <c r="L369" i="15"/>
  <c r="K369" i="15"/>
  <c r="J369" i="15"/>
  <c r="I369" i="15"/>
  <c r="H369" i="15"/>
  <c r="G369" i="15"/>
  <c r="F369" i="15"/>
  <c r="E369" i="15"/>
  <c r="N368" i="15"/>
  <c r="M368" i="15"/>
  <c r="L368" i="15"/>
  <c r="K368" i="15"/>
  <c r="J368" i="15"/>
  <c r="I368" i="15"/>
  <c r="H368" i="15"/>
  <c r="G368" i="15"/>
  <c r="F368" i="15"/>
  <c r="E368" i="15"/>
  <c r="N367" i="15"/>
  <c r="M367" i="15"/>
  <c r="L367" i="15"/>
  <c r="K367" i="15"/>
  <c r="J367" i="15"/>
  <c r="I367" i="15"/>
  <c r="H367" i="15"/>
  <c r="G367" i="15"/>
  <c r="F367" i="15"/>
  <c r="E367" i="15"/>
  <c r="N366" i="15"/>
  <c r="M366" i="15"/>
  <c r="L366" i="15"/>
  <c r="K366" i="15"/>
  <c r="J366" i="15"/>
  <c r="I366" i="15"/>
  <c r="H366" i="15"/>
  <c r="G366" i="15"/>
  <c r="F366" i="15"/>
  <c r="E366" i="15"/>
  <c r="N365" i="15"/>
  <c r="M365" i="15"/>
  <c r="L365" i="15"/>
  <c r="K365" i="15"/>
  <c r="J365" i="15"/>
  <c r="I365" i="15"/>
  <c r="H365" i="15"/>
  <c r="G365" i="15"/>
  <c r="F365" i="15"/>
  <c r="E365" i="15"/>
  <c r="N364" i="15"/>
  <c r="M364" i="15"/>
  <c r="L364" i="15"/>
  <c r="K364" i="15"/>
  <c r="J364" i="15"/>
  <c r="I364" i="15"/>
  <c r="H364" i="15"/>
  <c r="G364" i="15"/>
  <c r="F364" i="15"/>
  <c r="E364" i="15"/>
  <c r="N363" i="15"/>
  <c r="M363" i="15"/>
  <c r="L363" i="15"/>
  <c r="K363" i="15"/>
  <c r="J363" i="15"/>
  <c r="I363" i="15"/>
  <c r="H363" i="15"/>
  <c r="G363" i="15"/>
  <c r="F363" i="15"/>
  <c r="E363" i="15"/>
  <c r="N362" i="15"/>
  <c r="M362" i="15"/>
  <c r="L362" i="15"/>
  <c r="K362" i="15"/>
  <c r="J362" i="15"/>
  <c r="I362" i="15"/>
  <c r="H362" i="15"/>
  <c r="G362" i="15"/>
  <c r="F362" i="15"/>
  <c r="E362" i="15"/>
  <c r="N361" i="15"/>
  <c r="M361" i="15"/>
  <c r="L361" i="15"/>
  <c r="K361" i="15"/>
  <c r="J361" i="15"/>
  <c r="I361" i="15"/>
  <c r="H361" i="15"/>
  <c r="G361" i="15"/>
  <c r="F361" i="15"/>
  <c r="E361" i="15"/>
  <c r="N360" i="15"/>
  <c r="M360" i="15"/>
  <c r="L360" i="15"/>
  <c r="K360" i="15"/>
  <c r="J360" i="15"/>
  <c r="I360" i="15"/>
  <c r="H360" i="15"/>
  <c r="G360" i="15"/>
  <c r="F360" i="15"/>
  <c r="E360" i="15"/>
  <c r="N359" i="15"/>
  <c r="M359" i="15"/>
  <c r="L359" i="15"/>
  <c r="K359" i="15"/>
  <c r="J359" i="15"/>
  <c r="I359" i="15"/>
  <c r="H359" i="15"/>
  <c r="G359" i="15"/>
  <c r="F359" i="15"/>
  <c r="E359" i="15"/>
  <c r="N358" i="15"/>
  <c r="M358" i="15"/>
  <c r="L358" i="15"/>
  <c r="K358" i="15"/>
  <c r="J358" i="15"/>
  <c r="I358" i="15"/>
  <c r="H358" i="15"/>
  <c r="G358" i="15"/>
  <c r="F358" i="15"/>
  <c r="E358" i="15"/>
  <c r="N357" i="15"/>
  <c r="M357" i="15"/>
  <c r="L357" i="15"/>
  <c r="K357" i="15"/>
  <c r="J357" i="15"/>
  <c r="I357" i="15"/>
  <c r="H357" i="15"/>
  <c r="G357" i="15"/>
  <c r="F357" i="15"/>
  <c r="E357" i="15"/>
  <c r="N356" i="15"/>
  <c r="M356" i="15"/>
  <c r="L356" i="15"/>
  <c r="K356" i="15"/>
  <c r="J356" i="15"/>
  <c r="I356" i="15"/>
  <c r="H356" i="15"/>
  <c r="G356" i="15"/>
  <c r="F356" i="15"/>
  <c r="E356" i="15"/>
  <c r="N355" i="15"/>
  <c r="M355" i="15"/>
  <c r="L355" i="15"/>
  <c r="K355" i="15"/>
  <c r="J355" i="15"/>
  <c r="I355" i="15"/>
  <c r="H355" i="15"/>
  <c r="G355" i="15"/>
  <c r="F355" i="15"/>
  <c r="E355" i="15"/>
  <c r="N354" i="15"/>
  <c r="M354" i="15"/>
  <c r="L354" i="15"/>
  <c r="K354" i="15"/>
  <c r="J354" i="15"/>
  <c r="I354" i="15"/>
  <c r="H354" i="15"/>
  <c r="G354" i="15"/>
  <c r="F354" i="15"/>
  <c r="E354" i="15"/>
  <c r="N353" i="15"/>
  <c r="M353" i="15"/>
  <c r="L353" i="15"/>
  <c r="K353" i="15"/>
  <c r="J353" i="15"/>
  <c r="I353" i="15"/>
  <c r="H353" i="15"/>
  <c r="G353" i="15"/>
  <c r="F353" i="15"/>
  <c r="E353" i="15"/>
  <c r="N352" i="15"/>
  <c r="M352" i="15"/>
  <c r="L352" i="15"/>
  <c r="K352" i="15"/>
  <c r="J352" i="15"/>
  <c r="I352" i="15"/>
  <c r="H352" i="15"/>
  <c r="G352" i="15"/>
  <c r="F352" i="15"/>
  <c r="E352" i="15"/>
  <c r="N351" i="15"/>
  <c r="M351" i="15"/>
  <c r="L351" i="15"/>
  <c r="K351" i="15"/>
  <c r="J351" i="15"/>
  <c r="I351" i="15"/>
  <c r="H351" i="15"/>
  <c r="G351" i="15"/>
  <c r="F351" i="15"/>
  <c r="E351" i="15"/>
  <c r="N350" i="15"/>
  <c r="M350" i="15"/>
  <c r="L350" i="15"/>
  <c r="K350" i="15"/>
  <c r="J350" i="15"/>
  <c r="I350" i="15"/>
  <c r="H350" i="15"/>
  <c r="G350" i="15"/>
  <c r="F350" i="15"/>
  <c r="E350" i="15"/>
  <c r="N349" i="15"/>
  <c r="M349" i="15"/>
  <c r="L349" i="15"/>
  <c r="K349" i="15"/>
  <c r="J349" i="15"/>
  <c r="I349" i="15"/>
  <c r="H349" i="15"/>
  <c r="G349" i="15"/>
  <c r="F349" i="15"/>
  <c r="E349" i="15"/>
  <c r="N348" i="15"/>
  <c r="M348" i="15"/>
  <c r="L348" i="15"/>
  <c r="K348" i="15"/>
  <c r="J348" i="15"/>
  <c r="I348" i="15"/>
  <c r="H348" i="15"/>
  <c r="G348" i="15"/>
  <c r="F348" i="15"/>
  <c r="E348" i="15"/>
  <c r="N347" i="15"/>
  <c r="M347" i="15"/>
  <c r="L347" i="15"/>
  <c r="K347" i="15"/>
  <c r="J347" i="15"/>
  <c r="I347" i="15"/>
  <c r="H347" i="15"/>
  <c r="G347" i="15"/>
  <c r="F347" i="15"/>
  <c r="E347" i="15"/>
  <c r="N346" i="15"/>
  <c r="M346" i="15"/>
  <c r="L346" i="15"/>
  <c r="K346" i="15"/>
  <c r="J346" i="15"/>
  <c r="I346" i="15"/>
  <c r="H346" i="15"/>
  <c r="G346" i="15"/>
  <c r="F346" i="15"/>
  <c r="E346" i="15"/>
  <c r="N345" i="15"/>
  <c r="M345" i="15"/>
  <c r="L345" i="15"/>
  <c r="K345" i="15"/>
  <c r="J345" i="15"/>
  <c r="I345" i="15"/>
  <c r="H345" i="15"/>
  <c r="G345" i="15"/>
  <c r="F345" i="15"/>
  <c r="E345" i="15"/>
  <c r="N344" i="15"/>
  <c r="M344" i="15"/>
  <c r="L344" i="15"/>
  <c r="K344" i="15"/>
  <c r="J344" i="15"/>
  <c r="I344" i="15"/>
  <c r="H344" i="15"/>
  <c r="G344" i="15"/>
  <c r="F344" i="15"/>
  <c r="E344" i="15"/>
  <c r="N343" i="15"/>
  <c r="M343" i="15"/>
  <c r="L343" i="15"/>
  <c r="K343" i="15"/>
  <c r="J343" i="15"/>
  <c r="I343" i="15"/>
  <c r="H343" i="15"/>
  <c r="G343" i="15"/>
  <c r="F343" i="15"/>
  <c r="E343" i="15"/>
  <c r="N342" i="15"/>
  <c r="M342" i="15"/>
  <c r="L342" i="15"/>
  <c r="K342" i="15"/>
  <c r="J342" i="15"/>
  <c r="I342" i="15"/>
  <c r="H342" i="15"/>
  <c r="G342" i="15"/>
  <c r="F342" i="15"/>
  <c r="E342" i="15"/>
  <c r="N341" i="15"/>
  <c r="M341" i="15"/>
  <c r="L341" i="15"/>
  <c r="K341" i="15"/>
  <c r="J341" i="15"/>
  <c r="I341" i="15"/>
  <c r="H341" i="15"/>
  <c r="G341" i="15"/>
  <c r="F341" i="15"/>
  <c r="E341" i="15"/>
  <c r="N340" i="15"/>
  <c r="M340" i="15"/>
  <c r="L340" i="15"/>
  <c r="K340" i="15"/>
  <c r="J340" i="15"/>
  <c r="I340" i="15"/>
  <c r="H340" i="15"/>
  <c r="G340" i="15"/>
  <c r="F340" i="15"/>
  <c r="E340" i="15"/>
  <c r="N338" i="15"/>
  <c r="M338" i="15"/>
  <c r="L338" i="15"/>
  <c r="K338" i="15"/>
  <c r="J338" i="15"/>
  <c r="I338" i="15"/>
  <c r="H338" i="15"/>
  <c r="G338" i="15"/>
  <c r="F338" i="15"/>
  <c r="E338" i="15"/>
  <c r="N337" i="15"/>
  <c r="M337" i="15"/>
  <c r="L337" i="15"/>
  <c r="K337" i="15"/>
  <c r="J337" i="15"/>
  <c r="I337" i="15"/>
  <c r="H337" i="15"/>
  <c r="G337" i="15"/>
  <c r="F337" i="15"/>
  <c r="E337" i="15"/>
  <c r="N336" i="15"/>
  <c r="M336" i="15"/>
  <c r="L336" i="15"/>
  <c r="K336" i="15"/>
  <c r="J336" i="15"/>
  <c r="I336" i="15"/>
  <c r="H336" i="15"/>
  <c r="G336" i="15"/>
  <c r="F336" i="15"/>
  <c r="E336" i="15"/>
  <c r="N335" i="15"/>
  <c r="M335" i="15"/>
  <c r="L335" i="15"/>
  <c r="K335" i="15"/>
  <c r="J335" i="15"/>
  <c r="I335" i="15"/>
  <c r="H335" i="15"/>
  <c r="G335" i="15"/>
  <c r="F335" i="15"/>
  <c r="E335" i="15"/>
  <c r="N334" i="15"/>
  <c r="M334" i="15"/>
  <c r="L334" i="15"/>
  <c r="K334" i="15"/>
  <c r="J334" i="15"/>
  <c r="I334" i="15"/>
  <c r="H334" i="15"/>
  <c r="G334" i="15"/>
  <c r="F334" i="15"/>
  <c r="E334" i="15"/>
  <c r="N333" i="15"/>
  <c r="M333" i="15"/>
  <c r="L333" i="15"/>
  <c r="K333" i="15"/>
  <c r="J333" i="15"/>
  <c r="I333" i="15"/>
  <c r="H333" i="15"/>
  <c r="G333" i="15"/>
  <c r="F333" i="15"/>
  <c r="E333" i="15"/>
  <c r="N332" i="15"/>
  <c r="M332" i="15"/>
  <c r="L332" i="15"/>
  <c r="K332" i="15"/>
  <c r="J332" i="15"/>
  <c r="I332" i="15"/>
  <c r="H332" i="15"/>
  <c r="G332" i="15"/>
  <c r="F332" i="15"/>
  <c r="E332" i="15"/>
  <c r="N331" i="15"/>
  <c r="M331" i="15"/>
  <c r="L331" i="15"/>
  <c r="K331" i="15"/>
  <c r="J331" i="15"/>
  <c r="I331" i="15"/>
  <c r="H331" i="15"/>
  <c r="G331" i="15"/>
  <c r="F331" i="15"/>
  <c r="E331" i="15"/>
  <c r="N330" i="15"/>
  <c r="M330" i="15"/>
  <c r="L330" i="15"/>
  <c r="K330" i="15"/>
  <c r="J330" i="15"/>
  <c r="I330" i="15"/>
  <c r="H330" i="15"/>
  <c r="G330" i="15"/>
  <c r="F330" i="15"/>
  <c r="E330" i="15"/>
  <c r="N329" i="15"/>
  <c r="M329" i="15"/>
  <c r="L329" i="15"/>
  <c r="K329" i="15"/>
  <c r="J329" i="15"/>
  <c r="I329" i="15"/>
  <c r="H329" i="15"/>
  <c r="G329" i="15"/>
  <c r="F329" i="15"/>
  <c r="E329" i="15"/>
  <c r="N328" i="15"/>
  <c r="M328" i="15"/>
  <c r="L328" i="15"/>
  <c r="K328" i="15"/>
  <c r="J328" i="15"/>
  <c r="I328" i="15"/>
  <c r="H328" i="15"/>
  <c r="G328" i="15"/>
  <c r="F328" i="15"/>
  <c r="E328" i="15"/>
  <c r="N327" i="15"/>
  <c r="M327" i="15"/>
  <c r="L327" i="15"/>
  <c r="K327" i="15"/>
  <c r="J327" i="15"/>
  <c r="I327" i="15"/>
  <c r="H327" i="15"/>
  <c r="G327" i="15"/>
  <c r="F327" i="15"/>
  <c r="E327" i="15"/>
  <c r="N326" i="15"/>
  <c r="M326" i="15"/>
  <c r="L326" i="15"/>
  <c r="K326" i="15"/>
  <c r="J326" i="15"/>
  <c r="I326" i="15"/>
  <c r="H326" i="15"/>
  <c r="G326" i="15"/>
  <c r="F326" i="15"/>
  <c r="E326" i="15"/>
  <c r="N325" i="15"/>
  <c r="M325" i="15"/>
  <c r="L325" i="15"/>
  <c r="K325" i="15"/>
  <c r="J325" i="15"/>
  <c r="I325" i="15"/>
  <c r="H325" i="15"/>
  <c r="G325" i="15"/>
  <c r="F325" i="15"/>
  <c r="E325" i="15"/>
  <c r="N324" i="15"/>
  <c r="M324" i="15"/>
  <c r="L324" i="15"/>
  <c r="K324" i="15"/>
  <c r="J324" i="15"/>
  <c r="I324" i="15"/>
  <c r="H324" i="15"/>
  <c r="G324" i="15"/>
  <c r="F324" i="15"/>
  <c r="E324" i="15"/>
  <c r="N323" i="15"/>
  <c r="M323" i="15"/>
  <c r="L323" i="15"/>
  <c r="K323" i="15"/>
  <c r="J323" i="15"/>
  <c r="I323" i="15"/>
  <c r="H323" i="15"/>
  <c r="G323" i="15"/>
  <c r="F323" i="15"/>
  <c r="E323" i="15"/>
  <c r="N322" i="15"/>
  <c r="M322" i="15"/>
  <c r="L322" i="15"/>
  <c r="K322" i="15"/>
  <c r="J322" i="15"/>
  <c r="I322" i="15"/>
  <c r="H322" i="15"/>
  <c r="G322" i="15"/>
  <c r="F322" i="15"/>
  <c r="E322" i="15"/>
  <c r="N321" i="15"/>
  <c r="M321" i="15"/>
  <c r="L321" i="15"/>
  <c r="K321" i="15"/>
  <c r="J321" i="15"/>
  <c r="I321" i="15"/>
  <c r="H321" i="15"/>
  <c r="G321" i="15"/>
  <c r="F321" i="15"/>
  <c r="E321" i="15"/>
  <c r="N320" i="15"/>
  <c r="M320" i="15"/>
  <c r="L320" i="15"/>
  <c r="K320" i="15"/>
  <c r="J320" i="15"/>
  <c r="I320" i="15"/>
  <c r="H320" i="15"/>
  <c r="G320" i="15"/>
  <c r="F320" i="15"/>
  <c r="E320" i="15"/>
  <c r="N319" i="15"/>
  <c r="M319" i="15"/>
  <c r="L319" i="15"/>
  <c r="K319" i="15"/>
  <c r="J319" i="15"/>
  <c r="I319" i="15"/>
  <c r="H319" i="15"/>
  <c r="G319" i="15"/>
  <c r="F319" i="15"/>
  <c r="E319" i="15"/>
  <c r="N318" i="15"/>
  <c r="M318" i="15"/>
  <c r="L318" i="15"/>
  <c r="K318" i="15"/>
  <c r="J318" i="15"/>
  <c r="I318" i="15"/>
  <c r="H318" i="15"/>
  <c r="G318" i="15"/>
  <c r="F318" i="15"/>
  <c r="E318" i="15"/>
  <c r="N317" i="15"/>
  <c r="M317" i="15"/>
  <c r="L317" i="15"/>
  <c r="K317" i="15"/>
  <c r="J317" i="15"/>
  <c r="I317" i="15"/>
  <c r="H317" i="15"/>
  <c r="G317" i="15"/>
  <c r="F317" i="15"/>
  <c r="E317" i="15"/>
  <c r="N316" i="15"/>
  <c r="M316" i="15"/>
  <c r="L316" i="15"/>
  <c r="K316" i="15"/>
  <c r="J316" i="15"/>
  <c r="I316" i="15"/>
  <c r="H316" i="15"/>
  <c r="G316" i="15"/>
  <c r="F316" i="15"/>
  <c r="E316" i="15"/>
  <c r="N315" i="15"/>
  <c r="M315" i="15"/>
  <c r="L315" i="15"/>
  <c r="K315" i="15"/>
  <c r="J315" i="15"/>
  <c r="I315" i="15"/>
  <c r="H315" i="15"/>
  <c r="G315" i="15"/>
  <c r="F315" i="15"/>
  <c r="E315" i="15"/>
  <c r="N314" i="15"/>
  <c r="M314" i="15"/>
  <c r="L314" i="15"/>
  <c r="K314" i="15"/>
  <c r="J314" i="15"/>
  <c r="I314" i="15"/>
  <c r="H314" i="15"/>
  <c r="G314" i="15"/>
  <c r="F314" i="15"/>
  <c r="E314" i="15"/>
  <c r="N313" i="15"/>
  <c r="M313" i="15"/>
  <c r="L313" i="15"/>
  <c r="K313" i="15"/>
  <c r="J313" i="15"/>
  <c r="I313" i="15"/>
  <c r="H313" i="15"/>
  <c r="G313" i="15"/>
  <c r="F313" i="15"/>
  <c r="E313" i="15"/>
  <c r="N312" i="15"/>
  <c r="M312" i="15"/>
  <c r="L312" i="15"/>
  <c r="K312" i="15"/>
  <c r="J312" i="15"/>
  <c r="I312" i="15"/>
  <c r="H312" i="15"/>
  <c r="G312" i="15"/>
  <c r="F312" i="15"/>
  <c r="E312" i="15"/>
  <c r="N311" i="15"/>
  <c r="M311" i="15"/>
  <c r="L311" i="15"/>
  <c r="K311" i="15"/>
  <c r="J311" i="15"/>
  <c r="I311" i="15"/>
  <c r="H311" i="15"/>
  <c r="G311" i="15"/>
  <c r="F311" i="15"/>
  <c r="E311" i="15"/>
  <c r="N310" i="15"/>
  <c r="M310" i="15"/>
  <c r="L310" i="15"/>
  <c r="K310" i="15"/>
  <c r="J310" i="15"/>
  <c r="I310" i="15"/>
  <c r="H310" i="15"/>
  <c r="G310" i="15"/>
  <c r="F310" i="15"/>
  <c r="E310" i="15"/>
  <c r="N309" i="15"/>
  <c r="M309" i="15"/>
  <c r="L309" i="15"/>
  <c r="K309" i="15"/>
  <c r="J309" i="15"/>
  <c r="I309" i="15"/>
  <c r="H309" i="15"/>
  <c r="G309" i="15"/>
  <c r="F309" i="15"/>
  <c r="E309" i="15"/>
  <c r="N308" i="15"/>
  <c r="M308" i="15"/>
  <c r="L308" i="15"/>
  <c r="K308" i="15"/>
  <c r="J308" i="15"/>
  <c r="I308" i="15"/>
  <c r="H308" i="15"/>
  <c r="G308" i="15"/>
  <c r="F308" i="15"/>
  <c r="E308" i="15"/>
  <c r="N307" i="15"/>
  <c r="M307" i="15"/>
  <c r="L307" i="15"/>
  <c r="K307" i="15"/>
  <c r="J307" i="15"/>
  <c r="I307" i="15"/>
  <c r="H307" i="15"/>
  <c r="G307" i="15"/>
  <c r="F307" i="15"/>
  <c r="E307" i="15"/>
  <c r="N306" i="15"/>
  <c r="M306" i="15"/>
  <c r="L306" i="15"/>
  <c r="K306" i="15"/>
  <c r="J306" i="15"/>
  <c r="I306" i="15"/>
  <c r="H306" i="15"/>
  <c r="G306" i="15"/>
  <c r="F306" i="15"/>
  <c r="E306" i="15"/>
  <c r="N305" i="15"/>
  <c r="M305" i="15"/>
  <c r="L305" i="15"/>
  <c r="K305" i="15"/>
  <c r="J305" i="15"/>
  <c r="I305" i="15"/>
  <c r="H305" i="15"/>
  <c r="G305" i="15"/>
  <c r="F305" i="15"/>
  <c r="E305" i="15"/>
  <c r="N304" i="15"/>
  <c r="M304" i="15"/>
  <c r="L304" i="15"/>
  <c r="K304" i="15"/>
  <c r="J304" i="15"/>
  <c r="I304" i="15"/>
  <c r="H304" i="15"/>
  <c r="G304" i="15"/>
  <c r="F304" i="15"/>
  <c r="E304" i="15"/>
  <c r="N303" i="15"/>
  <c r="M303" i="15"/>
  <c r="L303" i="15"/>
  <c r="K303" i="15"/>
  <c r="J303" i="15"/>
  <c r="I303" i="15"/>
  <c r="H303" i="15"/>
  <c r="G303" i="15"/>
  <c r="F303" i="15"/>
  <c r="E303" i="15"/>
  <c r="N302" i="15"/>
  <c r="M302" i="15"/>
  <c r="L302" i="15"/>
  <c r="K302" i="15"/>
  <c r="J302" i="15"/>
  <c r="I302" i="15"/>
  <c r="H302" i="15"/>
  <c r="G302" i="15"/>
  <c r="F302" i="15"/>
  <c r="E302" i="15"/>
  <c r="N301" i="15"/>
  <c r="M301" i="15"/>
  <c r="L301" i="15"/>
  <c r="K301" i="15"/>
  <c r="J301" i="15"/>
  <c r="I301" i="15"/>
  <c r="H301" i="15"/>
  <c r="G301" i="15"/>
  <c r="F301" i="15"/>
  <c r="E301" i="15"/>
  <c r="N300" i="15"/>
  <c r="M300" i="15"/>
  <c r="L300" i="15"/>
  <c r="K300" i="15"/>
  <c r="J300" i="15"/>
  <c r="I300" i="15"/>
  <c r="H300" i="15"/>
  <c r="G300" i="15"/>
  <c r="F300" i="15"/>
  <c r="E300" i="15"/>
  <c r="N299" i="15"/>
  <c r="M299" i="15"/>
  <c r="L299" i="15"/>
  <c r="K299" i="15"/>
  <c r="J299" i="15"/>
  <c r="I299" i="15"/>
  <c r="H299" i="15"/>
  <c r="G299" i="15"/>
  <c r="F299" i="15"/>
  <c r="E299" i="15"/>
  <c r="N298" i="15"/>
  <c r="M298" i="15"/>
  <c r="L298" i="15"/>
  <c r="K298" i="15"/>
  <c r="J298" i="15"/>
  <c r="I298" i="15"/>
  <c r="H298" i="15"/>
  <c r="G298" i="15"/>
  <c r="F298" i="15"/>
  <c r="E298" i="15"/>
  <c r="N297" i="15"/>
  <c r="M297" i="15"/>
  <c r="L297" i="15"/>
  <c r="K297" i="15"/>
  <c r="J297" i="15"/>
  <c r="I297" i="15"/>
  <c r="H297" i="15"/>
  <c r="G297" i="15"/>
  <c r="F297" i="15"/>
  <c r="E297" i="15"/>
  <c r="N296" i="15"/>
  <c r="M296" i="15"/>
  <c r="L296" i="15"/>
  <c r="K296" i="15"/>
  <c r="J296" i="15"/>
  <c r="I296" i="15"/>
  <c r="H296" i="15"/>
  <c r="G296" i="15"/>
  <c r="F296" i="15"/>
  <c r="E296" i="15"/>
  <c r="N295" i="15"/>
  <c r="M295" i="15"/>
  <c r="L295" i="15"/>
  <c r="K295" i="15"/>
  <c r="J295" i="15"/>
  <c r="I295" i="15"/>
  <c r="H295" i="15"/>
  <c r="G295" i="15"/>
  <c r="F295" i="15"/>
  <c r="E295" i="15"/>
  <c r="N294" i="15"/>
  <c r="M294" i="15"/>
  <c r="L294" i="15"/>
  <c r="K294" i="15"/>
  <c r="J294" i="15"/>
  <c r="I294" i="15"/>
  <c r="H294" i="15"/>
  <c r="G294" i="15"/>
  <c r="F294" i="15"/>
  <c r="E294" i="15"/>
  <c r="N293" i="15"/>
  <c r="M293" i="15"/>
  <c r="L293" i="15"/>
  <c r="K293" i="15"/>
  <c r="J293" i="15"/>
  <c r="I293" i="15"/>
  <c r="H293" i="15"/>
  <c r="G293" i="15"/>
  <c r="F293" i="15"/>
  <c r="E293" i="15"/>
  <c r="N292" i="15"/>
  <c r="M292" i="15"/>
  <c r="L292" i="15"/>
  <c r="K292" i="15"/>
  <c r="J292" i="15"/>
  <c r="I292" i="15"/>
  <c r="H292" i="15"/>
  <c r="G292" i="15"/>
  <c r="F292" i="15"/>
  <c r="E292" i="15"/>
  <c r="N291" i="15"/>
  <c r="M291" i="15"/>
  <c r="L291" i="15"/>
  <c r="K291" i="15"/>
  <c r="J291" i="15"/>
  <c r="I291" i="15"/>
  <c r="H291" i="15"/>
  <c r="G291" i="15"/>
  <c r="F291" i="15"/>
  <c r="E291" i="15"/>
  <c r="N290" i="15"/>
  <c r="M290" i="15"/>
  <c r="L290" i="15"/>
  <c r="K290" i="15"/>
  <c r="J290" i="15"/>
  <c r="I290" i="15"/>
  <c r="H290" i="15"/>
  <c r="G290" i="15"/>
  <c r="F290" i="15"/>
  <c r="E290" i="15"/>
  <c r="N289" i="15"/>
  <c r="M289" i="15"/>
  <c r="L289" i="15"/>
  <c r="K289" i="15"/>
  <c r="J289" i="15"/>
  <c r="I289" i="15"/>
  <c r="H289" i="15"/>
  <c r="G289" i="15"/>
  <c r="F289" i="15"/>
  <c r="E289" i="15"/>
  <c r="N288" i="15"/>
  <c r="M288" i="15"/>
  <c r="L288" i="15"/>
  <c r="K288" i="15"/>
  <c r="J288" i="15"/>
  <c r="I288" i="15"/>
  <c r="H288" i="15"/>
  <c r="G288" i="15"/>
  <c r="F288" i="15"/>
  <c r="E288" i="15"/>
  <c r="N287" i="15"/>
  <c r="M287" i="15"/>
  <c r="L287" i="15"/>
  <c r="K287" i="15"/>
  <c r="J287" i="15"/>
  <c r="I287" i="15"/>
  <c r="H287" i="15"/>
  <c r="G287" i="15"/>
  <c r="F287" i="15"/>
  <c r="E287" i="15"/>
  <c r="N286" i="15"/>
  <c r="M286" i="15"/>
  <c r="L286" i="15"/>
  <c r="K286" i="15"/>
  <c r="J286" i="15"/>
  <c r="I286" i="15"/>
  <c r="H286" i="15"/>
  <c r="G286" i="15"/>
  <c r="F286" i="15"/>
  <c r="E286" i="15"/>
  <c r="N285" i="15"/>
  <c r="M285" i="15"/>
  <c r="L285" i="15"/>
  <c r="K285" i="15"/>
  <c r="J285" i="15"/>
  <c r="I285" i="15"/>
  <c r="H285" i="15"/>
  <c r="G285" i="15"/>
  <c r="F285" i="15"/>
  <c r="E285" i="15"/>
  <c r="N284" i="15"/>
  <c r="M284" i="15"/>
  <c r="L284" i="15"/>
  <c r="K284" i="15"/>
  <c r="J284" i="15"/>
  <c r="I284" i="15"/>
  <c r="H284" i="15"/>
  <c r="G284" i="15"/>
  <c r="F284" i="15"/>
  <c r="E284" i="15"/>
  <c r="N283" i="15"/>
  <c r="M283" i="15"/>
  <c r="L283" i="15"/>
  <c r="K283" i="15"/>
  <c r="J283" i="15"/>
  <c r="I283" i="15"/>
  <c r="H283" i="15"/>
  <c r="G283" i="15"/>
  <c r="F283" i="15"/>
  <c r="E283" i="15"/>
  <c r="N282" i="15"/>
  <c r="M282" i="15"/>
  <c r="L282" i="15"/>
  <c r="K282" i="15"/>
  <c r="J282" i="15"/>
  <c r="I282" i="15"/>
  <c r="H282" i="15"/>
  <c r="G282" i="15"/>
  <c r="F282" i="15"/>
  <c r="E282" i="15"/>
  <c r="N281" i="15"/>
  <c r="M281" i="15"/>
  <c r="L281" i="15"/>
  <c r="K281" i="15"/>
  <c r="J281" i="15"/>
  <c r="I281" i="15"/>
  <c r="H281" i="15"/>
  <c r="G281" i="15"/>
  <c r="F281" i="15"/>
  <c r="E281" i="15"/>
  <c r="N280" i="15"/>
  <c r="M280" i="15"/>
  <c r="L280" i="15"/>
  <c r="K280" i="15"/>
  <c r="J280" i="15"/>
  <c r="I280" i="15"/>
  <c r="H280" i="15"/>
  <c r="G280" i="15"/>
  <c r="F280" i="15"/>
  <c r="E280" i="15"/>
  <c r="N279" i="15"/>
  <c r="M279" i="15"/>
  <c r="L279" i="15"/>
  <c r="K279" i="15"/>
  <c r="J279" i="15"/>
  <c r="I279" i="15"/>
  <c r="H279" i="15"/>
  <c r="G279" i="15"/>
  <c r="F279" i="15"/>
  <c r="E279" i="15"/>
  <c r="N278" i="15"/>
  <c r="M278" i="15"/>
  <c r="L278" i="15"/>
  <c r="K278" i="15"/>
  <c r="J278" i="15"/>
  <c r="I278" i="15"/>
  <c r="H278" i="15"/>
  <c r="G278" i="15"/>
  <c r="F278" i="15"/>
  <c r="E278" i="15"/>
  <c r="N277" i="15"/>
  <c r="M277" i="15"/>
  <c r="L277" i="15"/>
  <c r="K277" i="15"/>
  <c r="J277" i="15"/>
  <c r="I277" i="15"/>
  <c r="H277" i="15"/>
  <c r="G277" i="15"/>
  <c r="F277" i="15"/>
  <c r="E277" i="15"/>
  <c r="N276" i="15"/>
  <c r="M276" i="15"/>
  <c r="L276" i="15"/>
  <c r="K276" i="15"/>
  <c r="J276" i="15"/>
  <c r="I276" i="15"/>
  <c r="H276" i="15"/>
  <c r="G276" i="15"/>
  <c r="F276" i="15"/>
  <c r="E276" i="15"/>
  <c r="N275" i="15"/>
  <c r="M275" i="15"/>
  <c r="L275" i="15"/>
  <c r="K275" i="15"/>
  <c r="J275" i="15"/>
  <c r="I275" i="15"/>
  <c r="H275" i="15"/>
  <c r="G275" i="15"/>
  <c r="F275" i="15"/>
  <c r="E275" i="15"/>
  <c r="N274" i="15"/>
  <c r="M274" i="15"/>
  <c r="L274" i="15"/>
  <c r="K274" i="15"/>
  <c r="J274" i="15"/>
  <c r="I274" i="15"/>
  <c r="H274" i="15"/>
  <c r="G274" i="15"/>
  <c r="F274" i="15"/>
  <c r="E274" i="15"/>
  <c r="N273" i="15"/>
  <c r="M273" i="15"/>
  <c r="L273" i="15"/>
  <c r="K273" i="15"/>
  <c r="J273" i="15"/>
  <c r="I273" i="15"/>
  <c r="H273" i="15"/>
  <c r="G273" i="15"/>
  <c r="F273" i="15"/>
  <c r="E273" i="15"/>
  <c r="N272" i="15"/>
  <c r="M272" i="15"/>
  <c r="L272" i="15"/>
  <c r="K272" i="15"/>
  <c r="J272" i="15"/>
  <c r="I272" i="15"/>
  <c r="H272" i="15"/>
  <c r="G272" i="15"/>
  <c r="F272" i="15"/>
  <c r="E272" i="15"/>
  <c r="N271" i="15"/>
  <c r="M271" i="15"/>
  <c r="L271" i="15"/>
  <c r="K271" i="15"/>
  <c r="J271" i="15"/>
  <c r="I271" i="15"/>
  <c r="H271" i="15"/>
  <c r="G271" i="15"/>
  <c r="F271" i="15"/>
  <c r="E271" i="15"/>
  <c r="N270" i="15"/>
  <c r="M270" i="15"/>
  <c r="L270" i="15"/>
  <c r="K270" i="15"/>
  <c r="J270" i="15"/>
  <c r="I270" i="15"/>
  <c r="H270" i="15"/>
  <c r="G270" i="15"/>
  <c r="F270" i="15"/>
  <c r="E270" i="15"/>
  <c r="N269" i="15"/>
  <c r="M269" i="15"/>
  <c r="L269" i="15"/>
  <c r="K269" i="15"/>
  <c r="J269" i="15"/>
  <c r="I269" i="15"/>
  <c r="H269" i="15"/>
  <c r="G269" i="15"/>
  <c r="F269" i="15"/>
  <c r="E269" i="15"/>
  <c r="N267" i="15"/>
  <c r="M267" i="15"/>
  <c r="L267" i="15"/>
  <c r="K267" i="15"/>
  <c r="J267" i="15"/>
  <c r="I267" i="15"/>
  <c r="H267" i="15"/>
  <c r="G267" i="15"/>
  <c r="F267" i="15"/>
  <c r="E267" i="15"/>
  <c r="N266" i="15"/>
  <c r="M266" i="15"/>
  <c r="L266" i="15"/>
  <c r="K266" i="15"/>
  <c r="J266" i="15"/>
  <c r="I266" i="15"/>
  <c r="H266" i="15"/>
  <c r="G266" i="15"/>
  <c r="F266" i="15"/>
  <c r="E266" i="15"/>
  <c r="N265" i="15"/>
  <c r="M265" i="15"/>
  <c r="L265" i="15"/>
  <c r="K265" i="15"/>
  <c r="J265" i="15"/>
  <c r="I265" i="15"/>
  <c r="H265" i="15"/>
  <c r="G265" i="15"/>
  <c r="F265" i="15"/>
  <c r="E265" i="15"/>
  <c r="N264" i="15"/>
  <c r="M264" i="15"/>
  <c r="L264" i="15"/>
  <c r="K264" i="15"/>
  <c r="J264" i="15"/>
  <c r="I264" i="15"/>
  <c r="H264" i="15"/>
  <c r="G264" i="15"/>
  <c r="F264" i="15"/>
  <c r="E264" i="15"/>
  <c r="N263" i="15"/>
  <c r="M263" i="15"/>
  <c r="L263" i="15"/>
  <c r="K263" i="15"/>
  <c r="J263" i="15"/>
  <c r="I263" i="15"/>
  <c r="H263" i="15"/>
  <c r="G263" i="15"/>
  <c r="F263" i="15"/>
  <c r="E263" i="15"/>
  <c r="N262" i="15"/>
  <c r="M262" i="15"/>
  <c r="L262" i="15"/>
  <c r="K262" i="15"/>
  <c r="J262" i="15"/>
  <c r="I262" i="15"/>
  <c r="H262" i="15"/>
  <c r="G262" i="15"/>
  <c r="F262" i="15"/>
  <c r="E262" i="15"/>
  <c r="N261" i="15"/>
  <c r="M261" i="15"/>
  <c r="L261" i="15"/>
  <c r="K261" i="15"/>
  <c r="J261" i="15"/>
  <c r="I261" i="15"/>
  <c r="H261" i="15"/>
  <c r="G261" i="15"/>
  <c r="F261" i="15"/>
  <c r="E261" i="15"/>
  <c r="N260" i="15"/>
  <c r="M260" i="15"/>
  <c r="L260" i="15"/>
  <c r="K260" i="15"/>
  <c r="J260" i="15"/>
  <c r="I260" i="15"/>
  <c r="H260" i="15"/>
  <c r="G260" i="15"/>
  <c r="F260" i="15"/>
  <c r="E260" i="15"/>
  <c r="N259" i="15"/>
  <c r="M259" i="15"/>
  <c r="L259" i="15"/>
  <c r="K259" i="15"/>
  <c r="J259" i="15"/>
  <c r="I259" i="15"/>
  <c r="H259" i="15"/>
  <c r="G259" i="15"/>
  <c r="F259" i="15"/>
  <c r="E259" i="15"/>
  <c r="N258" i="15"/>
  <c r="M258" i="15"/>
  <c r="L258" i="15"/>
  <c r="K258" i="15"/>
  <c r="J258" i="15"/>
  <c r="I258" i="15"/>
  <c r="H258" i="15"/>
  <c r="G258" i="15"/>
  <c r="F258" i="15"/>
  <c r="E258" i="15"/>
  <c r="N257" i="15"/>
  <c r="M257" i="15"/>
  <c r="L257" i="15"/>
  <c r="K257" i="15"/>
  <c r="J257" i="15"/>
  <c r="I257" i="15"/>
  <c r="H257" i="15"/>
  <c r="G257" i="15"/>
  <c r="F257" i="15"/>
  <c r="E257" i="15"/>
  <c r="N256" i="15"/>
  <c r="M256" i="15"/>
  <c r="L256" i="15"/>
  <c r="K256" i="15"/>
  <c r="J256" i="15"/>
  <c r="I256" i="15"/>
  <c r="H256" i="15"/>
  <c r="G256" i="15"/>
  <c r="F256" i="15"/>
  <c r="E256" i="15"/>
  <c r="N255" i="15"/>
  <c r="M255" i="15"/>
  <c r="L255" i="15"/>
  <c r="K255" i="15"/>
  <c r="J255" i="15"/>
  <c r="I255" i="15"/>
  <c r="H255" i="15"/>
  <c r="G255" i="15"/>
  <c r="F255" i="15"/>
  <c r="E255" i="15"/>
  <c r="N254" i="15"/>
  <c r="M254" i="15"/>
  <c r="L254" i="15"/>
  <c r="K254" i="15"/>
  <c r="J254" i="15"/>
  <c r="I254" i="15"/>
  <c r="H254" i="15"/>
  <c r="G254" i="15"/>
  <c r="F254" i="15"/>
  <c r="E254" i="15"/>
  <c r="N253" i="15"/>
  <c r="M253" i="15"/>
  <c r="L253" i="15"/>
  <c r="K253" i="15"/>
  <c r="J253" i="15"/>
  <c r="I253" i="15"/>
  <c r="H253" i="15"/>
  <c r="G253" i="15"/>
  <c r="F253" i="15"/>
  <c r="E253" i="15"/>
  <c r="N252" i="15"/>
  <c r="M252" i="15"/>
  <c r="L252" i="15"/>
  <c r="K252" i="15"/>
  <c r="J252" i="15"/>
  <c r="I252" i="15"/>
  <c r="H252" i="15"/>
  <c r="G252" i="15"/>
  <c r="F252" i="15"/>
  <c r="E252" i="15"/>
  <c r="N251" i="15"/>
  <c r="M251" i="15"/>
  <c r="L251" i="15"/>
  <c r="K251" i="15"/>
  <c r="J251" i="15"/>
  <c r="I251" i="15"/>
  <c r="H251" i="15"/>
  <c r="G251" i="15"/>
  <c r="F251" i="15"/>
  <c r="E251" i="15"/>
  <c r="N250" i="15"/>
  <c r="M250" i="15"/>
  <c r="L250" i="15"/>
  <c r="K250" i="15"/>
  <c r="J250" i="15"/>
  <c r="I250" i="15"/>
  <c r="H250" i="15"/>
  <c r="G250" i="15"/>
  <c r="F250" i="15"/>
  <c r="E250" i="15"/>
  <c r="N249" i="15"/>
  <c r="M249" i="15"/>
  <c r="L249" i="15"/>
  <c r="K249" i="15"/>
  <c r="J249" i="15"/>
  <c r="I249" i="15"/>
  <c r="H249" i="15"/>
  <c r="G249" i="15"/>
  <c r="F249" i="15"/>
  <c r="E249" i="15"/>
  <c r="N248" i="15"/>
  <c r="M248" i="15"/>
  <c r="L248" i="15"/>
  <c r="K248" i="15"/>
  <c r="J248" i="15"/>
  <c r="I248" i="15"/>
  <c r="H248" i="15"/>
  <c r="G248" i="15"/>
  <c r="F248" i="15"/>
  <c r="E248" i="15"/>
  <c r="N247" i="15"/>
  <c r="M247" i="15"/>
  <c r="L247" i="15"/>
  <c r="K247" i="15"/>
  <c r="J247" i="15"/>
  <c r="I247" i="15"/>
  <c r="H247" i="15"/>
  <c r="G247" i="15"/>
  <c r="F247" i="15"/>
  <c r="E247" i="15"/>
  <c r="N246" i="15"/>
  <c r="M246" i="15"/>
  <c r="L246" i="15"/>
  <c r="K246" i="15"/>
  <c r="J246" i="15"/>
  <c r="I246" i="15"/>
  <c r="H246" i="15"/>
  <c r="G246" i="15"/>
  <c r="F246" i="15"/>
  <c r="E246" i="15"/>
  <c r="N245" i="15"/>
  <c r="M245" i="15"/>
  <c r="L245" i="15"/>
  <c r="K245" i="15"/>
  <c r="J245" i="15"/>
  <c r="I245" i="15"/>
  <c r="H245" i="15"/>
  <c r="G245" i="15"/>
  <c r="F245" i="15"/>
  <c r="E245" i="15"/>
  <c r="N244" i="15"/>
  <c r="M244" i="15"/>
  <c r="L244" i="15"/>
  <c r="K244" i="15"/>
  <c r="J244" i="15"/>
  <c r="I244" i="15"/>
  <c r="H244" i="15"/>
  <c r="G244" i="15"/>
  <c r="F244" i="15"/>
  <c r="E244" i="15"/>
  <c r="N243" i="15"/>
  <c r="M243" i="15"/>
  <c r="L243" i="15"/>
  <c r="K243" i="15"/>
  <c r="J243" i="15"/>
  <c r="I243" i="15"/>
  <c r="H243" i="15"/>
  <c r="G243" i="15"/>
  <c r="F243" i="15"/>
  <c r="E243" i="15"/>
  <c r="N242" i="15"/>
  <c r="M242" i="15"/>
  <c r="L242" i="15"/>
  <c r="K242" i="15"/>
  <c r="J242" i="15"/>
  <c r="I242" i="15"/>
  <c r="H242" i="15"/>
  <c r="G242" i="15"/>
  <c r="F242" i="15"/>
  <c r="E242" i="15"/>
  <c r="N241" i="15"/>
  <c r="M241" i="15"/>
  <c r="L241" i="15"/>
  <c r="K241" i="15"/>
  <c r="J241" i="15"/>
  <c r="I241" i="15"/>
  <c r="H241" i="15"/>
  <c r="G241" i="15"/>
  <c r="F241" i="15"/>
  <c r="E241" i="15"/>
  <c r="N240" i="15"/>
  <c r="M240" i="15"/>
  <c r="L240" i="15"/>
  <c r="K240" i="15"/>
  <c r="J240" i="15"/>
  <c r="I240" i="15"/>
  <c r="H240" i="15"/>
  <c r="G240" i="15"/>
  <c r="F240" i="15"/>
  <c r="E240" i="15"/>
  <c r="N239" i="15"/>
  <c r="M239" i="15"/>
  <c r="L239" i="15"/>
  <c r="K239" i="15"/>
  <c r="J239" i="15"/>
  <c r="I239" i="15"/>
  <c r="H239" i="15"/>
  <c r="G239" i="15"/>
  <c r="F239" i="15"/>
  <c r="E239" i="15"/>
  <c r="N238" i="15"/>
  <c r="M238" i="15"/>
  <c r="L238" i="15"/>
  <c r="K238" i="15"/>
  <c r="J238" i="15"/>
  <c r="I238" i="15"/>
  <c r="H238" i="15"/>
  <c r="G238" i="15"/>
  <c r="F238" i="15"/>
  <c r="E238" i="15"/>
  <c r="N237" i="15"/>
  <c r="M237" i="15"/>
  <c r="L237" i="15"/>
  <c r="K237" i="15"/>
  <c r="J237" i="15"/>
  <c r="I237" i="15"/>
  <c r="H237" i="15"/>
  <c r="G237" i="15"/>
  <c r="F237" i="15"/>
  <c r="E237" i="15"/>
  <c r="N236" i="15"/>
  <c r="M236" i="15"/>
  <c r="L236" i="15"/>
  <c r="K236" i="15"/>
  <c r="J236" i="15"/>
  <c r="I236" i="15"/>
  <c r="H236" i="15"/>
  <c r="G236" i="15"/>
  <c r="F236" i="15"/>
  <c r="E236" i="15"/>
  <c r="N235" i="15"/>
  <c r="M235" i="15"/>
  <c r="L235" i="15"/>
  <c r="K235" i="15"/>
  <c r="J235" i="15"/>
  <c r="I235" i="15"/>
  <c r="H235" i="15"/>
  <c r="G235" i="15"/>
  <c r="F235" i="15"/>
  <c r="E235" i="15"/>
  <c r="N234" i="15"/>
  <c r="M234" i="15"/>
  <c r="L234" i="15"/>
  <c r="K234" i="15"/>
  <c r="J234" i="15"/>
  <c r="I234" i="15"/>
  <c r="H234" i="15"/>
  <c r="G234" i="15"/>
  <c r="F234" i="15"/>
  <c r="E234" i="15"/>
  <c r="N233" i="15"/>
  <c r="M233" i="15"/>
  <c r="L233" i="15"/>
  <c r="K233" i="15"/>
  <c r="J233" i="15"/>
  <c r="I233" i="15"/>
  <c r="H233" i="15"/>
  <c r="G233" i="15"/>
  <c r="F233" i="15"/>
  <c r="E233" i="15"/>
  <c r="N232" i="15"/>
  <c r="M232" i="15"/>
  <c r="L232" i="15"/>
  <c r="K232" i="15"/>
  <c r="J232" i="15"/>
  <c r="I232" i="15"/>
  <c r="H232" i="15"/>
  <c r="G232" i="15"/>
  <c r="F232" i="15"/>
  <c r="E232" i="15"/>
  <c r="N231" i="15"/>
  <c r="M231" i="15"/>
  <c r="L231" i="15"/>
  <c r="K231" i="15"/>
  <c r="J231" i="15"/>
  <c r="I231" i="15"/>
  <c r="H231" i="15"/>
  <c r="G231" i="15"/>
  <c r="F231" i="15"/>
  <c r="E231" i="15"/>
  <c r="N230" i="15"/>
  <c r="M230" i="15"/>
  <c r="L230" i="15"/>
  <c r="K230" i="15"/>
  <c r="J230" i="15"/>
  <c r="I230" i="15"/>
  <c r="H230" i="15"/>
  <c r="G230" i="15"/>
  <c r="F230" i="15"/>
  <c r="E230" i="15"/>
  <c r="N229" i="15"/>
  <c r="M229" i="15"/>
  <c r="L229" i="15"/>
  <c r="K229" i="15"/>
  <c r="J229" i="15"/>
  <c r="I229" i="15"/>
  <c r="H229" i="15"/>
  <c r="G229" i="15"/>
  <c r="F229" i="15"/>
  <c r="E229" i="15"/>
  <c r="N228" i="15"/>
  <c r="M228" i="15"/>
  <c r="L228" i="15"/>
  <c r="K228" i="15"/>
  <c r="J228" i="15"/>
  <c r="I228" i="15"/>
  <c r="H228" i="15"/>
  <c r="G228" i="15"/>
  <c r="F228" i="15"/>
  <c r="E228" i="15"/>
  <c r="N227" i="15"/>
  <c r="M227" i="15"/>
  <c r="L227" i="15"/>
  <c r="K227" i="15"/>
  <c r="J227" i="15"/>
  <c r="I227" i="15"/>
  <c r="H227" i="15"/>
  <c r="G227" i="15"/>
  <c r="F227" i="15"/>
  <c r="E227" i="15"/>
  <c r="N226" i="15"/>
  <c r="M226" i="15"/>
  <c r="L226" i="15"/>
  <c r="K226" i="15"/>
  <c r="J226" i="15"/>
  <c r="I226" i="15"/>
  <c r="H226" i="15"/>
  <c r="G226" i="15"/>
  <c r="F226" i="15"/>
  <c r="E226" i="15"/>
  <c r="N225" i="15"/>
  <c r="M225" i="15"/>
  <c r="L225" i="15"/>
  <c r="K225" i="15"/>
  <c r="J225" i="15"/>
  <c r="I225" i="15"/>
  <c r="H225" i="15"/>
  <c r="G225" i="15"/>
  <c r="F225" i="15"/>
  <c r="E225" i="15"/>
  <c r="N224" i="15"/>
  <c r="M224" i="15"/>
  <c r="L224" i="15"/>
  <c r="K224" i="15"/>
  <c r="J224" i="15"/>
  <c r="I224" i="15"/>
  <c r="H224" i="15"/>
  <c r="G224" i="15"/>
  <c r="F224" i="15"/>
  <c r="E224" i="15"/>
  <c r="N223" i="15"/>
  <c r="M223" i="15"/>
  <c r="L223" i="15"/>
  <c r="K223" i="15"/>
  <c r="J223" i="15"/>
  <c r="I223" i="15"/>
  <c r="H223" i="15"/>
  <c r="G223" i="15"/>
  <c r="F223" i="15"/>
  <c r="E223" i="15"/>
  <c r="N222" i="15"/>
  <c r="M222" i="15"/>
  <c r="L222" i="15"/>
  <c r="K222" i="15"/>
  <c r="J222" i="15"/>
  <c r="I222" i="15"/>
  <c r="H222" i="15"/>
  <c r="G222" i="15"/>
  <c r="F222" i="15"/>
  <c r="E222" i="15"/>
  <c r="N221" i="15"/>
  <c r="M221" i="15"/>
  <c r="L221" i="15"/>
  <c r="K221" i="15"/>
  <c r="J221" i="15"/>
  <c r="I221" i="15"/>
  <c r="H221" i="15"/>
  <c r="G221" i="15"/>
  <c r="F221" i="15"/>
  <c r="E221" i="15"/>
  <c r="N220" i="15"/>
  <c r="M220" i="15"/>
  <c r="L220" i="15"/>
  <c r="K220" i="15"/>
  <c r="J220" i="15"/>
  <c r="I220" i="15"/>
  <c r="H220" i="15"/>
  <c r="G220" i="15"/>
  <c r="F220" i="15"/>
  <c r="E220" i="15"/>
  <c r="N219" i="15"/>
  <c r="M219" i="15"/>
  <c r="L219" i="15"/>
  <c r="K219" i="15"/>
  <c r="J219" i="15"/>
  <c r="I219" i="15"/>
  <c r="H219" i="15"/>
  <c r="G219" i="15"/>
  <c r="F219" i="15"/>
  <c r="E219" i="15"/>
  <c r="N218" i="15"/>
  <c r="M218" i="15"/>
  <c r="L218" i="15"/>
  <c r="K218" i="15"/>
  <c r="J218" i="15"/>
  <c r="I218" i="15"/>
  <c r="H218" i="15"/>
  <c r="G218" i="15"/>
  <c r="F218" i="15"/>
  <c r="E218" i="15"/>
  <c r="N217" i="15"/>
  <c r="M217" i="15"/>
  <c r="L217" i="15"/>
  <c r="K217" i="15"/>
  <c r="J217" i="15"/>
  <c r="I217" i="15"/>
  <c r="H217" i="15"/>
  <c r="G217" i="15"/>
  <c r="F217" i="15"/>
  <c r="E217" i="15"/>
  <c r="N216" i="15"/>
  <c r="M216" i="15"/>
  <c r="L216" i="15"/>
  <c r="K216" i="15"/>
  <c r="J216" i="15"/>
  <c r="I216" i="15"/>
  <c r="H216" i="15"/>
  <c r="G216" i="15"/>
  <c r="F216" i="15"/>
  <c r="E216" i="15"/>
  <c r="N215" i="15"/>
  <c r="M215" i="15"/>
  <c r="L215" i="15"/>
  <c r="K215" i="15"/>
  <c r="J215" i="15"/>
  <c r="I215" i="15"/>
  <c r="H215" i="15"/>
  <c r="G215" i="15"/>
  <c r="F215" i="15"/>
  <c r="E215" i="15"/>
  <c r="N214" i="15"/>
  <c r="M214" i="15"/>
  <c r="L214" i="15"/>
  <c r="K214" i="15"/>
  <c r="J214" i="15"/>
  <c r="I214" i="15"/>
  <c r="H214" i="15"/>
  <c r="G214" i="15"/>
  <c r="F214" i="15"/>
  <c r="E214" i="15"/>
  <c r="N213" i="15"/>
  <c r="M213" i="15"/>
  <c r="L213" i="15"/>
  <c r="K213" i="15"/>
  <c r="J213" i="15"/>
  <c r="I213" i="15"/>
  <c r="H213" i="15"/>
  <c r="G213" i="15"/>
  <c r="F213" i="15"/>
  <c r="E213" i="15"/>
  <c r="N212" i="15"/>
  <c r="M212" i="15"/>
  <c r="L212" i="15"/>
  <c r="K212" i="15"/>
  <c r="J212" i="15"/>
  <c r="I212" i="15"/>
  <c r="H212" i="15"/>
  <c r="G212" i="15"/>
  <c r="F212" i="15"/>
  <c r="E212" i="15"/>
  <c r="N211" i="15"/>
  <c r="M211" i="15"/>
  <c r="L211" i="15"/>
  <c r="K211" i="15"/>
  <c r="J211" i="15"/>
  <c r="I211" i="15"/>
  <c r="H211" i="15"/>
  <c r="G211" i="15"/>
  <c r="F211" i="15"/>
  <c r="E211" i="15"/>
  <c r="N210" i="15"/>
  <c r="M210" i="15"/>
  <c r="L210" i="15"/>
  <c r="K210" i="15"/>
  <c r="J210" i="15"/>
  <c r="I210" i="15"/>
  <c r="H210" i="15"/>
  <c r="G210" i="15"/>
  <c r="F210" i="15"/>
  <c r="E210" i="15"/>
  <c r="N209" i="15"/>
  <c r="M209" i="15"/>
  <c r="L209" i="15"/>
  <c r="K209" i="15"/>
  <c r="J209" i="15"/>
  <c r="I209" i="15"/>
  <c r="H209" i="15"/>
  <c r="G209" i="15"/>
  <c r="F209" i="15"/>
  <c r="E209" i="15"/>
  <c r="N208" i="15"/>
  <c r="M208" i="15"/>
  <c r="L208" i="15"/>
  <c r="K208" i="15"/>
  <c r="J208" i="15"/>
  <c r="I208" i="15"/>
  <c r="H208" i="15"/>
  <c r="G208" i="15"/>
  <c r="F208" i="15"/>
  <c r="E208" i="15"/>
  <c r="N207" i="15"/>
  <c r="M207" i="15"/>
  <c r="L207" i="15"/>
  <c r="K207" i="15"/>
  <c r="J207" i="15"/>
  <c r="I207" i="15"/>
  <c r="H207" i="15"/>
  <c r="G207" i="15"/>
  <c r="F207" i="15"/>
  <c r="E207" i="15"/>
  <c r="N206" i="15"/>
  <c r="M206" i="15"/>
  <c r="L206" i="15"/>
  <c r="K206" i="15"/>
  <c r="J206" i="15"/>
  <c r="I206" i="15"/>
  <c r="H206" i="15"/>
  <c r="G206" i="15"/>
  <c r="F206" i="15"/>
  <c r="E206" i="15"/>
  <c r="N205" i="15"/>
  <c r="M205" i="15"/>
  <c r="L205" i="15"/>
  <c r="K205" i="15"/>
  <c r="J205" i="15"/>
  <c r="I205" i="15"/>
  <c r="H205" i="15"/>
  <c r="G205" i="15"/>
  <c r="F205" i="15"/>
  <c r="E205" i="15"/>
  <c r="N204" i="15"/>
  <c r="M204" i="15"/>
  <c r="L204" i="15"/>
  <c r="K204" i="15"/>
  <c r="J204" i="15"/>
  <c r="I204" i="15"/>
  <c r="H204" i="15"/>
  <c r="G204" i="15"/>
  <c r="F204" i="15"/>
  <c r="E204" i="15"/>
  <c r="N203" i="15"/>
  <c r="M203" i="15"/>
  <c r="L203" i="15"/>
  <c r="K203" i="15"/>
  <c r="J203" i="15"/>
  <c r="I203" i="15"/>
  <c r="H203" i="15"/>
  <c r="G203" i="15"/>
  <c r="F203" i="15"/>
  <c r="E203" i="15"/>
  <c r="N202" i="15"/>
  <c r="M202" i="15"/>
  <c r="L202" i="15"/>
  <c r="K202" i="15"/>
  <c r="J202" i="15"/>
  <c r="I202" i="15"/>
  <c r="H202" i="15"/>
  <c r="G202" i="15"/>
  <c r="F202" i="15"/>
  <c r="E202" i="15"/>
  <c r="N201" i="15"/>
  <c r="M201" i="15"/>
  <c r="L201" i="15"/>
  <c r="K201" i="15"/>
  <c r="J201" i="15"/>
  <c r="I201" i="15"/>
  <c r="H201" i="15"/>
  <c r="G201" i="15"/>
  <c r="F201" i="15"/>
  <c r="E201" i="15"/>
  <c r="N199" i="15"/>
  <c r="M199" i="15"/>
  <c r="L199" i="15"/>
  <c r="K199" i="15"/>
  <c r="J199" i="15"/>
  <c r="I199" i="15"/>
  <c r="H199" i="15"/>
  <c r="G199" i="15"/>
  <c r="F199" i="15"/>
  <c r="E199" i="15"/>
  <c r="N198" i="15"/>
  <c r="M198" i="15"/>
  <c r="L198" i="15"/>
  <c r="K198" i="15"/>
  <c r="J198" i="15"/>
  <c r="I198" i="15"/>
  <c r="H198" i="15"/>
  <c r="G198" i="15"/>
  <c r="F198" i="15"/>
  <c r="E198" i="15"/>
  <c r="N197" i="15"/>
  <c r="M197" i="15"/>
  <c r="L197" i="15"/>
  <c r="K197" i="15"/>
  <c r="J197" i="15"/>
  <c r="I197" i="15"/>
  <c r="H197" i="15"/>
  <c r="G197" i="15"/>
  <c r="F197" i="15"/>
  <c r="E197" i="15"/>
  <c r="N196" i="15"/>
  <c r="M196" i="15"/>
  <c r="L196" i="15"/>
  <c r="K196" i="15"/>
  <c r="J196" i="15"/>
  <c r="I196" i="15"/>
  <c r="H196" i="15"/>
  <c r="G196" i="15"/>
  <c r="F196" i="15"/>
  <c r="E196" i="15"/>
  <c r="N195" i="15"/>
  <c r="M195" i="15"/>
  <c r="L195" i="15"/>
  <c r="K195" i="15"/>
  <c r="J195" i="15"/>
  <c r="I195" i="15"/>
  <c r="H195" i="15"/>
  <c r="G195" i="15"/>
  <c r="F195" i="15"/>
  <c r="E195" i="15"/>
  <c r="N194" i="15"/>
  <c r="M194" i="15"/>
  <c r="L194" i="15"/>
  <c r="K194" i="15"/>
  <c r="J194" i="15"/>
  <c r="I194" i="15"/>
  <c r="H194" i="15"/>
  <c r="G194" i="15"/>
  <c r="F194" i="15"/>
  <c r="E194" i="15"/>
  <c r="N193" i="15"/>
  <c r="M193" i="15"/>
  <c r="L193" i="15"/>
  <c r="K193" i="15"/>
  <c r="J193" i="15"/>
  <c r="I193" i="15"/>
  <c r="H193" i="15"/>
  <c r="G193" i="15"/>
  <c r="F193" i="15"/>
  <c r="E193" i="15"/>
  <c r="N192" i="15"/>
  <c r="M192" i="15"/>
  <c r="L192" i="15"/>
  <c r="K192" i="15"/>
  <c r="J192" i="15"/>
  <c r="I192" i="15"/>
  <c r="H192" i="15"/>
  <c r="G192" i="15"/>
  <c r="F192" i="15"/>
  <c r="E192" i="15"/>
  <c r="N191" i="15"/>
  <c r="M191" i="15"/>
  <c r="L191" i="15"/>
  <c r="K191" i="15"/>
  <c r="J191" i="15"/>
  <c r="I191" i="15"/>
  <c r="H191" i="15"/>
  <c r="G191" i="15"/>
  <c r="F191" i="15"/>
  <c r="E191" i="15"/>
  <c r="N190" i="15"/>
  <c r="M190" i="15"/>
  <c r="L190" i="15"/>
  <c r="K190" i="15"/>
  <c r="J190" i="15"/>
  <c r="I190" i="15"/>
  <c r="H190" i="15"/>
  <c r="G190" i="15"/>
  <c r="F190" i="15"/>
  <c r="E190" i="15"/>
  <c r="N189" i="15"/>
  <c r="M189" i="15"/>
  <c r="L189" i="15"/>
  <c r="K189" i="15"/>
  <c r="J189" i="15"/>
  <c r="I189" i="15"/>
  <c r="H189" i="15"/>
  <c r="G189" i="15"/>
  <c r="F189" i="15"/>
  <c r="E189" i="15"/>
  <c r="N188" i="15"/>
  <c r="M188" i="15"/>
  <c r="L188" i="15"/>
  <c r="K188" i="15"/>
  <c r="J188" i="15"/>
  <c r="I188" i="15"/>
  <c r="H188" i="15"/>
  <c r="G188" i="15"/>
  <c r="F188" i="15"/>
  <c r="E188" i="15"/>
  <c r="N187" i="15"/>
  <c r="M187" i="15"/>
  <c r="L187" i="15"/>
  <c r="K187" i="15"/>
  <c r="J187" i="15"/>
  <c r="I187" i="15"/>
  <c r="H187" i="15"/>
  <c r="G187" i="15"/>
  <c r="F187" i="15"/>
  <c r="E187" i="15"/>
  <c r="N186" i="15"/>
  <c r="M186" i="15"/>
  <c r="L186" i="15"/>
  <c r="K186" i="15"/>
  <c r="J186" i="15"/>
  <c r="I186" i="15"/>
  <c r="H186" i="15"/>
  <c r="G186" i="15"/>
  <c r="F186" i="15"/>
  <c r="E186" i="15"/>
  <c r="N185" i="15"/>
  <c r="M185" i="15"/>
  <c r="L185" i="15"/>
  <c r="K185" i="15"/>
  <c r="J185" i="15"/>
  <c r="I185" i="15"/>
  <c r="H185" i="15"/>
  <c r="G185" i="15"/>
  <c r="F185" i="15"/>
  <c r="E185" i="15"/>
  <c r="N184" i="15"/>
  <c r="M184" i="15"/>
  <c r="L184" i="15"/>
  <c r="K184" i="15"/>
  <c r="J184" i="15"/>
  <c r="I184" i="15"/>
  <c r="H184" i="15"/>
  <c r="G184" i="15"/>
  <c r="F184" i="15"/>
  <c r="E184" i="15"/>
  <c r="N183" i="15"/>
  <c r="M183" i="15"/>
  <c r="L183" i="15"/>
  <c r="K183" i="15"/>
  <c r="J183" i="15"/>
  <c r="I183" i="15"/>
  <c r="H183" i="15"/>
  <c r="G183" i="15"/>
  <c r="F183" i="15"/>
  <c r="E183" i="15"/>
  <c r="N182" i="15"/>
  <c r="M182" i="15"/>
  <c r="L182" i="15"/>
  <c r="K182" i="15"/>
  <c r="J182" i="15"/>
  <c r="I182" i="15"/>
  <c r="H182" i="15"/>
  <c r="G182" i="15"/>
  <c r="F182" i="15"/>
  <c r="E182" i="15"/>
  <c r="N181" i="15"/>
  <c r="M181" i="15"/>
  <c r="L181" i="15"/>
  <c r="K181" i="15"/>
  <c r="J181" i="15"/>
  <c r="I181" i="15"/>
  <c r="H181" i="15"/>
  <c r="G181" i="15"/>
  <c r="F181" i="15"/>
  <c r="E181" i="15"/>
  <c r="N180" i="15"/>
  <c r="M180" i="15"/>
  <c r="L180" i="15"/>
  <c r="K180" i="15"/>
  <c r="J180" i="15"/>
  <c r="I180" i="15"/>
  <c r="H180" i="15"/>
  <c r="G180" i="15"/>
  <c r="F180" i="15"/>
  <c r="E180" i="15"/>
  <c r="N179" i="15"/>
  <c r="M179" i="15"/>
  <c r="L179" i="15"/>
  <c r="K179" i="15"/>
  <c r="J179" i="15"/>
  <c r="I179" i="15"/>
  <c r="H179" i="15"/>
  <c r="G179" i="15"/>
  <c r="F179" i="15"/>
  <c r="E179" i="15"/>
  <c r="N178" i="15"/>
  <c r="M178" i="15"/>
  <c r="L178" i="15"/>
  <c r="K178" i="15"/>
  <c r="J178" i="15"/>
  <c r="I178" i="15"/>
  <c r="H178" i="15"/>
  <c r="G178" i="15"/>
  <c r="F178" i="15"/>
  <c r="E178" i="15"/>
  <c r="N177" i="15"/>
  <c r="M177" i="15"/>
  <c r="L177" i="15"/>
  <c r="K177" i="15"/>
  <c r="J177" i="15"/>
  <c r="I177" i="15"/>
  <c r="H177" i="15"/>
  <c r="G177" i="15"/>
  <c r="F177" i="15"/>
  <c r="E177" i="15"/>
  <c r="N176" i="15"/>
  <c r="M176" i="15"/>
  <c r="L176" i="15"/>
  <c r="K176" i="15"/>
  <c r="J176" i="15"/>
  <c r="I176" i="15"/>
  <c r="H176" i="15"/>
  <c r="G176" i="15"/>
  <c r="F176" i="15"/>
  <c r="E176" i="15"/>
  <c r="N175" i="15"/>
  <c r="M175" i="15"/>
  <c r="L175" i="15"/>
  <c r="K175" i="15"/>
  <c r="J175" i="15"/>
  <c r="I175" i="15"/>
  <c r="H175" i="15"/>
  <c r="G175" i="15"/>
  <c r="F175" i="15"/>
  <c r="E175" i="15"/>
  <c r="N174" i="15"/>
  <c r="M174" i="15"/>
  <c r="L174" i="15"/>
  <c r="K174" i="15"/>
  <c r="J174" i="15"/>
  <c r="I174" i="15"/>
  <c r="H174" i="15"/>
  <c r="G174" i="15"/>
  <c r="F174" i="15"/>
  <c r="E174" i="15"/>
  <c r="N173" i="15"/>
  <c r="M173" i="15"/>
  <c r="L173" i="15"/>
  <c r="K173" i="15"/>
  <c r="J173" i="15"/>
  <c r="I173" i="15"/>
  <c r="H173" i="15"/>
  <c r="G173" i="15"/>
  <c r="F173" i="15"/>
  <c r="E173" i="15"/>
  <c r="N172" i="15"/>
  <c r="M172" i="15"/>
  <c r="L172" i="15"/>
  <c r="K172" i="15"/>
  <c r="J172" i="15"/>
  <c r="I172" i="15"/>
  <c r="H172" i="15"/>
  <c r="G172" i="15"/>
  <c r="F172" i="15"/>
  <c r="E172" i="15"/>
  <c r="N171" i="15"/>
  <c r="M171" i="15"/>
  <c r="L171" i="15"/>
  <c r="K171" i="15"/>
  <c r="J171" i="15"/>
  <c r="I171" i="15"/>
  <c r="H171" i="15"/>
  <c r="G171" i="15"/>
  <c r="F171" i="15"/>
  <c r="E171" i="15"/>
  <c r="N170" i="15"/>
  <c r="M170" i="15"/>
  <c r="L170" i="15"/>
  <c r="K170" i="15"/>
  <c r="J170" i="15"/>
  <c r="I170" i="15"/>
  <c r="H170" i="15"/>
  <c r="G170" i="15"/>
  <c r="F170" i="15"/>
  <c r="E170" i="15"/>
  <c r="N169" i="15"/>
  <c r="M169" i="15"/>
  <c r="L169" i="15"/>
  <c r="K169" i="15"/>
  <c r="J169" i="15"/>
  <c r="I169" i="15"/>
  <c r="H169" i="15"/>
  <c r="G169" i="15"/>
  <c r="F169" i="15"/>
  <c r="E169" i="15"/>
  <c r="N168" i="15"/>
  <c r="M168" i="15"/>
  <c r="L168" i="15"/>
  <c r="K168" i="15"/>
  <c r="J168" i="15"/>
  <c r="I168" i="15"/>
  <c r="H168" i="15"/>
  <c r="G168" i="15"/>
  <c r="F168" i="15"/>
  <c r="E168" i="15"/>
  <c r="N167" i="15"/>
  <c r="M167" i="15"/>
  <c r="L167" i="15"/>
  <c r="K167" i="15"/>
  <c r="J167" i="15"/>
  <c r="I167" i="15"/>
  <c r="H167" i="15"/>
  <c r="G167" i="15"/>
  <c r="F167" i="15"/>
  <c r="E167" i="15"/>
  <c r="N166" i="15"/>
  <c r="M166" i="15"/>
  <c r="L166" i="15"/>
  <c r="K166" i="15"/>
  <c r="J166" i="15"/>
  <c r="I166" i="15"/>
  <c r="H166" i="15"/>
  <c r="G166" i="15"/>
  <c r="F166" i="15"/>
  <c r="E166" i="15"/>
  <c r="N165" i="15"/>
  <c r="M165" i="15"/>
  <c r="L165" i="15"/>
  <c r="K165" i="15"/>
  <c r="J165" i="15"/>
  <c r="I165" i="15"/>
  <c r="H165" i="15"/>
  <c r="G165" i="15"/>
  <c r="F165" i="15"/>
  <c r="E165" i="15"/>
  <c r="N164" i="15"/>
  <c r="M164" i="15"/>
  <c r="L164" i="15"/>
  <c r="K164" i="15"/>
  <c r="J164" i="15"/>
  <c r="I164" i="15"/>
  <c r="H164" i="15"/>
  <c r="G164" i="15"/>
  <c r="F164" i="15"/>
  <c r="E164" i="15"/>
  <c r="N163" i="15"/>
  <c r="M163" i="15"/>
  <c r="L163" i="15"/>
  <c r="K163" i="15"/>
  <c r="J163" i="15"/>
  <c r="I163" i="15"/>
  <c r="H163" i="15"/>
  <c r="G163" i="15"/>
  <c r="F163" i="15"/>
  <c r="E163" i="15"/>
  <c r="N162" i="15"/>
  <c r="M162" i="15"/>
  <c r="L162" i="15"/>
  <c r="K162" i="15"/>
  <c r="J162" i="15"/>
  <c r="I162" i="15"/>
  <c r="H162" i="15"/>
  <c r="G162" i="15"/>
  <c r="F162" i="15"/>
  <c r="E162" i="15"/>
  <c r="N161" i="15"/>
  <c r="M161" i="15"/>
  <c r="L161" i="15"/>
  <c r="K161" i="15"/>
  <c r="J161" i="15"/>
  <c r="I161" i="15"/>
  <c r="H161" i="15"/>
  <c r="G161" i="15"/>
  <c r="F161" i="15"/>
  <c r="E161" i="15"/>
  <c r="N160" i="15"/>
  <c r="M160" i="15"/>
  <c r="L160" i="15"/>
  <c r="K160" i="15"/>
  <c r="J160" i="15"/>
  <c r="I160" i="15"/>
  <c r="H160" i="15"/>
  <c r="G160" i="15"/>
  <c r="F160" i="15"/>
  <c r="E160" i="15"/>
  <c r="N159" i="15"/>
  <c r="M159" i="15"/>
  <c r="L159" i="15"/>
  <c r="K159" i="15"/>
  <c r="J159" i="15"/>
  <c r="I159" i="15"/>
  <c r="H159" i="15"/>
  <c r="G159" i="15"/>
  <c r="F159" i="15"/>
  <c r="E159" i="15"/>
  <c r="N158" i="15"/>
  <c r="M158" i="15"/>
  <c r="L158" i="15"/>
  <c r="K158" i="15"/>
  <c r="J158" i="15"/>
  <c r="I158" i="15"/>
  <c r="H158" i="15"/>
  <c r="G158" i="15"/>
  <c r="F158" i="15"/>
  <c r="E158" i="15"/>
  <c r="N157" i="15"/>
  <c r="M157" i="15"/>
  <c r="L157" i="15"/>
  <c r="K157" i="15"/>
  <c r="J157" i="15"/>
  <c r="I157" i="15"/>
  <c r="H157" i="15"/>
  <c r="G157" i="15"/>
  <c r="F157" i="15"/>
  <c r="E157" i="15"/>
  <c r="N156" i="15"/>
  <c r="M156" i="15"/>
  <c r="L156" i="15"/>
  <c r="K156" i="15"/>
  <c r="J156" i="15"/>
  <c r="I156" i="15"/>
  <c r="H156" i="15"/>
  <c r="G156" i="15"/>
  <c r="F156" i="15"/>
  <c r="E156" i="15"/>
  <c r="N155" i="15"/>
  <c r="M155" i="15"/>
  <c r="L155" i="15"/>
  <c r="K155" i="15"/>
  <c r="J155" i="15"/>
  <c r="I155" i="15"/>
  <c r="H155" i="15"/>
  <c r="G155" i="15"/>
  <c r="F155" i="15"/>
  <c r="E155" i="15"/>
  <c r="N154" i="15"/>
  <c r="M154" i="15"/>
  <c r="L154" i="15"/>
  <c r="K154" i="15"/>
  <c r="J154" i="15"/>
  <c r="I154" i="15"/>
  <c r="H154" i="15"/>
  <c r="G154" i="15"/>
  <c r="F154" i="15"/>
  <c r="E154" i="15"/>
  <c r="N153" i="15"/>
  <c r="M153" i="15"/>
  <c r="L153" i="15"/>
  <c r="K153" i="15"/>
  <c r="J153" i="15"/>
  <c r="I153" i="15"/>
  <c r="H153" i="15"/>
  <c r="G153" i="15"/>
  <c r="F153" i="15"/>
  <c r="E153" i="15"/>
  <c r="N152" i="15"/>
  <c r="M152" i="15"/>
  <c r="L152" i="15"/>
  <c r="K152" i="15"/>
  <c r="J152" i="15"/>
  <c r="I152" i="15"/>
  <c r="H152" i="15"/>
  <c r="G152" i="15"/>
  <c r="F152" i="15"/>
  <c r="E152" i="15"/>
  <c r="N151" i="15"/>
  <c r="M151" i="15"/>
  <c r="L151" i="15"/>
  <c r="K151" i="15"/>
  <c r="J151" i="15"/>
  <c r="I151" i="15"/>
  <c r="H151" i="15"/>
  <c r="G151" i="15"/>
  <c r="F151" i="15"/>
  <c r="E151" i="15"/>
  <c r="N150" i="15"/>
  <c r="M150" i="15"/>
  <c r="L150" i="15"/>
  <c r="K150" i="15"/>
  <c r="J150" i="15"/>
  <c r="I150" i="15"/>
  <c r="H150" i="15"/>
  <c r="G150" i="15"/>
  <c r="F150" i="15"/>
  <c r="E150" i="15"/>
  <c r="N149" i="15"/>
  <c r="M149" i="15"/>
  <c r="L149" i="15"/>
  <c r="K149" i="15"/>
  <c r="J149" i="15"/>
  <c r="I149" i="15"/>
  <c r="H149" i="15"/>
  <c r="G149" i="15"/>
  <c r="F149" i="15"/>
  <c r="E149" i="15"/>
  <c r="N148" i="15"/>
  <c r="M148" i="15"/>
  <c r="L148" i="15"/>
  <c r="K148" i="15"/>
  <c r="J148" i="15"/>
  <c r="I148" i="15"/>
  <c r="H148" i="15"/>
  <c r="G148" i="15"/>
  <c r="F148" i="15"/>
  <c r="E148" i="15"/>
  <c r="N147" i="15"/>
  <c r="M147" i="15"/>
  <c r="L147" i="15"/>
  <c r="K147" i="15"/>
  <c r="J147" i="15"/>
  <c r="I147" i="15"/>
  <c r="H147" i="15"/>
  <c r="G147" i="15"/>
  <c r="F147" i="15"/>
  <c r="E147" i="15"/>
  <c r="N146" i="15"/>
  <c r="M146" i="15"/>
  <c r="L146" i="15"/>
  <c r="K146" i="15"/>
  <c r="J146" i="15"/>
  <c r="I146" i="15"/>
  <c r="H146" i="15"/>
  <c r="G146" i="15"/>
  <c r="F146" i="15"/>
  <c r="E146" i="15"/>
  <c r="N145" i="15"/>
  <c r="M145" i="15"/>
  <c r="L145" i="15"/>
  <c r="K145" i="15"/>
  <c r="J145" i="15"/>
  <c r="I145" i="15"/>
  <c r="H145" i="15"/>
  <c r="G145" i="15"/>
  <c r="F145" i="15"/>
  <c r="E145" i="15"/>
  <c r="N144" i="15"/>
  <c r="M144" i="15"/>
  <c r="L144" i="15"/>
  <c r="K144" i="15"/>
  <c r="J144" i="15"/>
  <c r="I144" i="15"/>
  <c r="H144" i="15"/>
  <c r="G144" i="15"/>
  <c r="F144" i="15"/>
  <c r="E144" i="15"/>
  <c r="N143" i="15"/>
  <c r="M143" i="15"/>
  <c r="L143" i="15"/>
  <c r="K143" i="15"/>
  <c r="J143" i="15"/>
  <c r="I143" i="15"/>
  <c r="H143" i="15"/>
  <c r="G143" i="15"/>
  <c r="F143" i="15"/>
  <c r="E143" i="15"/>
  <c r="N142" i="15"/>
  <c r="M142" i="15"/>
  <c r="L142" i="15"/>
  <c r="K142" i="15"/>
  <c r="J142" i="15"/>
  <c r="I142" i="15"/>
  <c r="H142" i="15"/>
  <c r="G142" i="15"/>
  <c r="F142" i="15"/>
  <c r="E142" i="15"/>
  <c r="N141" i="15"/>
  <c r="M141" i="15"/>
  <c r="L141" i="15"/>
  <c r="K141" i="15"/>
  <c r="J141" i="15"/>
  <c r="I141" i="15"/>
  <c r="H141" i="15"/>
  <c r="G141" i="15"/>
  <c r="F141" i="15"/>
  <c r="E141" i="15"/>
  <c r="N140" i="15"/>
  <c r="M140" i="15"/>
  <c r="L140" i="15"/>
  <c r="K140" i="15"/>
  <c r="J140" i="15"/>
  <c r="I140" i="15"/>
  <c r="H140" i="15"/>
  <c r="G140" i="15"/>
  <c r="F140" i="15"/>
  <c r="E140" i="15"/>
  <c r="N139" i="15"/>
  <c r="M139" i="15"/>
  <c r="L139" i="15"/>
  <c r="K139" i="15"/>
  <c r="J139" i="15"/>
  <c r="I139" i="15"/>
  <c r="H139" i="15"/>
  <c r="G139" i="15"/>
  <c r="F139" i="15"/>
  <c r="E139" i="15"/>
  <c r="N138" i="15"/>
  <c r="M138" i="15"/>
  <c r="L138" i="15"/>
  <c r="K138" i="15"/>
  <c r="J138" i="15"/>
  <c r="I138" i="15"/>
  <c r="H138" i="15"/>
  <c r="G138" i="15"/>
  <c r="F138" i="15"/>
  <c r="E138" i="15"/>
  <c r="N137" i="15"/>
  <c r="M137" i="15"/>
  <c r="L137" i="15"/>
  <c r="K137" i="15"/>
  <c r="J137" i="15"/>
  <c r="I137" i="15"/>
  <c r="H137" i="15"/>
  <c r="G137" i="15"/>
  <c r="F137" i="15"/>
  <c r="E137" i="15"/>
  <c r="N136" i="15"/>
  <c r="M136" i="15"/>
  <c r="L136" i="15"/>
  <c r="K136" i="15"/>
  <c r="J136" i="15"/>
  <c r="I136" i="15"/>
  <c r="H136" i="15"/>
  <c r="G136" i="15"/>
  <c r="F136" i="15"/>
  <c r="E136" i="15"/>
  <c r="N135" i="15"/>
  <c r="M135" i="15"/>
  <c r="L135" i="15"/>
  <c r="K135" i="15"/>
  <c r="J135" i="15"/>
  <c r="I135" i="15"/>
  <c r="H135" i="15"/>
  <c r="G135" i="15"/>
  <c r="F135" i="15"/>
  <c r="E135" i="15"/>
  <c r="N134" i="15"/>
  <c r="M134" i="15"/>
  <c r="L134" i="15"/>
  <c r="K134" i="15"/>
  <c r="J134" i="15"/>
  <c r="I134" i="15"/>
  <c r="H134" i="15"/>
  <c r="G134" i="15"/>
  <c r="F134" i="15"/>
  <c r="E134" i="15"/>
  <c r="N133" i="15"/>
  <c r="M133" i="15"/>
  <c r="L133" i="15"/>
  <c r="K133" i="15"/>
  <c r="J133" i="15"/>
  <c r="I133" i="15"/>
  <c r="H133" i="15"/>
  <c r="G133" i="15"/>
  <c r="F133" i="15"/>
  <c r="E133" i="15"/>
  <c r="N132" i="15"/>
  <c r="M132" i="15"/>
  <c r="L132" i="15"/>
  <c r="K132" i="15"/>
  <c r="J132" i="15"/>
  <c r="I132" i="15"/>
  <c r="H132" i="15"/>
  <c r="G132" i="15"/>
  <c r="F132" i="15"/>
  <c r="E132" i="15"/>
  <c r="N131" i="15"/>
  <c r="M131" i="15"/>
  <c r="L131" i="15"/>
  <c r="K131" i="15"/>
  <c r="J131" i="15"/>
  <c r="I131" i="15"/>
  <c r="H131" i="15"/>
  <c r="G131" i="15"/>
  <c r="F131" i="15"/>
  <c r="E131" i="15"/>
  <c r="N130" i="15"/>
  <c r="M130" i="15"/>
  <c r="L130" i="15"/>
  <c r="K130" i="15"/>
  <c r="J130" i="15"/>
  <c r="I130" i="15"/>
  <c r="H130" i="15"/>
  <c r="G130" i="15"/>
  <c r="F130" i="15"/>
  <c r="E130" i="15"/>
  <c r="N129" i="15"/>
  <c r="M129" i="15"/>
  <c r="L129" i="15"/>
  <c r="K129" i="15"/>
  <c r="J129" i="15"/>
  <c r="I129" i="15"/>
  <c r="H129" i="15"/>
  <c r="G129" i="15"/>
  <c r="F129" i="15"/>
  <c r="E129" i="15"/>
  <c r="N128" i="15"/>
  <c r="M128" i="15"/>
  <c r="L128" i="15"/>
  <c r="K128" i="15"/>
  <c r="J128" i="15"/>
  <c r="I128" i="15"/>
  <c r="H128" i="15"/>
  <c r="G128" i="15"/>
  <c r="F128" i="15"/>
  <c r="E128" i="15"/>
  <c r="N127" i="15"/>
  <c r="M127" i="15"/>
  <c r="L127" i="15"/>
  <c r="K127" i="15"/>
  <c r="J127" i="15"/>
  <c r="I127" i="15"/>
  <c r="H127" i="15"/>
  <c r="G127" i="15"/>
  <c r="F127" i="15"/>
  <c r="E127" i="15"/>
  <c r="N126" i="15"/>
  <c r="M126" i="15"/>
  <c r="L126" i="15"/>
  <c r="K126" i="15"/>
  <c r="J126" i="15"/>
  <c r="I126" i="15"/>
  <c r="H126" i="15"/>
  <c r="G126" i="15"/>
  <c r="F126" i="15"/>
  <c r="E126" i="15"/>
  <c r="N125" i="15"/>
  <c r="M125" i="15"/>
  <c r="L125" i="15"/>
  <c r="K125" i="15"/>
  <c r="J125" i="15"/>
  <c r="I125" i="15"/>
  <c r="H125" i="15"/>
  <c r="G125" i="15"/>
  <c r="F125" i="15"/>
  <c r="E125" i="15"/>
  <c r="N124" i="15"/>
  <c r="M124" i="15"/>
  <c r="L124" i="15"/>
  <c r="K124" i="15"/>
  <c r="J124" i="15"/>
  <c r="I124" i="15"/>
  <c r="H124" i="15"/>
  <c r="G124" i="15"/>
  <c r="F124" i="15"/>
  <c r="E124" i="15"/>
  <c r="N123" i="15"/>
  <c r="M123" i="15"/>
  <c r="L123" i="15"/>
  <c r="K123" i="15"/>
  <c r="J123" i="15"/>
  <c r="I123" i="15"/>
  <c r="H123" i="15"/>
  <c r="G123" i="15"/>
  <c r="F123" i="15"/>
  <c r="E123" i="15"/>
  <c r="N122" i="15"/>
  <c r="M122" i="15"/>
  <c r="L122" i="15"/>
  <c r="K122" i="15"/>
  <c r="J122" i="15"/>
  <c r="I122" i="15"/>
  <c r="H122" i="15"/>
  <c r="G122" i="15"/>
  <c r="F122" i="15"/>
  <c r="E122" i="15"/>
  <c r="N121" i="15"/>
  <c r="M121" i="15"/>
  <c r="L121" i="15"/>
  <c r="K121" i="15"/>
  <c r="J121" i="15"/>
  <c r="I121" i="15"/>
  <c r="H121" i="15"/>
  <c r="G121" i="15"/>
  <c r="F121" i="15"/>
  <c r="E121" i="15"/>
  <c r="N120" i="15"/>
  <c r="M120" i="15"/>
  <c r="L120" i="15"/>
  <c r="K120" i="15"/>
  <c r="J120" i="15"/>
  <c r="I120" i="15"/>
  <c r="H120" i="15"/>
  <c r="G120" i="15"/>
  <c r="F120" i="15"/>
  <c r="E120" i="15"/>
  <c r="N119" i="15"/>
  <c r="M119" i="15"/>
  <c r="L119" i="15"/>
  <c r="K119" i="15"/>
  <c r="J119" i="15"/>
  <c r="I119" i="15"/>
  <c r="H119" i="15"/>
  <c r="G119" i="15"/>
  <c r="F119" i="15"/>
  <c r="E119" i="15"/>
  <c r="N118" i="15"/>
  <c r="M118" i="15"/>
  <c r="L118" i="15"/>
  <c r="K118" i="15"/>
  <c r="J118" i="15"/>
  <c r="I118" i="15"/>
  <c r="H118" i="15"/>
  <c r="G118" i="15"/>
  <c r="F118" i="15"/>
  <c r="E118" i="15"/>
  <c r="N117" i="15"/>
  <c r="M117" i="15"/>
  <c r="L117" i="15"/>
  <c r="K117" i="15"/>
  <c r="J117" i="15"/>
  <c r="I117" i="15"/>
  <c r="H117" i="15"/>
  <c r="G117" i="15"/>
  <c r="F117" i="15"/>
  <c r="E117" i="15"/>
  <c r="N116" i="15"/>
  <c r="M116" i="15"/>
  <c r="L116" i="15"/>
  <c r="K116" i="15"/>
  <c r="J116" i="15"/>
  <c r="I116" i="15"/>
  <c r="H116" i="15"/>
  <c r="G116" i="15"/>
  <c r="F116" i="15"/>
  <c r="E116" i="15"/>
  <c r="N114" i="15"/>
  <c r="M114" i="15"/>
  <c r="L114" i="15"/>
  <c r="K114" i="15"/>
  <c r="J114" i="15"/>
  <c r="I114" i="15"/>
  <c r="H114" i="15"/>
  <c r="G114" i="15"/>
  <c r="F114" i="15"/>
  <c r="E114" i="15"/>
  <c r="N113" i="15"/>
  <c r="M113" i="15"/>
  <c r="L113" i="15"/>
  <c r="K113" i="15"/>
  <c r="J113" i="15"/>
  <c r="I113" i="15"/>
  <c r="H113" i="15"/>
  <c r="G113" i="15"/>
  <c r="F113" i="15"/>
  <c r="E113" i="15"/>
  <c r="N112" i="15"/>
  <c r="M112" i="15"/>
  <c r="L112" i="15"/>
  <c r="K112" i="15"/>
  <c r="J112" i="15"/>
  <c r="I112" i="15"/>
  <c r="H112" i="15"/>
  <c r="G112" i="15"/>
  <c r="F112" i="15"/>
  <c r="E112" i="15"/>
  <c r="N111" i="15"/>
  <c r="M111" i="15"/>
  <c r="L111" i="15"/>
  <c r="K111" i="15"/>
  <c r="J111" i="15"/>
  <c r="I111" i="15"/>
  <c r="H111" i="15"/>
  <c r="G111" i="15"/>
  <c r="F111" i="15"/>
  <c r="E111" i="15"/>
  <c r="N110" i="15"/>
  <c r="M110" i="15"/>
  <c r="L110" i="15"/>
  <c r="K110" i="15"/>
  <c r="J110" i="15"/>
  <c r="I110" i="15"/>
  <c r="H110" i="15"/>
  <c r="G110" i="15"/>
  <c r="F110" i="15"/>
  <c r="E110" i="15"/>
  <c r="N109" i="15"/>
  <c r="M109" i="15"/>
  <c r="L109" i="15"/>
  <c r="K109" i="15"/>
  <c r="J109" i="15"/>
  <c r="I109" i="15"/>
  <c r="H109" i="15"/>
  <c r="G109" i="15"/>
  <c r="F109" i="15"/>
  <c r="E109" i="15"/>
  <c r="N108" i="15"/>
  <c r="M108" i="15"/>
  <c r="L108" i="15"/>
  <c r="K108" i="15"/>
  <c r="J108" i="15"/>
  <c r="I108" i="15"/>
  <c r="H108" i="15"/>
  <c r="G108" i="15"/>
  <c r="F108" i="15"/>
  <c r="E108" i="15"/>
  <c r="N107" i="15"/>
  <c r="M107" i="15"/>
  <c r="L107" i="15"/>
  <c r="K107" i="15"/>
  <c r="J107" i="15"/>
  <c r="I107" i="15"/>
  <c r="H107" i="15"/>
  <c r="G107" i="15"/>
  <c r="F107" i="15"/>
  <c r="E107" i="15"/>
  <c r="N106" i="15"/>
  <c r="M106" i="15"/>
  <c r="L106" i="15"/>
  <c r="K106" i="15"/>
  <c r="J106" i="15"/>
  <c r="I106" i="15"/>
  <c r="H106" i="15"/>
  <c r="G106" i="15"/>
  <c r="F106" i="15"/>
  <c r="E106" i="15"/>
  <c r="N105" i="15"/>
  <c r="M105" i="15"/>
  <c r="L105" i="15"/>
  <c r="K105" i="15"/>
  <c r="J105" i="15"/>
  <c r="I105" i="15"/>
  <c r="H105" i="15"/>
  <c r="G105" i="15"/>
  <c r="F105" i="15"/>
  <c r="E105" i="15"/>
  <c r="N104" i="15"/>
  <c r="M104" i="15"/>
  <c r="L104" i="15"/>
  <c r="K104" i="15"/>
  <c r="J104" i="15"/>
  <c r="I104" i="15"/>
  <c r="H104" i="15"/>
  <c r="G104" i="15"/>
  <c r="F104" i="15"/>
  <c r="E104" i="15"/>
  <c r="N103" i="15"/>
  <c r="M103" i="15"/>
  <c r="L103" i="15"/>
  <c r="K103" i="15"/>
  <c r="J103" i="15"/>
  <c r="I103" i="15"/>
  <c r="H103" i="15"/>
  <c r="G103" i="15"/>
  <c r="F103" i="15"/>
  <c r="E103" i="15"/>
  <c r="N102" i="15"/>
  <c r="M102" i="15"/>
  <c r="L102" i="15"/>
  <c r="K102" i="15"/>
  <c r="J102" i="15"/>
  <c r="I102" i="15"/>
  <c r="H102" i="15"/>
  <c r="G102" i="15"/>
  <c r="F102" i="15"/>
  <c r="E102" i="15"/>
  <c r="N101" i="15"/>
  <c r="M101" i="15"/>
  <c r="L101" i="15"/>
  <c r="K101" i="15"/>
  <c r="J101" i="15"/>
  <c r="I101" i="15"/>
  <c r="H101" i="15"/>
  <c r="G101" i="15"/>
  <c r="F101" i="15"/>
  <c r="E101" i="15"/>
  <c r="N100" i="15"/>
  <c r="M100" i="15"/>
  <c r="L100" i="15"/>
  <c r="K100" i="15"/>
  <c r="J100" i="15"/>
  <c r="I100" i="15"/>
  <c r="H100" i="15"/>
  <c r="G100" i="15"/>
  <c r="F100" i="15"/>
  <c r="E100" i="15"/>
  <c r="N99" i="15"/>
  <c r="M99" i="15"/>
  <c r="L99" i="15"/>
  <c r="K99" i="15"/>
  <c r="J99" i="15"/>
  <c r="I99" i="15"/>
  <c r="H99" i="15"/>
  <c r="G99" i="15"/>
  <c r="F99" i="15"/>
  <c r="E99" i="15"/>
  <c r="N98" i="15"/>
  <c r="M98" i="15"/>
  <c r="L98" i="15"/>
  <c r="K98" i="15"/>
  <c r="J98" i="15"/>
  <c r="I98" i="15"/>
  <c r="H98" i="15"/>
  <c r="G98" i="15"/>
  <c r="F98" i="15"/>
  <c r="E98" i="15"/>
  <c r="N97" i="15"/>
  <c r="M97" i="15"/>
  <c r="L97" i="15"/>
  <c r="K97" i="15"/>
  <c r="J97" i="15"/>
  <c r="I97" i="15"/>
  <c r="H97" i="15"/>
  <c r="G97" i="15"/>
  <c r="F97" i="15"/>
  <c r="E97" i="15"/>
  <c r="N96" i="15"/>
  <c r="M96" i="15"/>
  <c r="L96" i="15"/>
  <c r="K96" i="15"/>
  <c r="J96" i="15"/>
  <c r="I96" i="15"/>
  <c r="H96" i="15"/>
  <c r="G96" i="15"/>
  <c r="F96" i="15"/>
  <c r="E96" i="15"/>
  <c r="N95" i="15"/>
  <c r="M95" i="15"/>
  <c r="L95" i="15"/>
  <c r="K95" i="15"/>
  <c r="J95" i="15"/>
  <c r="I95" i="15"/>
  <c r="H95" i="15"/>
  <c r="G95" i="15"/>
  <c r="F95" i="15"/>
  <c r="E95" i="15"/>
  <c r="N94" i="15"/>
  <c r="M94" i="15"/>
  <c r="L94" i="15"/>
  <c r="K94" i="15"/>
  <c r="J94" i="15"/>
  <c r="I94" i="15"/>
  <c r="H94" i="15"/>
  <c r="G94" i="15"/>
  <c r="F94" i="15"/>
  <c r="E94" i="15"/>
  <c r="N93" i="15"/>
  <c r="M93" i="15"/>
  <c r="L93" i="15"/>
  <c r="K93" i="15"/>
  <c r="J93" i="15"/>
  <c r="I93" i="15"/>
  <c r="H93" i="15"/>
  <c r="G93" i="15"/>
  <c r="F93" i="15"/>
  <c r="E93" i="15"/>
  <c r="N92" i="15"/>
  <c r="M92" i="15"/>
  <c r="L92" i="15"/>
  <c r="K92" i="15"/>
  <c r="J92" i="15"/>
  <c r="I92" i="15"/>
  <c r="H92" i="15"/>
  <c r="G92" i="15"/>
  <c r="F92" i="15"/>
  <c r="E92" i="15"/>
  <c r="N91" i="15"/>
  <c r="M91" i="15"/>
  <c r="L91" i="15"/>
  <c r="K91" i="15"/>
  <c r="J91" i="15"/>
  <c r="I91" i="15"/>
  <c r="H91" i="15"/>
  <c r="G91" i="15"/>
  <c r="F91" i="15"/>
  <c r="E91" i="15"/>
  <c r="N90" i="15"/>
  <c r="M90" i="15"/>
  <c r="L90" i="15"/>
  <c r="K90" i="15"/>
  <c r="J90" i="15"/>
  <c r="I90" i="15"/>
  <c r="H90" i="15"/>
  <c r="G90" i="15"/>
  <c r="F90" i="15"/>
  <c r="E90" i="15"/>
  <c r="N89" i="15"/>
  <c r="M89" i="15"/>
  <c r="L89" i="15"/>
  <c r="K89" i="15"/>
  <c r="J89" i="15"/>
  <c r="I89" i="15"/>
  <c r="H89" i="15"/>
  <c r="G89" i="15"/>
  <c r="F89" i="15"/>
  <c r="E89" i="15"/>
  <c r="N88" i="15"/>
  <c r="M88" i="15"/>
  <c r="L88" i="15"/>
  <c r="K88" i="15"/>
  <c r="J88" i="15"/>
  <c r="I88" i="15"/>
  <c r="H88" i="15"/>
  <c r="G88" i="15"/>
  <c r="F88" i="15"/>
  <c r="E88" i="15"/>
  <c r="N87" i="15"/>
  <c r="M87" i="15"/>
  <c r="L87" i="15"/>
  <c r="K87" i="15"/>
  <c r="J87" i="15"/>
  <c r="I87" i="15"/>
  <c r="H87" i="15"/>
  <c r="G87" i="15"/>
  <c r="F87" i="15"/>
  <c r="E87" i="15"/>
  <c r="N86" i="15"/>
  <c r="M86" i="15"/>
  <c r="L86" i="15"/>
  <c r="K86" i="15"/>
  <c r="J86" i="15"/>
  <c r="I86" i="15"/>
  <c r="H86" i="15"/>
  <c r="G86" i="15"/>
  <c r="F86" i="15"/>
  <c r="E86" i="15"/>
  <c r="N85" i="15"/>
  <c r="M85" i="15"/>
  <c r="L85" i="15"/>
  <c r="K85" i="15"/>
  <c r="J85" i="15"/>
  <c r="I85" i="15"/>
  <c r="H85" i="15"/>
  <c r="G85" i="15"/>
  <c r="F85" i="15"/>
  <c r="E85" i="15"/>
  <c r="N84" i="15"/>
  <c r="M84" i="15"/>
  <c r="L84" i="15"/>
  <c r="K84" i="15"/>
  <c r="J84" i="15"/>
  <c r="I84" i="15"/>
  <c r="H84" i="15"/>
  <c r="G84" i="15"/>
  <c r="F84" i="15"/>
  <c r="E84" i="15"/>
  <c r="N83" i="15"/>
  <c r="M83" i="15"/>
  <c r="L83" i="15"/>
  <c r="K83" i="15"/>
  <c r="J83" i="15"/>
  <c r="I83" i="15"/>
  <c r="H83" i="15"/>
  <c r="G83" i="15"/>
  <c r="F83" i="15"/>
  <c r="E83" i="15"/>
  <c r="N82" i="15"/>
  <c r="M82" i="15"/>
  <c r="L82" i="15"/>
  <c r="K82" i="15"/>
  <c r="J82" i="15"/>
  <c r="I82" i="15"/>
  <c r="H82" i="15"/>
  <c r="G82" i="15"/>
  <c r="F82" i="15"/>
  <c r="E82" i="15"/>
  <c r="N81" i="15"/>
  <c r="M81" i="15"/>
  <c r="L81" i="15"/>
  <c r="K81" i="15"/>
  <c r="J81" i="15"/>
  <c r="I81" i="15"/>
  <c r="H81" i="15"/>
  <c r="G81" i="15"/>
  <c r="F81" i="15"/>
  <c r="E81" i="15"/>
  <c r="N80" i="15"/>
  <c r="M80" i="15"/>
  <c r="L80" i="15"/>
  <c r="K80" i="15"/>
  <c r="J80" i="15"/>
  <c r="I80" i="15"/>
  <c r="H80" i="15"/>
  <c r="G80" i="15"/>
  <c r="F80" i="15"/>
  <c r="E80" i="15"/>
  <c r="N79" i="15"/>
  <c r="M79" i="15"/>
  <c r="L79" i="15"/>
  <c r="K79" i="15"/>
  <c r="J79" i="15"/>
  <c r="I79" i="15"/>
  <c r="H79" i="15"/>
  <c r="G79" i="15"/>
  <c r="F79" i="15"/>
  <c r="E79" i="15"/>
  <c r="N78" i="15"/>
  <c r="M78" i="15"/>
  <c r="L78" i="15"/>
  <c r="K78" i="15"/>
  <c r="J78" i="15"/>
  <c r="I78" i="15"/>
  <c r="H78" i="15"/>
  <c r="G78" i="15"/>
  <c r="F78" i="15"/>
  <c r="E78" i="15"/>
  <c r="N77" i="15"/>
  <c r="M77" i="15"/>
  <c r="L77" i="15"/>
  <c r="K77" i="15"/>
  <c r="J77" i="15"/>
  <c r="I77" i="15"/>
  <c r="H77" i="15"/>
  <c r="G77" i="15"/>
  <c r="F77" i="15"/>
  <c r="E77" i="15"/>
  <c r="N76" i="15"/>
  <c r="M76" i="15"/>
  <c r="L76" i="15"/>
  <c r="K76" i="15"/>
  <c r="J76" i="15"/>
  <c r="I76" i="15"/>
  <c r="H76" i="15"/>
  <c r="G76" i="15"/>
  <c r="F76" i="15"/>
  <c r="E76" i="15"/>
  <c r="N75" i="15"/>
  <c r="M75" i="15"/>
  <c r="L75" i="15"/>
  <c r="K75" i="15"/>
  <c r="J75" i="15"/>
  <c r="I75" i="15"/>
  <c r="H75" i="15"/>
  <c r="G75" i="15"/>
  <c r="F75" i="15"/>
  <c r="E75" i="15"/>
  <c r="N74" i="15"/>
  <c r="M74" i="15"/>
  <c r="L74" i="15"/>
  <c r="K74" i="15"/>
  <c r="J74" i="15"/>
  <c r="I74" i="15"/>
  <c r="H74" i="15"/>
  <c r="G74" i="15"/>
  <c r="F74" i="15"/>
  <c r="E74" i="15"/>
  <c r="N73" i="15"/>
  <c r="M73" i="15"/>
  <c r="L73" i="15"/>
  <c r="K73" i="15"/>
  <c r="J73" i="15"/>
  <c r="I73" i="15"/>
  <c r="H73" i="15"/>
  <c r="G73" i="15"/>
  <c r="F73" i="15"/>
  <c r="E73" i="15"/>
  <c r="N72" i="15"/>
  <c r="M72" i="15"/>
  <c r="L72" i="15"/>
  <c r="K72" i="15"/>
  <c r="J72" i="15"/>
  <c r="I72" i="15"/>
  <c r="H72" i="15"/>
  <c r="G72" i="15"/>
  <c r="F72" i="15"/>
  <c r="E72" i="15"/>
  <c r="N71" i="15"/>
  <c r="M71" i="15"/>
  <c r="L71" i="15"/>
  <c r="K71" i="15"/>
  <c r="J71" i="15"/>
  <c r="I71" i="15"/>
  <c r="H71" i="15"/>
  <c r="G71" i="15"/>
  <c r="F71" i="15"/>
  <c r="E71" i="15"/>
  <c r="N70" i="15"/>
  <c r="M70" i="15"/>
  <c r="L70" i="15"/>
  <c r="K70" i="15"/>
  <c r="J70" i="15"/>
  <c r="I70" i="15"/>
  <c r="H70" i="15"/>
  <c r="G70" i="15"/>
  <c r="F70" i="15"/>
  <c r="E70" i="15"/>
  <c r="N69" i="15"/>
  <c r="M69" i="15"/>
  <c r="L69" i="15"/>
  <c r="K69" i="15"/>
  <c r="J69" i="15"/>
  <c r="I69" i="15"/>
  <c r="H69" i="15"/>
  <c r="G69" i="15"/>
  <c r="F69" i="15"/>
  <c r="E69" i="15"/>
  <c r="N68" i="15"/>
  <c r="M68" i="15"/>
  <c r="L68" i="15"/>
  <c r="K68" i="15"/>
  <c r="J68" i="15"/>
  <c r="I68" i="15"/>
  <c r="H68" i="15"/>
  <c r="G68" i="15"/>
  <c r="F68" i="15"/>
  <c r="E68" i="15"/>
  <c r="N67" i="15"/>
  <c r="M67" i="15"/>
  <c r="L67" i="15"/>
  <c r="K67" i="15"/>
  <c r="J67" i="15"/>
  <c r="I67" i="15"/>
  <c r="H67" i="15"/>
  <c r="G67" i="15"/>
  <c r="F67" i="15"/>
  <c r="E67" i="15"/>
  <c r="N66" i="15"/>
  <c r="M66" i="15"/>
  <c r="L66" i="15"/>
  <c r="K66" i="15"/>
  <c r="J66" i="15"/>
  <c r="I66" i="15"/>
  <c r="H66" i="15"/>
  <c r="G66" i="15"/>
  <c r="F66" i="15"/>
  <c r="E66" i="15"/>
  <c r="N64" i="15"/>
  <c r="M64" i="15"/>
  <c r="L64" i="15"/>
  <c r="K64" i="15"/>
  <c r="J64" i="15"/>
  <c r="I64" i="15"/>
  <c r="H64" i="15"/>
  <c r="G64" i="15"/>
  <c r="F64" i="15"/>
  <c r="E64" i="15"/>
  <c r="N63" i="15"/>
  <c r="M63" i="15"/>
  <c r="L63" i="15"/>
  <c r="K63" i="15"/>
  <c r="J63" i="15"/>
  <c r="I63" i="15"/>
  <c r="H63" i="15"/>
  <c r="G63" i="15"/>
  <c r="F63" i="15"/>
  <c r="E63" i="15"/>
  <c r="N62" i="15"/>
  <c r="M62" i="15"/>
  <c r="L62" i="15"/>
  <c r="K62" i="15"/>
  <c r="J62" i="15"/>
  <c r="I62" i="15"/>
  <c r="H62" i="15"/>
  <c r="G62" i="15"/>
  <c r="F62" i="15"/>
  <c r="E62" i="15"/>
  <c r="N61" i="15"/>
  <c r="M61" i="15"/>
  <c r="L61" i="15"/>
  <c r="K61" i="15"/>
  <c r="J61" i="15"/>
  <c r="I61" i="15"/>
  <c r="H61" i="15"/>
  <c r="G61" i="15"/>
  <c r="F61" i="15"/>
  <c r="E61" i="15"/>
  <c r="N60" i="15"/>
  <c r="M60" i="15"/>
  <c r="L60" i="15"/>
  <c r="K60" i="15"/>
  <c r="J60" i="15"/>
  <c r="I60" i="15"/>
  <c r="H60" i="15"/>
  <c r="G60" i="15"/>
  <c r="F60" i="15"/>
  <c r="E60" i="15"/>
  <c r="N59" i="15"/>
  <c r="M59" i="15"/>
  <c r="L59" i="15"/>
  <c r="K59" i="15"/>
  <c r="J59" i="15"/>
  <c r="I59" i="15"/>
  <c r="H59" i="15"/>
  <c r="G59" i="15"/>
  <c r="F59" i="15"/>
  <c r="E59" i="15"/>
  <c r="N58" i="15"/>
  <c r="M58" i="15"/>
  <c r="L58" i="15"/>
  <c r="K58" i="15"/>
  <c r="J58" i="15"/>
  <c r="I58" i="15"/>
  <c r="H58" i="15"/>
  <c r="G58" i="15"/>
  <c r="F58" i="15"/>
  <c r="E58" i="15"/>
  <c r="N57" i="15"/>
  <c r="M57" i="15"/>
  <c r="L57" i="15"/>
  <c r="K57" i="15"/>
  <c r="J57" i="15"/>
  <c r="I57" i="15"/>
  <c r="H57" i="15"/>
  <c r="G57" i="15"/>
  <c r="F57" i="15"/>
  <c r="E57" i="15"/>
  <c r="N56" i="15"/>
  <c r="M56" i="15"/>
  <c r="L56" i="15"/>
  <c r="K56" i="15"/>
  <c r="J56" i="15"/>
  <c r="I56" i="15"/>
  <c r="H56" i="15"/>
  <c r="G56" i="15"/>
  <c r="F56" i="15"/>
  <c r="E56" i="15"/>
  <c r="N55" i="15"/>
  <c r="M55" i="15"/>
  <c r="L55" i="15"/>
  <c r="K55" i="15"/>
  <c r="J55" i="15"/>
  <c r="I55" i="15"/>
  <c r="H55" i="15"/>
  <c r="G55" i="15"/>
  <c r="F55" i="15"/>
  <c r="E55" i="15"/>
  <c r="N54" i="15"/>
  <c r="M54" i="15"/>
  <c r="L54" i="15"/>
  <c r="K54" i="15"/>
  <c r="J54" i="15"/>
  <c r="I54" i="15"/>
  <c r="H54" i="15"/>
  <c r="G54" i="15"/>
  <c r="F54" i="15"/>
  <c r="E54" i="15"/>
  <c r="N53" i="15"/>
  <c r="M53" i="15"/>
  <c r="L53" i="15"/>
  <c r="K53" i="15"/>
  <c r="J53" i="15"/>
  <c r="I53" i="15"/>
  <c r="H53" i="15"/>
  <c r="G53" i="15"/>
  <c r="F53" i="15"/>
  <c r="E53" i="15"/>
  <c r="N52" i="15"/>
  <c r="M52" i="15"/>
  <c r="L52" i="15"/>
  <c r="K52" i="15"/>
  <c r="J52" i="15"/>
  <c r="I52" i="15"/>
  <c r="H52" i="15"/>
  <c r="G52" i="15"/>
  <c r="F52" i="15"/>
  <c r="E52" i="15"/>
  <c r="N51" i="15"/>
  <c r="M51" i="15"/>
  <c r="L51" i="15"/>
  <c r="K51" i="15"/>
  <c r="J51" i="15"/>
  <c r="I51" i="15"/>
  <c r="H51" i="15"/>
  <c r="G51" i="15"/>
  <c r="F51" i="15"/>
  <c r="E51" i="15"/>
  <c r="N50" i="15"/>
  <c r="M50" i="15"/>
  <c r="L50" i="15"/>
  <c r="K50" i="15"/>
  <c r="J50" i="15"/>
  <c r="I50" i="15"/>
  <c r="H50" i="15"/>
  <c r="G50" i="15"/>
  <c r="F50" i="15"/>
  <c r="E50" i="15"/>
  <c r="N49" i="15"/>
  <c r="M49" i="15"/>
  <c r="L49" i="15"/>
  <c r="K49" i="15"/>
  <c r="J49" i="15"/>
  <c r="I49" i="15"/>
  <c r="H49" i="15"/>
  <c r="G49" i="15"/>
  <c r="F49" i="15"/>
  <c r="E49" i="15"/>
  <c r="N48" i="15"/>
  <c r="M48" i="15"/>
  <c r="L48" i="15"/>
  <c r="K48" i="15"/>
  <c r="J48" i="15"/>
  <c r="I48" i="15"/>
  <c r="H48" i="15"/>
  <c r="G48" i="15"/>
  <c r="F48" i="15"/>
  <c r="E48" i="15"/>
  <c r="N47" i="15"/>
  <c r="M47" i="15"/>
  <c r="L47" i="15"/>
  <c r="K47" i="15"/>
  <c r="J47" i="15"/>
  <c r="I47" i="15"/>
  <c r="H47" i="15"/>
  <c r="G47" i="15"/>
  <c r="F47" i="15"/>
  <c r="E47" i="15"/>
  <c r="N46" i="15"/>
  <c r="M46" i="15"/>
  <c r="L46" i="15"/>
  <c r="K46" i="15"/>
  <c r="J46" i="15"/>
  <c r="I46" i="15"/>
  <c r="H46" i="15"/>
  <c r="G46" i="15"/>
  <c r="F46" i="15"/>
  <c r="E46" i="15"/>
  <c r="N45" i="15"/>
  <c r="M45" i="15"/>
  <c r="L45" i="15"/>
  <c r="K45" i="15"/>
  <c r="J45" i="15"/>
  <c r="I45" i="15"/>
  <c r="H45" i="15"/>
  <c r="G45" i="15"/>
  <c r="F45" i="15"/>
  <c r="E45" i="15"/>
  <c r="N44" i="15"/>
  <c r="M44" i="15"/>
  <c r="L44" i="15"/>
  <c r="K44" i="15"/>
  <c r="J44" i="15"/>
  <c r="I44" i="15"/>
  <c r="H44" i="15"/>
  <c r="G44" i="15"/>
  <c r="F44" i="15"/>
  <c r="E44" i="15"/>
  <c r="N43" i="15"/>
  <c r="M43" i="15"/>
  <c r="L43" i="15"/>
  <c r="K43" i="15"/>
  <c r="J43" i="15"/>
  <c r="I43" i="15"/>
  <c r="H43" i="15"/>
  <c r="G43" i="15"/>
  <c r="F43" i="15"/>
  <c r="E43" i="15"/>
  <c r="N42" i="15"/>
  <c r="M42" i="15"/>
  <c r="L42" i="15"/>
  <c r="K42" i="15"/>
  <c r="J42" i="15"/>
  <c r="I42" i="15"/>
  <c r="H42" i="15"/>
  <c r="G42" i="15"/>
  <c r="F42" i="15"/>
  <c r="E42" i="15"/>
  <c r="N41" i="15"/>
  <c r="M41" i="15"/>
  <c r="L41" i="15"/>
  <c r="K41" i="15"/>
  <c r="J41" i="15"/>
  <c r="I41" i="15"/>
  <c r="H41" i="15"/>
  <c r="G41" i="15"/>
  <c r="F41" i="15"/>
  <c r="E41" i="15"/>
  <c r="N40" i="15"/>
  <c r="M40" i="15"/>
  <c r="L40" i="15"/>
  <c r="K40" i="15"/>
  <c r="J40" i="15"/>
  <c r="I40" i="15"/>
  <c r="H40" i="15"/>
  <c r="G40" i="15"/>
  <c r="F40" i="15"/>
  <c r="E40" i="15"/>
  <c r="N39" i="15"/>
  <c r="M39" i="15"/>
  <c r="L39" i="15"/>
  <c r="K39" i="15"/>
  <c r="J39" i="15"/>
  <c r="I39" i="15"/>
  <c r="H39" i="15"/>
  <c r="G39" i="15"/>
  <c r="F39" i="15"/>
  <c r="E39" i="15"/>
  <c r="N38" i="15"/>
  <c r="M38" i="15"/>
  <c r="L38" i="15"/>
  <c r="K38" i="15"/>
  <c r="J38" i="15"/>
  <c r="I38" i="15"/>
  <c r="H38" i="15"/>
  <c r="G38" i="15"/>
  <c r="F38" i="15"/>
  <c r="E38" i="15"/>
  <c r="N37" i="15"/>
  <c r="M37" i="15"/>
  <c r="L37" i="15"/>
  <c r="K37" i="15"/>
  <c r="J37" i="15"/>
  <c r="I37" i="15"/>
  <c r="H37" i="15"/>
  <c r="G37" i="15"/>
  <c r="F37" i="15"/>
  <c r="E37" i="15"/>
  <c r="N36" i="15"/>
  <c r="M36" i="15"/>
  <c r="L36" i="15"/>
  <c r="K36" i="15"/>
  <c r="J36" i="15"/>
  <c r="I36" i="15"/>
  <c r="H36" i="15"/>
  <c r="G36" i="15"/>
  <c r="F36" i="15"/>
  <c r="E36" i="15"/>
  <c r="N35" i="15"/>
  <c r="M35" i="15"/>
  <c r="L35" i="15"/>
  <c r="K35" i="15"/>
  <c r="J35" i="15"/>
  <c r="I35" i="15"/>
  <c r="H35" i="15"/>
  <c r="G35" i="15"/>
  <c r="F35" i="15"/>
  <c r="E35" i="15"/>
  <c r="N34" i="15"/>
  <c r="M34" i="15"/>
  <c r="L34" i="15"/>
  <c r="K34" i="15"/>
  <c r="J34" i="15"/>
  <c r="I34" i="15"/>
  <c r="H34" i="15"/>
  <c r="G34" i="15"/>
  <c r="F34" i="15"/>
  <c r="E34" i="15"/>
  <c r="N33" i="15"/>
  <c r="M33" i="15"/>
  <c r="L33" i="15"/>
  <c r="K33" i="15"/>
  <c r="J33" i="15"/>
  <c r="I33" i="15"/>
  <c r="H33" i="15"/>
  <c r="G33" i="15"/>
  <c r="F33" i="15"/>
  <c r="E33" i="15"/>
  <c r="N32" i="15"/>
  <c r="M32" i="15"/>
  <c r="L32" i="15"/>
  <c r="K32" i="15"/>
  <c r="J32" i="15"/>
  <c r="I32" i="15"/>
  <c r="H32" i="15"/>
  <c r="G32" i="15"/>
  <c r="F32" i="15"/>
  <c r="E32" i="15"/>
  <c r="N31" i="15"/>
  <c r="M31" i="15"/>
  <c r="L31" i="15"/>
  <c r="K31" i="15"/>
  <c r="J31" i="15"/>
  <c r="I31" i="15"/>
  <c r="H31" i="15"/>
  <c r="G31" i="15"/>
  <c r="F31" i="15"/>
  <c r="E31" i="15"/>
  <c r="N30" i="15"/>
  <c r="M30" i="15"/>
  <c r="L30" i="15"/>
  <c r="K30" i="15"/>
  <c r="J30" i="15"/>
  <c r="I30" i="15"/>
  <c r="H30" i="15"/>
  <c r="G30" i="15"/>
  <c r="F30" i="15"/>
  <c r="E30" i="15"/>
  <c r="N29" i="15"/>
  <c r="M29" i="15"/>
  <c r="L29" i="15"/>
  <c r="K29" i="15"/>
  <c r="J29" i="15"/>
  <c r="I29" i="15"/>
  <c r="H29" i="15"/>
  <c r="G29" i="15"/>
  <c r="F29" i="15"/>
  <c r="E29" i="15"/>
  <c r="N28" i="15"/>
  <c r="M28" i="15"/>
  <c r="L28" i="15"/>
  <c r="K28" i="15"/>
  <c r="J28" i="15"/>
  <c r="I28" i="15"/>
  <c r="H28" i="15"/>
  <c r="G28" i="15"/>
  <c r="F28" i="15"/>
  <c r="E28" i="15"/>
  <c r="N27" i="15"/>
  <c r="M27" i="15"/>
  <c r="L27" i="15"/>
  <c r="K27" i="15"/>
  <c r="J27" i="15"/>
  <c r="I27" i="15"/>
  <c r="H27" i="15"/>
  <c r="G27" i="15"/>
  <c r="F27" i="15"/>
  <c r="E27" i="15"/>
  <c r="N26" i="15"/>
  <c r="M26" i="15"/>
  <c r="L26" i="15"/>
  <c r="K26" i="15"/>
  <c r="J26" i="15"/>
  <c r="I26" i="15"/>
  <c r="H26" i="15"/>
  <c r="G26" i="15"/>
  <c r="F26" i="15"/>
  <c r="E26" i="15"/>
  <c r="N25" i="15"/>
  <c r="M25" i="15"/>
  <c r="L25" i="15"/>
  <c r="K25" i="15"/>
  <c r="J25" i="15"/>
  <c r="I25" i="15"/>
  <c r="H25" i="15"/>
  <c r="G25" i="15"/>
  <c r="F25" i="15"/>
  <c r="E25" i="15"/>
  <c r="N24" i="15"/>
  <c r="M24" i="15"/>
  <c r="L24" i="15"/>
  <c r="K24" i="15"/>
  <c r="J24" i="15"/>
  <c r="I24" i="15"/>
  <c r="H24" i="15"/>
  <c r="G24" i="15"/>
  <c r="F24" i="15"/>
  <c r="E24" i="15"/>
  <c r="N23" i="15"/>
  <c r="M23" i="15"/>
  <c r="L23" i="15"/>
  <c r="K23" i="15"/>
  <c r="J23" i="15"/>
  <c r="I23" i="15"/>
  <c r="H23" i="15"/>
  <c r="G23" i="15"/>
  <c r="F23" i="15"/>
  <c r="E23" i="15"/>
  <c r="N22" i="15"/>
  <c r="M22" i="15"/>
  <c r="L22" i="15"/>
  <c r="K22" i="15"/>
  <c r="J22" i="15"/>
  <c r="I22" i="15"/>
  <c r="H22" i="15"/>
  <c r="G22" i="15"/>
  <c r="F22" i="15"/>
  <c r="E22" i="15"/>
  <c r="N21" i="15"/>
  <c r="M21" i="15"/>
  <c r="L21" i="15"/>
  <c r="K21" i="15"/>
  <c r="J21" i="15"/>
  <c r="I21" i="15"/>
  <c r="H21" i="15"/>
  <c r="G21" i="15"/>
  <c r="F21" i="15"/>
  <c r="E21" i="15"/>
  <c r="N20" i="15"/>
  <c r="M20" i="15"/>
  <c r="L20" i="15"/>
  <c r="K20" i="15"/>
  <c r="J20" i="15"/>
  <c r="I20" i="15"/>
  <c r="H20" i="15"/>
  <c r="G20" i="15"/>
  <c r="F20" i="15"/>
  <c r="E20" i="15"/>
  <c r="N19" i="15"/>
  <c r="M19" i="15"/>
  <c r="L19" i="15"/>
  <c r="K19" i="15"/>
  <c r="J19" i="15"/>
  <c r="I19" i="15"/>
  <c r="H19" i="15"/>
  <c r="G19" i="15"/>
  <c r="F19" i="15"/>
  <c r="E19" i="15"/>
  <c r="N18" i="15"/>
  <c r="M18" i="15"/>
  <c r="L18" i="15"/>
  <c r="K18" i="15"/>
  <c r="J18" i="15"/>
  <c r="I18" i="15"/>
  <c r="H18" i="15"/>
  <c r="G18" i="15"/>
  <c r="F18" i="15"/>
  <c r="E18" i="15"/>
  <c r="N17" i="15"/>
  <c r="M17" i="15"/>
  <c r="L17" i="15"/>
  <c r="K17" i="15"/>
  <c r="J17" i="15"/>
  <c r="I17" i="15"/>
  <c r="H17" i="15"/>
  <c r="G17" i="15"/>
  <c r="F17" i="15"/>
  <c r="E17" i="15"/>
  <c r="N16" i="15"/>
  <c r="M16" i="15"/>
  <c r="L16" i="15"/>
  <c r="K16" i="15"/>
  <c r="J16" i="15"/>
  <c r="I16" i="15"/>
  <c r="H16" i="15"/>
  <c r="G16" i="15"/>
  <c r="F16" i="15"/>
  <c r="E16" i="15"/>
  <c r="N15" i="15"/>
  <c r="M15" i="15"/>
  <c r="L15" i="15"/>
  <c r="K15" i="15"/>
  <c r="J15" i="15"/>
  <c r="I15" i="15"/>
  <c r="H15" i="15"/>
  <c r="G15" i="15"/>
  <c r="F15" i="15"/>
  <c r="E15" i="15"/>
  <c r="N14" i="15"/>
  <c r="M14" i="15"/>
  <c r="L14" i="15"/>
  <c r="K14" i="15"/>
  <c r="J14" i="15"/>
  <c r="I14" i="15"/>
  <c r="H14" i="15"/>
  <c r="G14" i="15"/>
  <c r="F14" i="15"/>
  <c r="E14" i="15"/>
  <c r="N13" i="15"/>
  <c r="M13" i="15"/>
  <c r="L13" i="15"/>
  <c r="K13" i="15"/>
  <c r="J13" i="15"/>
  <c r="I13" i="15"/>
  <c r="H13" i="15"/>
  <c r="G13" i="15"/>
  <c r="F13" i="15"/>
  <c r="E13" i="15"/>
  <c r="N12" i="15"/>
  <c r="M12" i="15"/>
  <c r="L12" i="15"/>
  <c r="K12" i="15"/>
  <c r="J12" i="15"/>
  <c r="I12" i="15"/>
  <c r="H12" i="15"/>
  <c r="G12" i="15"/>
  <c r="F12" i="15"/>
  <c r="E12" i="15"/>
  <c r="N11" i="15"/>
  <c r="M11" i="15"/>
  <c r="L11" i="15"/>
  <c r="K11" i="15"/>
  <c r="J11" i="15"/>
  <c r="I11" i="15"/>
  <c r="H11" i="15"/>
  <c r="G11" i="15"/>
  <c r="F11" i="15"/>
  <c r="E11" i="15"/>
  <c r="BM2" i="5"/>
  <c r="BL2" i="5"/>
  <c r="BF2" i="5"/>
  <c r="BE2" i="5"/>
  <c r="AY2" i="5"/>
  <c r="AX2" i="5"/>
  <c r="AR2" i="5"/>
  <c r="AQ2" i="5"/>
  <c r="AK2" i="5"/>
  <c r="AJ2" i="5"/>
  <c r="AD2" i="5"/>
  <c r="AC2" i="5"/>
  <c r="W2" i="5"/>
  <c r="V2" i="5"/>
  <c r="P2" i="5"/>
  <c r="O2" i="5"/>
  <c r="I2" i="5"/>
  <c r="H2" i="5"/>
  <c r="B2" i="5"/>
  <c r="A2" i="5"/>
  <c r="BM1" i="5"/>
  <c r="BF1" i="5"/>
  <c r="AY1" i="5"/>
  <c r="AR1" i="5"/>
  <c r="AK1" i="5"/>
  <c r="AD1" i="5"/>
  <c r="W1" i="5"/>
  <c r="P1" i="5"/>
  <c r="I1" i="5"/>
  <c r="B1" i="5"/>
  <c r="K5" i="25" l="1"/>
  <c r="N461" i="23"/>
  <c r="N8" i="23" s="1"/>
  <c r="M9" i="23"/>
  <c r="K6" i="20"/>
  <c r="N200" i="17"/>
  <c r="L6" i="20"/>
  <c r="S5" i="17"/>
  <c r="P5" i="17" s="1"/>
  <c r="M65" i="23"/>
  <c r="N9" i="23"/>
  <c r="P10" i="17"/>
  <c r="U10" i="17" s="1"/>
  <c r="N10" i="17"/>
  <c r="N339" i="17"/>
  <c r="N6" i="20"/>
  <c r="M115" i="17"/>
  <c r="L65" i="17"/>
  <c r="N115" i="17"/>
  <c r="N398" i="23"/>
  <c r="N10" i="23"/>
  <c r="M115" i="23"/>
  <c r="K115" i="23"/>
  <c r="M200" i="23"/>
  <c r="M422" i="23"/>
  <c r="K65" i="17"/>
  <c r="L268" i="17"/>
  <c r="H65" i="23"/>
  <c r="N115" i="23"/>
  <c r="N200" i="23"/>
  <c r="L200" i="23"/>
  <c r="L339" i="23"/>
  <c r="M200" i="17"/>
  <c r="M268" i="17"/>
  <c r="J10" i="23"/>
  <c r="K65" i="23"/>
  <c r="M10" i="17"/>
  <c r="K268" i="23"/>
  <c r="L398" i="23"/>
  <c r="L268" i="23"/>
  <c r="F461" i="23"/>
  <c r="F8" i="23" s="1"/>
  <c r="G115" i="17"/>
  <c r="L200" i="17"/>
  <c r="N422" i="17"/>
  <c r="J268" i="23"/>
  <c r="N339" i="23"/>
  <c r="K398" i="23"/>
  <c r="L461" i="23"/>
  <c r="L8" i="23" s="1"/>
  <c r="K398" i="17"/>
  <c r="K461" i="17"/>
  <c r="K8" i="17" s="1"/>
  <c r="N422" i="15"/>
  <c r="K115" i="15"/>
  <c r="M268" i="15"/>
  <c r="N65" i="23"/>
  <c r="L115" i="23"/>
  <c r="M268" i="23"/>
  <c r="K339" i="23"/>
  <c r="L422" i="23"/>
  <c r="L10" i="17"/>
  <c r="K115" i="17"/>
  <c r="M373" i="17"/>
  <c r="M422" i="17"/>
  <c r="L461" i="17"/>
  <c r="L8" i="17" s="1"/>
  <c r="N65" i="15"/>
  <c r="K10" i="17"/>
  <c r="L115" i="17"/>
  <c r="K200" i="17"/>
  <c r="N373" i="17"/>
  <c r="H398" i="17"/>
  <c r="L398" i="17"/>
  <c r="H422" i="17"/>
  <c r="I461" i="17"/>
  <c r="I8" i="17" s="1"/>
  <c r="M461" i="23"/>
  <c r="M8" i="23" s="1"/>
  <c r="K339" i="17"/>
  <c r="M339" i="17"/>
  <c r="G373" i="17"/>
  <c r="E398" i="17"/>
  <c r="M398" i="17"/>
  <c r="L115" i="15"/>
  <c r="K200" i="23"/>
  <c r="N268" i="23"/>
  <c r="K422" i="23"/>
  <c r="J65" i="17"/>
  <c r="G200" i="17"/>
  <c r="L339" i="17"/>
  <c r="J373" i="17"/>
  <c r="N398" i="17"/>
  <c r="M461" i="17"/>
  <c r="M8" i="17" s="1"/>
  <c r="M10" i="23"/>
  <c r="H115" i="23"/>
  <c r="H200" i="23"/>
  <c r="M339" i="23"/>
  <c r="M373" i="23"/>
  <c r="N422" i="23"/>
  <c r="H422" i="23"/>
  <c r="K461" i="23"/>
  <c r="K8" i="23" s="1"/>
  <c r="H10" i="17"/>
  <c r="M65" i="17"/>
  <c r="E115" i="17"/>
  <c r="K373" i="17"/>
  <c r="N461" i="17"/>
  <c r="N8" i="17" s="1"/>
  <c r="H10" i="23"/>
  <c r="N65" i="17"/>
  <c r="L373" i="17"/>
  <c r="K10" i="23"/>
  <c r="L65" i="23"/>
  <c r="K373" i="23"/>
  <c r="K422" i="17"/>
  <c r="M6" i="20"/>
  <c r="N373" i="23"/>
  <c r="L373" i="23"/>
  <c r="M398" i="23"/>
  <c r="L422" i="17"/>
  <c r="M10" i="15"/>
  <c r="L422" i="15"/>
  <c r="M115" i="15"/>
  <c r="H10" i="15"/>
  <c r="M200" i="15"/>
  <c r="M9" i="15"/>
  <c r="L398" i="15"/>
  <c r="L65" i="15"/>
  <c r="K268" i="15"/>
  <c r="M398" i="15"/>
  <c r="M65" i="15"/>
  <c r="L200" i="15"/>
  <c r="L268" i="15"/>
  <c r="N373" i="15"/>
  <c r="L373" i="15"/>
  <c r="N398" i="15"/>
  <c r="H422" i="15"/>
  <c r="K422" i="15"/>
  <c r="M339" i="15"/>
  <c r="J65" i="15"/>
  <c r="N268" i="15"/>
  <c r="L339" i="15"/>
  <c r="N461" i="15"/>
  <c r="N8" i="15" s="1"/>
  <c r="L461" i="15"/>
  <c r="L8" i="15" s="1"/>
  <c r="K10" i="15"/>
  <c r="K65" i="15"/>
  <c r="N9" i="15"/>
  <c r="L10" i="15"/>
  <c r="J268" i="15"/>
  <c r="J339" i="15"/>
  <c r="J373" i="15"/>
  <c r="M422" i="15"/>
  <c r="H461" i="15"/>
  <c r="H8" i="15" s="1"/>
  <c r="K339" i="15"/>
  <c r="M373" i="15"/>
  <c r="H398" i="15"/>
  <c r="J10" i="15"/>
  <c r="N10" i="15"/>
  <c r="N200" i="15"/>
  <c r="N339" i="15"/>
  <c r="K398" i="15"/>
  <c r="J461" i="15"/>
  <c r="J8" i="15" s="1"/>
  <c r="K373" i="15"/>
  <c r="M461" i="15"/>
  <c r="M8" i="15" s="1"/>
  <c r="K200" i="15"/>
  <c r="K461" i="15"/>
  <c r="K8" i="15" s="1"/>
  <c r="J115" i="15"/>
  <c r="J115" i="23"/>
  <c r="J422" i="23"/>
  <c r="J10" i="17"/>
  <c r="J200" i="15"/>
  <c r="J373" i="23"/>
  <c r="J339" i="17"/>
  <c r="J398" i="23"/>
  <c r="J339" i="23"/>
  <c r="J115" i="17"/>
  <c r="J422" i="15"/>
  <c r="J398" i="17"/>
  <c r="J422" i="17"/>
  <c r="J200" i="23"/>
  <c r="J200" i="17"/>
  <c r="J461" i="17"/>
  <c r="J8" i="17" s="1"/>
  <c r="J398" i="15"/>
  <c r="J461" i="23"/>
  <c r="J8" i="23" s="1"/>
  <c r="J6" i="20"/>
  <c r="I65" i="15"/>
  <c r="I339" i="15"/>
  <c r="I10" i="15"/>
  <c r="I10" i="17"/>
  <c r="O13" i="17"/>
  <c r="R13" i="17" s="1"/>
  <c r="O37" i="17"/>
  <c r="O60" i="17"/>
  <c r="I268" i="15"/>
  <c r="I373" i="23"/>
  <c r="I200" i="15"/>
  <c r="I65" i="17"/>
  <c r="I373" i="17"/>
  <c r="I115" i="23"/>
  <c r="I115" i="15"/>
  <c r="I422" i="23"/>
  <c r="I422" i="17"/>
  <c r="I461" i="15"/>
  <c r="I8" i="15" s="1"/>
  <c r="O234" i="17"/>
  <c r="O250" i="17"/>
  <c r="O258" i="17"/>
  <c r="O377" i="17"/>
  <c r="R377" i="17" s="1"/>
  <c r="I339" i="23"/>
  <c r="I200" i="17"/>
  <c r="I398" i="17"/>
  <c r="I115" i="17"/>
  <c r="I339" i="17"/>
  <c r="O441" i="15"/>
  <c r="O449" i="15"/>
  <c r="O457" i="15"/>
  <c r="I268" i="23"/>
  <c r="I398" i="15"/>
  <c r="I422" i="15"/>
  <c r="I65" i="23"/>
  <c r="I200" i="23"/>
  <c r="I461" i="23"/>
  <c r="I8" i="23" s="1"/>
  <c r="I6" i="20"/>
  <c r="I373" i="15"/>
  <c r="I10" i="23"/>
  <c r="I398" i="23"/>
  <c r="H65" i="15"/>
  <c r="H200" i="17"/>
  <c r="O345" i="17"/>
  <c r="R345" i="17" s="1"/>
  <c r="O349" i="17"/>
  <c r="R349" i="17" s="1"/>
  <c r="O353" i="17"/>
  <c r="R353" i="17" s="1"/>
  <c r="O357" i="17"/>
  <c r="O365" i="17"/>
  <c r="O404" i="17"/>
  <c r="R404" i="17" s="1"/>
  <c r="O408" i="17"/>
  <c r="R408" i="17" s="1"/>
  <c r="O412" i="17"/>
  <c r="R412" i="17" s="1"/>
  <c r="H398" i="23"/>
  <c r="H461" i="23"/>
  <c r="H8" i="23" s="1"/>
  <c r="H115" i="17"/>
  <c r="H339" i="17"/>
  <c r="H461" i="17"/>
  <c r="H8" i="17" s="1"/>
  <c r="H339" i="15"/>
  <c r="O465" i="23"/>
  <c r="O469" i="23"/>
  <c r="O473" i="23"/>
  <c r="O477" i="23"/>
  <c r="O481" i="23"/>
  <c r="O485" i="23"/>
  <c r="O489" i="23"/>
  <c r="O493" i="23"/>
  <c r="O497" i="23"/>
  <c r="O501" i="23"/>
  <c r="O505" i="23"/>
  <c r="O509" i="23"/>
  <c r="O513" i="23"/>
  <c r="O517" i="23"/>
  <c r="O521" i="23"/>
  <c r="O525" i="23"/>
  <c r="O529" i="23"/>
  <c r="O533" i="23"/>
  <c r="H339" i="23"/>
  <c r="O50" i="15"/>
  <c r="O57" i="15"/>
  <c r="H373" i="15"/>
  <c r="O375" i="17"/>
  <c r="R375" i="17" s="1"/>
  <c r="O379" i="17"/>
  <c r="R379" i="17" s="1"/>
  <c r="H373" i="17"/>
  <c r="H6" i="20"/>
  <c r="H115" i="15"/>
  <c r="H268" i="23"/>
  <c r="H65" i="17"/>
  <c r="O504" i="17"/>
  <c r="O512" i="17"/>
  <c r="O520" i="17"/>
  <c r="O528" i="17"/>
  <c r="H200" i="15"/>
  <c r="H268" i="15"/>
  <c r="H373" i="23"/>
  <c r="O463" i="15"/>
  <c r="O471" i="15"/>
  <c r="O479" i="15"/>
  <c r="O487" i="15"/>
  <c r="O495" i="15"/>
  <c r="O503" i="15"/>
  <c r="O511" i="15"/>
  <c r="O25" i="17"/>
  <c r="O45" i="17"/>
  <c r="G115" i="23"/>
  <c r="G339" i="23"/>
  <c r="G65" i="15"/>
  <c r="G268" i="15"/>
  <c r="G373" i="15"/>
  <c r="G339" i="15"/>
  <c r="O425" i="15"/>
  <c r="O433" i="15"/>
  <c r="O31" i="17"/>
  <c r="O39" i="17"/>
  <c r="O47" i="17"/>
  <c r="O55" i="17"/>
  <c r="O62" i="17"/>
  <c r="G10" i="15"/>
  <c r="O12" i="15"/>
  <c r="O20" i="15"/>
  <c r="O28" i="15"/>
  <c r="O36" i="15"/>
  <c r="O44" i="15"/>
  <c r="O52" i="15"/>
  <c r="O63" i="15"/>
  <c r="O496" i="17"/>
  <c r="O16" i="15"/>
  <c r="O24" i="15"/>
  <c r="O32" i="15"/>
  <c r="O40" i="15"/>
  <c r="O48" i="15"/>
  <c r="O59" i="15"/>
  <c r="G200" i="23"/>
  <c r="O286" i="23"/>
  <c r="O294" i="23"/>
  <c r="O302" i="23"/>
  <c r="O310" i="23"/>
  <c r="O318" i="23"/>
  <c r="O326" i="23"/>
  <c r="O334" i="23"/>
  <c r="G115" i="15"/>
  <c r="G268" i="23"/>
  <c r="G10" i="23"/>
  <c r="G339" i="17"/>
  <c r="G422" i="23"/>
  <c r="G65" i="17"/>
  <c r="O13" i="15"/>
  <c r="O21" i="15"/>
  <c r="O29" i="15"/>
  <c r="O37" i="15"/>
  <c r="O45" i="15"/>
  <c r="O53" i="15"/>
  <c r="O60" i="15"/>
  <c r="G398" i="15"/>
  <c r="O490" i="23"/>
  <c r="O498" i="23"/>
  <c r="O506" i="23"/>
  <c r="O514" i="23"/>
  <c r="O518" i="23"/>
  <c r="O522" i="23"/>
  <c r="O526" i="23"/>
  <c r="O530" i="23"/>
  <c r="G461" i="15"/>
  <c r="G8" i="15" s="1"/>
  <c r="G373" i="23"/>
  <c r="G461" i="17"/>
  <c r="G8" i="17" s="1"/>
  <c r="O14" i="15"/>
  <c r="O22" i="15"/>
  <c r="O30" i="15"/>
  <c r="O38" i="15"/>
  <c r="O46" i="15"/>
  <c r="O54" i="15"/>
  <c r="O61" i="15"/>
  <c r="O488" i="17"/>
  <c r="G6" i="20"/>
  <c r="G200" i="15"/>
  <c r="O464" i="23"/>
  <c r="O468" i="23"/>
  <c r="O472" i="23"/>
  <c r="O476" i="23"/>
  <c r="O480" i="23"/>
  <c r="O484" i="23"/>
  <c r="O488" i="23"/>
  <c r="O492" i="23"/>
  <c r="O496" i="23"/>
  <c r="O500" i="23"/>
  <c r="O504" i="23"/>
  <c r="O508" i="23"/>
  <c r="O512" i="23"/>
  <c r="O516" i="23"/>
  <c r="O520" i="23"/>
  <c r="O524" i="23"/>
  <c r="O528" i="23"/>
  <c r="O28" i="17"/>
  <c r="O32" i="17"/>
  <c r="O36" i="17"/>
  <c r="O40" i="17"/>
  <c r="O44" i="17"/>
  <c r="O48" i="17"/>
  <c r="O52" i="17"/>
  <c r="O59" i="17"/>
  <c r="O63" i="17"/>
  <c r="O392" i="17"/>
  <c r="G422" i="17"/>
  <c r="O102" i="23"/>
  <c r="O110" i="23"/>
  <c r="O273" i="17"/>
  <c r="R273" i="17" s="1"/>
  <c r="O277" i="17"/>
  <c r="R277" i="17" s="1"/>
  <c r="O400" i="17"/>
  <c r="R400" i="17" s="1"/>
  <c r="O421" i="17"/>
  <c r="O445" i="17"/>
  <c r="O453" i="17"/>
  <c r="O53" i="17"/>
  <c r="O170" i="17"/>
  <c r="O30" i="17"/>
  <c r="O38" i="17"/>
  <c r="O46" i="17"/>
  <c r="O54" i="17"/>
  <c r="O61" i="17"/>
  <c r="O462" i="23"/>
  <c r="O466" i="23"/>
  <c r="O470" i="23"/>
  <c r="O474" i="23"/>
  <c r="O478" i="23"/>
  <c r="O482" i="23"/>
  <c r="O486" i="23"/>
  <c r="O494" i="23"/>
  <c r="O502" i="23"/>
  <c r="O510" i="23"/>
  <c r="O345" i="15"/>
  <c r="O353" i="15"/>
  <c r="O361" i="15"/>
  <c r="O369" i="15"/>
  <c r="O246" i="23"/>
  <c r="O254" i="23"/>
  <c r="O262" i="23"/>
  <c r="O425" i="23"/>
  <c r="O429" i="23"/>
  <c r="O433" i="23"/>
  <c r="O437" i="23"/>
  <c r="O441" i="23"/>
  <c r="O445" i="23"/>
  <c r="O449" i="23"/>
  <c r="O453" i="23"/>
  <c r="O457" i="23"/>
  <c r="E200" i="17"/>
  <c r="O42" i="15"/>
  <c r="O122" i="15"/>
  <c r="O130" i="15"/>
  <c r="O138" i="15"/>
  <c r="O146" i="15"/>
  <c r="O154" i="15"/>
  <c r="O162" i="15"/>
  <c r="O170" i="15"/>
  <c r="O178" i="15"/>
  <c r="O186" i="15"/>
  <c r="O194" i="15"/>
  <c r="O384" i="15"/>
  <c r="O426" i="15"/>
  <c r="O434" i="15"/>
  <c r="O442" i="15"/>
  <c r="O450" i="15"/>
  <c r="O458" i="15"/>
  <c r="O462" i="15"/>
  <c r="O470" i="15"/>
  <c r="O478" i="15"/>
  <c r="O486" i="15"/>
  <c r="O494" i="15"/>
  <c r="O502" i="15"/>
  <c r="O510" i="15"/>
  <c r="O518" i="15"/>
  <c r="O526" i="15"/>
  <c r="E10" i="17"/>
  <c r="O33" i="17"/>
  <c r="O41" i="17"/>
  <c r="O49" i="17"/>
  <c r="O56" i="17"/>
  <c r="O64" i="17"/>
  <c r="O112" i="17"/>
  <c r="O21" i="23"/>
  <c r="O29" i="23"/>
  <c r="O37" i="23"/>
  <c r="O45" i="23"/>
  <c r="O53" i="23"/>
  <c r="O60" i="23"/>
  <c r="O342" i="23"/>
  <c r="O350" i="23"/>
  <c r="O358" i="23"/>
  <c r="O366" i="23"/>
  <c r="O404" i="23"/>
  <c r="O412" i="23"/>
  <c r="O420" i="23"/>
  <c r="O14" i="17"/>
  <c r="R14" i="17" s="1"/>
  <c r="O17" i="15"/>
  <c r="O276" i="15"/>
  <c r="O284" i="15"/>
  <c r="O292" i="15"/>
  <c r="O300" i="15"/>
  <c r="O308" i="15"/>
  <c r="O316" i="15"/>
  <c r="O324" i="15"/>
  <c r="O332" i="15"/>
  <c r="E268" i="15"/>
  <c r="O206" i="23"/>
  <c r="O214" i="23"/>
  <c r="O222" i="23"/>
  <c r="O230" i="23"/>
  <c r="O238" i="23"/>
  <c r="O343" i="23"/>
  <c r="O351" i="23"/>
  <c r="O519" i="23"/>
  <c r="O527" i="23"/>
  <c r="E398" i="15"/>
  <c r="O15" i="17"/>
  <c r="R15" i="17" s="1"/>
  <c r="O27" i="17"/>
  <c r="O35" i="17"/>
  <c r="O43" i="17"/>
  <c r="O51" i="17"/>
  <c r="O58" i="17"/>
  <c r="O23" i="23"/>
  <c r="O39" i="23"/>
  <c r="O55" i="23"/>
  <c r="O86" i="23"/>
  <c r="O223" i="23"/>
  <c r="O231" i="23"/>
  <c r="O239" i="23"/>
  <c r="O247" i="23"/>
  <c r="O255" i="23"/>
  <c r="O263" i="23"/>
  <c r="O16" i="17"/>
  <c r="R16" i="17" s="1"/>
  <c r="O20" i="17"/>
  <c r="R20" i="17" s="1"/>
  <c r="E268" i="17"/>
  <c r="O278" i="23"/>
  <c r="O80" i="17"/>
  <c r="O88" i="17"/>
  <c r="O96" i="17"/>
  <c r="O104" i="17"/>
  <c r="E10" i="15"/>
  <c r="O374" i="15"/>
  <c r="O382" i="15"/>
  <c r="O390" i="15"/>
  <c r="O18" i="15"/>
  <c r="O69" i="15"/>
  <c r="O77" i="15"/>
  <c r="O85" i="15"/>
  <c r="O93" i="15"/>
  <c r="E115" i="15"/>
  <c r="O201" i="15"/>
  <c r="O209" i="15"/>
  <c r="O217" i="15"/>
  <c r="O225" i="15"/>
  <c r="O233" i="15"/>
  <c r="O241" i="15"/>
  <c r="O403" i="15"/>
  <c r="O411" i="15"/>
  <c r="O420" i="15"/>
  <c r="E461" i="15"/>
  <c r="E8" i="15" s="1"/>
  <c r="O118" i="23"/>
  <c r="O126" i="23"/>
  <c r="O134" i="23"/>
  <c r="O142" i="23"/>
  <c r="O150" i="23"/>
  <c r="O158" i="23"/>
  <c r="O166" i="23"/>
  <c r="O174" i="23"/>
  <c r="O182" i="23"/>
  <c r="O190" i="23"/>
  <c r="O198" i="23"/>
  <c r="O271" i="23"/>
  <c r="O279" i="23"/>
  <c r="O287" i="23"/>
  <c r="O295" i="23"/>
  <c r="O303" i="23"/>
  <c r="O311" i="23"/>
  <c r="O319" i="23"/>
  <c r="O327" i="23"/>
  <c r="O335" i="23"/>
  <c r="E339" i="23"/>
  <c r="O159" i="17"/>
  <c r="O196" i="17"/>
  <c r="O211" i="17"/>
  <c r="O219" i="17"/>
  <c r="O235" i="17"/>
  <c r="O251" i="17"/>
  <c r="O270" i="17"/>
  <c r="R270" i="17" s="1"/>
  <c r="O274" i="17"/>
  <c r="R274" i="17" s="1"/>
  <c r="O278" i="17"/>
  <c r="R278" i="17" s="1"/>
  <c r="O462" i="17"/>
  <c r="O470" i="17"/>
  <c r="O478" i="17"/>
  <c r="O486" i="17"/>
  <c r="O494" i="17"/>
  <c r="O502" i="17"/>
  <c r="O510" i="17"/>
  <c r="O518" i="17"/>
  <c r="O34" i="15"/>
  <c r="E373" i="23"/>
  <c r="E422" i="23"/>
  <c r="E461" i="17"/>
  <c r="E8" i="17" s="1"/>
  <c r="O7" i="20"/>
  <c r="O412" i="15"/>
  <c r="O421" i="15"/>
  <c r="O156" i="17"/>
  <c r="O172" i="17"/>
  <c r="O180" i="17"/>
  <c r="O184" i="17"/>
  <c r="O359" i="17"/>
  <c r="O367" i="17"/>
  <c r="O402" i="17"/>
  <c r="R402" i="17" s="1"/>
  <c r="O414" i="17"/>
  <c r="O447" i="17"/>
  <c r="O455" i="17"/>
  <c r="O26" i="15"/>
  <c r="E115" i="23"/>
  <c r="O180" i="15"/>
  <c r="E65" i="15"/>
  <c r="O25" i="15"/>
  <c r="O33" i="15"/>
  <c r="O41" i="15"/>
  <c r="O49" i="15"/>
  <c r="O56" i="15"/>
  <c r="O64" i="15"/>
  <c r="O111" i="15"/>
  <c r="O207" i="15"/>
  <c r="O215" i="15"/>
  <c r="O223" i="15"/>
  <c r="O231" i="15"/>
  <c r="O239" i="15"/>
  <c r="O247" i="15"/>
  <c r="O255" i="15"/>
  <c r="O263" i="15"/>
  <c r="E373" i="15"/>
  <c r="E422" i="15"/>
  <c r="E200" i="23"/>
  <c r="O382" i="23"/>
  <c r="O390" i="23"/>
  <c r="O394" i="23"/>
  <c r="E398" i="23"/>
  <c r="O428" i="23"/>
  <c r="O440" i="23"/>
  <c r="O444" i="23"/>
  <c r="O448" i="23"/>
  <c r="O456" i="23"/>
  <c r="E461" i="23"/>
  <c r="E8" i="23" s="1"/>
  <c r="O129" i="17"/>
  <c r="O137" i="17"/>
  <c r="O145" i="17"/>
  <c r="O181" i="17"/>
  <c r="O209" i="17"/>
  <c r="R209" i="17" s="1"/>
  <c r="O272" i="17"/>
  <c r="R272" i="17" s="1"/>
  <c r="O284" i="17"/>
  <c r="O288" i="17"/>
  <c r="O296" i="17"/>
  <c r="O304" i="17"/>
  <c r="O316" i="17"/>
  <c r="E373" i="17"/>
  <c r="O464" i="17"/>
  <c r="O472" i="17"/>
  <c r="O480" i="17"/>
  <c r="O13" i="20"/>
  <c r="O15" i="15"/>
  <c r="O19" i="15"/>
  <c r="O23" i="15"/>
  <c r="O27" i="15"/>
  <c r="O31" i="15"/>
  <c r="O35" i="15"/>
  <c r="O39" i="15"/>
  <c r="O43" i="15"/>
  <c r="O47" i="15"/>
  <c r="O51" i="15"/>
  <c r="O55" i="15"/>
  <c r="O58" i="15"/>
  <c r="O62" i="15"/>
  <c r="O491" i="23"/>
  <c r="O499" i="23"/>
  <c r="O507" i="23"/>
  <c r="O515" i="23"/>
  <c r="O523" i="23"/>
  <c r="O531" i="23"/>
  <c r="O347" i="23"/>
  <c r="O355" i="23"/>
  <c r="O359" i="23"/>
  <c r="O363" i="23"/>
  <c r="O367" i="23"/>
  <c r="O371" i="23"/>
  <c r="O405" i="23"/>
  <c r="O409" i="23"/>
  <c r="O413" i="23"/>
  <c r="O417" i="23"/>
  <c r="O421" i="23"/>
  <c r="O463" i="23"/>
  <c r="O471" i="23"/>
  <c r="O479" i="23"/>
  <c r="O487" i="23"/>
  <c r="O495" i="23"/>
  <c r="O503" i="23"/>
  <c r="O511" i="23"/>
  <c r="O18" i="17"/>
  <c r="R18" i="17" s="1"/>
  <c r="O34" i="17"/>
  <c r="O42" i="17"/>
  <c r="O50" i="17"/>
  <c r="O57" i="17"/>
  <c r="O118" i="15"/>
  <c r="O182" i="15"/>
  <c r="O198" i="15"/>
  <c r="O271" i="15"/>
  <c r="O275" i="15"/>
  <c r="O279" i="15"/>
  <c r="O283" i="15"/>
  <c r="O287" i="15"/>
  <c r="O291" i="15"/>
  <c r="O295" i="15"/>
  <c r="O299" i="15"/>
  <c r="O303" i="15"/>
  <c r="O307" i="15"/>
  <c r="O310" i="15"/>
  <c r="O311" i="15"/>
  <c r="O315" i="15"/>
  <c r="O318" i="15"/>
  <c r="O319" i="15"/>
  <c r="O322" i="15"/>
  <c r="O323" i="15"/>
  <c r="O326" i="15"/>
  <c r="O327" i="15"/>
  <c r="O330" i="15"/>
  <c r="O331" i="15"/>
  <c r="O334" i="15"/>
  <c r="O335" i="15"/>
  <c r="O338" i="15"/>
  <c r="O375" i="15"/>
  <c r="O379" i="15"/>
  <c r="O383" i="15"/>
  <c r="O387" i="15"/>
  <c r="O391" i="15"/>
  <c r="O395" i="15"/>
  <c r="F10" i="23"/>
  <c r="F65" i="23"/>
  <c r="O143" i="23"/>
  <c r="O151" i="23"/>
  <c r="O159" i="23"/>
  <c r="O167" i="23"/>
  <c r="O175" i="23"/>
  <c r="O183" i="23"/>
  <c r="O191" i="23"/>
  <c r="O199" i="23"/>
  <c r="O280" i="23"/>
  <c r="O288" i="23"/>
  <c r="O296" i="23"/>
  <c r="O299" i="23"/>
  <c r="O304" i="23"/>
  <c r="O307" i="23"/>
  <c r="O312" i="23"/>
  <c r="O315" i="23"/>
  <c r="O320" i="23"/>
  <c r="O323" i="23"/>
  <c r="O328" i="23"/>
  <c r="O331" i="23"/>
  <c r="O336" i="23"/>
  <c r="F339" i="23"/>
  <c r="O381" i="23"/>
  <c r="O385" i="23"/>
  <c r="O389" i="23"/>
  <c r="O393" i="23"/>
  <c r="O397" i="23"/>
  <c r="O427" i="23"/>
  <c r="O431" i="23"/>
  <c r="O435" i="23"/>
  <c r="O439" i="23"/>
  <c r="O443" i="23"/>
  <c r="O447" i="23"/>
  <c r="O451" i="23"/>
  <c r="O455" i="23"/>
  <c r="O460" i="23"/>
  <c r="O424" i="23"/>
  <c r="O432" i="23"/>
  <c r="O436" i="23"/>
  <c r="O452" i="23"/>
  <c r="O120" i="15"/>
  <c r="O125" i="15"/>
  <c r="O145" i="15"/>
  <c r="O149" i="15"/>
  <c r="O153" i="15"/>
  <c r="O157" i="15"/>
  <c r="O165" i="15"/>
  <c r="O169" i="15"/>
  <c r="O173" i="15"/>
  <c r="O181" i="15"/>
  <c r="O189" i="15"/>
  <c r="O193" i="15"/>
  <c r="O196" i="15"/>
  <c r="O197" i="15"/>
  <c r="F398" i="15"/>
  <c r="O270" i="15"/>
  <c r="O294" i="15"/>
  <c r="O302" i="15"/>
  <c r="O278" i="15"/>
  <c r="O286" i="15"/>
  <c r="F65" i="15"/>
  <c r="O119" i="15"/>
  <c r="O123" i="15"/>
  <c r="O467" i="23"/>
  <c r="O475" i="23"/>
  <c r="O483" i="23"/>
  <c r="O401" i="23"/>
  <c r="O402" i="23"/>
  <c r="O410" i="23"/>
  <c r="O418" i="23"/>
  <c r="O342" i="17"/>
  <c r="R342" i="17" s="1"/>
  <c r="O346" i="17"/>
  <c r="R346" i="17" s="1"/>
  <c r="O350" i="17"/>
  <c r="R350" i="17" s="1"/>
  <c r="O354" i="17"/>
  <c r="R354" i="17" s="1"/>
  <c r="O358" i="17"/>
  <c r="O362" i="17"/>
  <c r="O366" i="17"/>
  <c r="O370" i="17"/>
  <c r="O405" i="17"/>
  <c r="R405" i="17" s="1"/>
  <c r="O409" i="17"/>
  <c r="R409" i="17" s="1"/>
  <c r="O413" i="17"/>
  <c r="O272" i="15"/>
  <c r="O280" i="15"/>
  <c r="O288" i="15"/>
  <c r="O296" i="15"/>
  <c r="O304" i="15"/>
  <c r="O312" i="15"/>
  <c r="O320" i="15"/>
  <c r="O328" i="15"/>
  <c r="O336" i="15"/>
  <c r="O376" i="15"/>
  <c r="O380" i="15"/>
  <c r="O381" i="15"/>
  <c r="O385" i="15"/>
  <c r="O388" i="15"/>
  <c r="O389" i="15"/>
  <c r="O392" i="15"/>
  <c r="O393" i="15"/>
  <c r="O396" i="15"/>
  <c r="O397" i="15"/>
  <c r="O404" i="15"/>
  <c r="O408" i="15"/>
  <c r="O416" i="15"/>
  <c r="O208" i="23"/>
  <c r="O216" i="23"/>
  <c r="O224" i="23"/>
  <c r="O232" i="23"/>
  <c r="O240" i="23"/>
  <c r="O248" i="23"/>
  <c r="O256" i="23"/>
  <c r="O264" i="23"/>
  <c r="O267" i="23"/>
  <c r="O341" i="23"/>
  <c r="O345" i="23"/>
  <c r="O349" i="23"/>
  <c r="O353" i="23"/>
  <c r="O357" i="23"/>
  <c r="O361" i="23"/>
  <c r="O365" i="23"/>
  <c r="O369" i="23"/>
  <c r="O418" i="17"/>
  <c r="F422" i="17"/>
  <c r="O127" i="15"/>
  <c r="O128" i="15"/>
  <c r="O131" i="15"/>
  <c r="O135" i="15"/>
  <c r="O136" i="15"/>
  <c r="O139" i="15"/>
  <c r="O143" i="15"/>
  <c r="O147" i="15"/>
  <c r="O151" i="15"/>
  <c r="O152" i="15"/>
  <c r="O155" i="15"/>
  <c r="O159" i="15"/>
  <c r="O160" i="15"/>
  <c r="O163" i="15"/>
  <c r="O167" i="15"/>
  <c r="O171" i="15"/>
  <c r="O175" i="15"/>
  <c r="O176" i="15"/>
  <c r="O183" i="15"/>
  <c r="O184" i="15"/>
  <c r="O187" i="15"/>
  <c r="O191" i="15"/>
  <c r="O199" i="15"/>
  <c r="O378" i="15"/>
  <c r="O386" i="15"/>
  <c r="O394" i="15"/>
  <c r="O401" i="15"/>
  <c r="O402" i="15"/>
  <c r="O405" i="15"/>
  <c r="O406" i="15"/>
  <c r="O409" i="15"/>
  <c r="O410" i="15"/>
  <c r="O413" i="15"/>
  <c r="O414" i="15"/>
  <c r="O418" i="15"/>
  <c r="O419" i="15"/>
  <c r="O204" i="23"/>
  <c r="O205" i="23"/>
  <c r="O209" i="23"/>
  <c r="O212" i="23"/>
  <c r="O213" i="23"/>
  <c r="O217" i="23"/>
  <c r="O220" i="23"/>
  <c r="O221" i="23"/>
  <c r="O225" i="23"/>
  <c r="O228" i="23"/>
  <c r="O229" i="23"/>
  <c r="O233" i="23"/>
  <c r="O236" i="23"/>
  <c r="O237" i="23"/>
  <c r="O241" i="23"/>
  <c r="O244" i="23"/>
  <c r="O245" i="23"/>
  <c r="O249" i="23"/>
  <c r="O252" i="23"/>
  <c r="O253" i="23"/>
  <c r="O257" i="23"/>
  <c r="O260" i="23"/>
  <c r="O261" i="23"/>
  <c r="O265" i="23"/>
  <c r="O346" i="23"/>
  <c r="O354" i="23"/>
  <c r="O362" i="23"/>
  <c r="O370" i="23"/>
  <c r="O340" i="17"/>
  <c r="R340" i="17" s="1"/>
  <c r="O343" i="17"/>
  <c r="R343" i="17" s="1"/>
  <c r="O344" i="17"/>
  <c r="R344" i="17" s="1"/>
  <c r="O347" i="17"/>
  <c r="R347" i="17" s="1"/>
  <c r="O348" i="17"/>
  <c r="R348" i="17" s="1"/>
  <c r="O351" i="17"/>
  <c r="R351" i="17" s="1"/>
  <c r="O352" i="17"/>
  <c r="R352" i="17" s="1"/>
  <c r="O355" i="17"/>
  <c r="R355" i="17" s="1"/>
  <c r="O356" i="17"/>
  <c r="O363" i="17"/>
  <c r="O364" i="17"/>
  <c r="O371" i="17"/>
  <c r="O372" i="17"/>
  <c r="O403" i="17"/>
  <c r="R403" i="17" s="1"/>
  <c r="O406" i="17"/>
  <c r="R406" i="17" s="1"/>
  <c r="O407" i="17"/>
  <c r="R407" i="17" s="1"/>
  <c r="O410" i="17"/>
  <c r="R410" i="17" s="1"/>
  <c r="O411" i="17"/>
  <c r="R411" i="17" s="1"/>
  <c r="O419" i="17"/>
  <c r="O420" i="17"/>
  <c r="F398" i="23"/>
  <c r="F65" i="17"/>
  <c r="F339" i="17"/>
  <c r="O269" i="15"/>
  <c r="O273" i="15"/>
  <c r="O274" i="15"/>
  <c r="O277" i="15"/>
  <c r="O281" i="15"/>
  <c r="O282" i="15"/>
  <c r="O285" i="15"/>
  <c r="O289" i="15"/>
  <c r="O290" i="15"/>
  <c r="O293" i="15"/>
  <c r="O297" i="15"/>
  <c r="O298" i="15"/>
  <c r="O301" i="15"/>
  <c r="O305" i="15"/>
  <c r="O306" i="15"/>
  <c r="O309" i="15"/>
  <c r="O313" i="15"/>
  <c r="O314" i="15"/>
  <c r="O317" i="15"/>
  <c r="O321" i="15"/>
  <c r="O325" i="15"/>
  <c r="O329" i="15"/>
  <c r="O333" i="15"/>
  <c r="O337" i="15"/>
  <c r="O407" i="15"/>
  <c r="O415" i="15"/>
  <c r="O202" i="23"/>
  <c r="O210" i="23"/>
  <c r="O218" i="23"/>
  <c r="O226" i="23"/>
  <c r="O234" i="23"/>
  <c r="O242" i="23"/>
  <c r="O250" i="23"/>
  <c r="O258" i="23"/>
  <c r="O266" i="23"/>
  <c r="O360" i="17"/>
  <c r="O361" i="17"/>
  <c r="O368" i="17"/>
  <c r="O369" i="17"/>
  <c r="O399" i="17"/>
  <c r="R399" i="17" s="1"/>
  <c r="O415" i="17"/>
  <c r="O417" i="17"/>
  <c r="F200" i="15"/>
  <c r="O67" i="15"/>
  <c r="O70" i="15"/>
  <c r="O71" i="15"/>
  <c r="O75" i="15"/>
  <c r="O78" i="15"/>
  <c r="O79" i="15"/>
  <c r="O83" i="15"/>
  <c r="O86" i="15"/>
  <c r="O87" i="15"/>
  <c r="O91" i="15"/>
  <c r="O94" i="15"/>
  <c r="O95" i="15"/>
  <c r="O99" i="15"/>
  <c r="O102" i="15"/>
  <c r="O103" i="15"/>
  <c r="O107" i="15"/>
  <c r="O110" i="15"/>
  <c r="O203" i="15"/>
  <c r="O211" i="15"/>
  <c r="O219" i="15"/>
  <c r="O227" i="15"/>
  <c r="O235" i="15"/>
  <c r="O243" i="15"/>
  <c r="O251" i="15"/>
  <c r="O259" i="15"/>
  <c r="O267" i="15"/>
  <c r="O340" i="15"/>
  <c r="O343" i="15"/>
  <c r="O344" i="15"/>
  <c r="O347" i="15"/>
  <c r="O348" i="15"/>
  <c r="O351" i="15"/>
  <c r="O352" i="15"/>
  <c r="O355" i="15"/>
  <c r="O356" i="15"/>
  <c r="O359" i="15"/>
  <c r="O360" i="15"/>
  <c r="O363" i="15"/>
  <c r="O364" i="15"/>
  <c r="O367" i="15"/>
  <c r="O368" i="15"/>
  <c r="O371" i="15"/>
  <c r="O372" i="15"/>
  <c r="O466" i="15"/>
  <c r="O474" i="15"/>
  <c r="O482" i="15"/>
  <c r="O490" i="15"/>
  <c r="O498" i="15"/>
  <c r="O506" i="15"/>
  <c r="O514" i="15"/>
  <c r="O522" i="15"/>
  <c r="O530" i="15"/>
  <c r="O19" i="23"/>
  <c r="O27" i="23"/>
  <c r="O35" i="23"/>
  <c r="O42" i="23"/>
  <c r="O43" i="23"/>
  <c r="O50" i="23"/>
  <c r="O51" i="23"/>
  <c r="O57" i="23"/>
  <c r="O66" i="23"/>
  <c r="O82" i="23"/>
  <c r="O90" i="23"/>
  <c r="O98" i="23"/>
  <c r="O122" i="23"/>
  <c r="O130" i="23"/>
  <c r="O138" i="23"/>
  <c r="O146" i="23"/>
  <c r="O154" i="23"/>
  <c r="O207" i="23"/>
  <c r="O215" i="23"/>
  <c r="F339" i="15"/>
  <c r="O68" i="15"/>
  <c r="O72" i="15"/>
  <c r="O76" i="15"/>
  <c r="O80" i="15"/>
  <c r="O84" i="15"/>
  <c r="O88" i="15"/>
  <c r="O92" i="15"/>
  <c r="O96" i="15"/>
  <c r="O100" i="15"/>
  <c r="O104" i="15"/>
  <c r="O108" i="15"/>
  <c r="O112" i="15"/>
  <c r="O341" i="15"/>
  <c r="O349" i="15"/>
  <c r="O357" i="15"/>
  <c r="O365" i="15"/>
  <c r="O430" i="15"/>
  <c r="O438" i="15"/>
  <c r="O446" i="15"/>
  <c r="O454" i="15"/>
  <c r="O15" i="23"/>
  <c r="O16" i="23"/>
  <c r="O24" i="23"/>
  <c r="O32" i="23"/>
  <c r="O40" i="23"/>
  <c r="O48" i="23"/>
  <c r="O63" i="23"/>
  <c r="O103" i="23"/>
  <c r="O111" i="23"/>
  <c r="O119" i="23"/>
  <c r="O127" i="23"/>
  <c r="O135" i="23"/>
  <c r="O272" i="23"/>
  <c r="O283" i="23"/>
  <c r="O291" i="23"/>
  <c r="O203" i="23"/>
  <c r="O211" i="23"/>
  <c r="O219" i="23"/>
  <c r="O227" i="23"/>
  <c r="O235" i="23"/>
  <c r="O243" i="23"/>
  <c r="O251" i="23"/>
  <c r="O259" i="23"/>
  <c r="F422" i="15"/>
  <c r="F10" i="15"/>
  <c r="O73" i="15"/>
  <c r="O81" i="15"/>
  <c r="O89" i="15"/>
  <c r="O97" i="15"/>
  <c r="O105" i="15"/>
  <c r="O205" i="15"/>
  <c r="O208" i="15"/>
  <c r="O212" i="15"/>
  <c r="O213" i="15"/>
  <c r="O216" i="15"/>
  <c r="O220" i="15"/>
  <c r="O221" i="15"/>
  <c r="O224" i="15"/>
  <c r="O228" i="15"/>
  <c r="O229" i="15"/>
  <c r="O232" i="15"/>
  <c r="O236" i="15"/>
  <c r="O237" i="15"/>
  <c r="O240" i="15"/>
  <c r="O244" i="15"/>
  <c r="O248" i="15"/>
  <c r="O252" i="15"/>
  <c r="O256" i="15"/>
  <c r="O260" i="15"/>
  <c r="O264" i="15"/>
  <c r="F268" i="15"/>
  <c r="O423" i="15"/>
  <c r="O424" i="15"/>
  <c r="O427" i="15"/>
  <c r="O428" i="15"/>
  <c r="O431" i="15"/>
  <c r="O432" i="15"/>
  <c r="O435" i="15"/>
  <c r="O436" i="15"/>
  <c r="O439" i="15"/>
  <c r="O440" i="15"/>
  <c r="O443" i="15"/>
  <c r="O444" i="15"/>
  <c r="O447" i="15"/>
  <c r="O448" i="15"/>
  <c r="O451" i="15"/>
  <c r="O452" i="15"/>
  <c r="O455" i="15"/>
  <c r="O456" i="15"/>
  <c r="O459" i="15"/>
  <c r="O460" i="15"/>
  <c r="O467" i="15"/>
  <c r="O475" i="15"/>
  <c r="O483" i="15"/>
  <c r="O491" i="15"/>
  <c r="O499" i="15"/>
  <c r="O507" i="15"/>
  <c r="O508" i="15"/>
  <c r="O515" i="15"/>
  <c r="O516" i="15"/>
  <c r="O519" i="15"/>
  <c r="O523" i="15"/>
  <c r="O524" i="15"/>
  <c r="O527" i="15"/>
  <c r="O531" i="15"/>
  <c r="F115" i="23"/>
  <c r="O74" i="15"/>
  <c r="O82" i="15"/>
  <c r="O90" i="15"/>
  <c r="O98" i="15"/>
  <c r="O101" i="15"/>
  <c r="O106" i="15"/>
  <c r="O109" i="15"/>
  <c r="O114" i="15"/>
  <c r="O202" i="15"/>
  <c r="O206" i="15"/>
  <c r="O210" i="15"/>
  <c r="O214" i="15"/>
  <c r="O218" i="15"/>
  <c r="O222" i="15"/>
  <c r="O226" i="15"/>
  <c r="O230" i="15"/>
  <c r="O234" i="15"/>
  <c r="O238" i="15"/>
  <c r="O242" i="15"/>
  <c r="O245" i="15"/>
  <c r="O246" i="15"/>
  <c r="O249" i="15"/>
  <c r="O250" i="15"/>
  <c r="O253" i="15"/>
  <c r="O254" i="15"/>
  <c r="O257" i="15"/>
  <c r="O258" i="15"/>
  <c r="O261" i="15"/>
  <c r="O262" i="15"/>
  <c r="O265" i="15"/>
  <c r="O266" i="15"/>
  <c r="O342" i="15"/>
  <c r="O346" i="15"/>
  <c r="O350" i="15"/>
  <c r="O354" i="15"/>
  <c r="O358" i="15"/>
  <c r="O362" i="15"/>
  <c r="O366" i="15"/>
  <c r="O370" i="15"/>
  <c r="O429" i="15"/>
  <c r="O437" i="15"/>
  <c r="O445" i="15"/>
  <c r="O453" i="15"/>
  <c r="O464" i="15"/>
  <c r="O468" i="15"/>
  <c r="O469" i="15"/>
  <c r="O472" i="15"/>
  <c r="O473" i="15"/>
  <c r="O476" i="15"/>
  <c r="O477" i="15"/>
  <c r="O480" i="15"/>
  <c r="O481" i="15"/>
  <c r="O484" i="15"/>
  <c r="O485" i="15"/>
  <c r="O488" i="15"/>
  <c r="F268" i="23"/>
  <c r="O532" i="15"/>
  <c r="O12" i="23"/>
  <c r="O13" i="23"/>
  <c r="O20" i="23"/>
  <c r="O28" i="23"/>
  <c r="O36" i="23"/>
  <c r="O44" i="23"/>
  <c r="O52" i="23"/>
  <c r="O59" i="23"/>
  <c r="O67" i="23"/>
  <c r="O75" i="23"/>
  <c r="O80" i="23"/>
  <c r="O83" i="23"/>
  <c r="O91" i="23"/>
  <c r="O96" i="23"/>
  <c r="O99" i="23"/>
  <c r="O104" i="23"/>
  <c r="O107" i="23"/>
  <c r="O120" i="23"/>
  <c r="O123" i="23"/>
  <c r="O128" i="23"/>
  <c r="O131" i="23"/>
  <c r="O136" i="23"/>
  <c r="O139" i="23"/>
  <c r="O144" i="23"/>
  <c r="O147" i="23"/>
  <c r="O152" i="23"/>
  <c r="O155" i="23"/>
  <c r="O160" i="23"/>
  <c r="O163" i="23"/>
  <c r="O168" i="23"/>
  <c r="O171" i="23"/>
  <c r="O176" i="23"/>
  <c r="O179" i="23"/>
  <c r="O184" i="23"/>
  <c r="O187" i="23"/>
  <c r="O192" i="23"/>
  <c r="O195" i="23"/>
  <c r="O269" i="23"/>
  <c r="O273" i="23"/>
  <c r="O276" i="23"/>
  <c r="O277" i="23"/>
  <c r="O281" i="23"/>
  <c r="O284" i="23"/>
  <c r="O285" i="23"/>
  <c r="O289" i="23"/>
  <c r="O292" i="23"/>
  <c r="O293" i="23"/>
  <c r="O297" i="23"/>
  <c r="O300" i="23"/>
  <c r="O301" i="23"/>
  <c r="O305" i="23"/>
  <c r="O308" i="23"/>
  <c r="O309" i="23"/>
  <c r="O313" i="23"/>
  <c r="O316" i="23"/>
  <c r="O317" i="23"/>
  <c r="O321" i="23"/>
  <c r="O324" i="23"/>
  <c r="O325" i="23"/>
  <c r="O329" i="23"/>
  <c r="O332" i="23"/>
  <c r="O333" i="23"/>
  <c r="O337" i="23"/>
  <c r="O378" i="23"/>
  <c r="O386" i="23"/>
  <c r="O403" i="23"/>
  <c r="O406" i="23"/>
  <c r="O407" i="23"/>
  <c r="O411" i="23"/>
  <c r="O414" i="23"/>
  <c r="O415" i="23"/>
  <c r="O419" i="23"/>
  <c r="F422" i="23"/>
  <c r="O69" i="17"/>
  <c r="R69" i="17" s="1"/>
  <c r="O73" i="17"/>
  <c r="R73" i="17" s="1"/>
  <c r="O76" i="17"/>
  <c r="O81" i="17"/>
  <c r="O84" i="17"/>
  <c r="F373" i="23"/>
  <c r="F115" i="17"/>
  <c r="O489" i="15"/>
  <c r="O492" i="15"/>
  <c r="O493" i="15"/>
  <c r="O496" i="15"/>
  <c r="O497" i="15"/>
  <c r="O500" i="15"/>
  <c r="O501" i="15"/>
  <c r="O504" i="15"/>
  <c r="O505" i="15"/>
  <c r="O509" i="15"/>
  <c r="O512" i="15"/>
  <c r="O513" i="15"/>
  <c r="O517" i="15"/>
  <c r="O520" i="15"/>
  <c r="O521" i="15"/>
  <c r="O525" i="15"/>
  <c r="O528" i="15"/>
  <c r="O529" i="15"/>
  <c r="O533" i="15"/>
  <c r="O18" i="23"/>
  <c r="O22" i="23"/>
  <c r="O26" i="23"/>
  <c r="O34" i="23"/>
  <c r="O38" i="23"/>
  <c r="O54" i="23"/>
  <c r="O68" i="23"/>
  <c r="O69" i="23"/>
  <c r="O73" i="23"/>
  <c r="O76" i="23"/>
  <c r="O81" i="23"/>
  <c r="O84" i="23"/>
  <c r="O85" i="23"/>
  <c r="O89" i="23"/>
  <c r="O92" i="23"/>
  <c r="O93" i="23"/>
  <c r="O97" i="23"/>
  <c r="O100" i="23"/>
  <c r="O101" i="23"/>
  <c r="O105" i="23"/>
  <c r="O109" i="23"/>
  <c r="O113" i="23"/>
  <c r="O121" i="23"/>
  <c r="O124" i="23"/>
  <c r="O125" i="23"/>
  <c r="O129" i="23"/>
  <c r="O132" i="23"/>
  <c r="O133" i="23"/>
  <c r="O137" i="23"/>
  <c r="O140" i="23"/>
  <c r="O141" i="23"/>
  <c r="O145" i="23"/>
  <c r="O148" i="23"/>
  <c r="O149" i="23"/>
  <c r="O153" i="23"/>
  <c r="O156" i="23"/>
  <c r="O157" i="23"/>
  <c r="O161" i="23"/>
  <c r="O164" i="23"/>
  <c r="O165" i="23"/>
  <c r="O169" i="23"/>
  <c r="O172" i="23"/>
  <c r="O173" i="23"/>
  <c r="O177" i="23"/>
  <c r="O180" i="23"/>
  <c r="O181" i="23"/>
  <c r="O185" i="23"/>
  <c r="O188" i="23"/>
  <c r="O189" i="23"/>
  <c r="O193" i="23"/>
  <c r="O196" i="23"/>
  <c r="O197" i="23"/>
  <c r="F200" i="23"/>
  <c r="O274" i="23"/>
  <c r="O282" i="23"/>
  <c r="O290" i="23"/>
  <c r="O298" i="23"/>
  <c r="O306" i="23"/>
  <c r="O314" i="23"/>
  <c r="O322" i="23"/>
  <c r="O330" i="23"/>
  <c r="O338" i="23"/>
  <c r="O408" i="23"/>
  <c r="O416" i="23"/>
  <c r="F10" i="17"/>
  <c r="O162" i="23"/>
  <c r="O170" i="23"/>
  <c r="O178" i="23"/>
  <c r="O186" i="23"/>
  <c r="O194" i="23"/>
  <c r="O375" i="23"/>
  <c r="O376" i="23"/>
  <c r="O379" i="23"/>
  <c r="O380" i="23"/>
  <c r="O383" i="23"/>
  <c r="O384" i="23"/>
  <c r="O387" i="23"/>
  <c r="O388" i="23"/>
  <c r="O391" i="23"/>
  <c r="O392" i="23"/>
  <c r="O395" i="23"/>
  <c r="O396" i="23"/>
  <c r="O399" i="23"/>
  <c r="O400" i="23"/>
  <c r="F461" i="17"/>
  <c r="F8" i="17" s="1"/>
  <c r="O344" i="23"/>
  <c r="O352" i="23"/>
  <c r="O356" i="23"/>
  <c r="O360" i="23"/>
  <c r="O364" i="23"/>
  <c r="O368" i="23"/>
  <c r="O372" i="23"/>
  <c r="O426" i="23"/>
  <c r="O430" i="23"/>
  <c r="O434" i="23"/>
  <c r="O438" i="23"/>
  <c r="O442" i="23"/>
  <c r="O446" i="23"/>
  <c r="O450" i="23"/>
  <c r="O454" i="23"/>
  <c r="O459" i="23"/>
  <c r="F200" i="17"/>
  <c r="F373" i="17"/>
  <c r="O340" i="23"/>
  <c r="O348" i="23"/>
  <c r="O70" i="17"/>
  <c r="R70" i="17" s="1"/>
  <c r="O74" i="17"/>
  <c r="O77" i="17"/>
  <c r="O78" i="17"/>
  <c r="O82" i="17"/>
  <c r="O85" i="17"/>
  <c r="O86" i="17"/>
  <c r="O90" i="17"/>
  <c r="O93" i="17"/>
  <c r="O94" i="17"/>
  <c r="O98" i="17"/>
  <c r="O101" i="17"/>
  <c r="O102" i="17"/>
  <c r="O106" i="17"/>
  <c r="O109" i="17"/>
  <c r="O110" i="17"/>
  <c r="O114" i="17"/>
  <c r="O116" i="17"/>
  <c r="R116" i="17" s="1"/>
  <c r="O119" i="17"/>
  <c r="R119" i="17" s="1"/>
  <c r="O120" i="17"/>
  <c r="R120" i="17" s="1"/>
  <c r="O124" i="17"/>
  <c r="O128" i="17"/>
  <c r="O132" i="17"/>
  <c r="O136" i="17"/>
  <c r="O140" i="17"/>
  <c r="O144" i="17"/>
  <c r="O148" i="17"/>
  <c r="O160" i="17"/>
  <c r="O163" i="17"/>
  <c r="O167" i="17"/>
  <c r="O168" i="17"/>
  <c r="O176" i="17"/>
  <c r="O191" i="17"/>
  <c r="O204" i="17"/>
  <c r="R204" i="17" s="1"/>
  <c r="O207" i="17"/>
  <c r="R207" i="17" s="1"/>
  <c r="O208" i="17"/>
  <c r="R208" i="17" s="1"/>
  <c r="O212" i="17"/>
  <c r="O220" i="17"/>
  <c r="O227" i="17"/>
  <c r="O243" i="17"/>
  <c r="O259" i="17"/>
  <c r="O267" i="17"/>
  <c r="O299" i="17"/>
  <c r="O315" i="17"/>
  <c r="O338" i="17"/>
  <c r="O381" i="17"/>
  <c r="R381" i="17" s="1"/>
  <c r="O385" i="17"/>
  <c r="R385" i="17" s="1"/>
  <c r="O389" i="17"/>
  <c r="O393" i="17"/>
  <c r="O394" i="17"/>
  <c r="O397" i="17"/>
  <c r="F398" i="17"/>
  <c r="O446" i="17"/>
  <c r="O454" i="17"/>
  <c r="O465" i="17"/>
  <c r="O466" i="17"/>
  <c r="O473" i="17"/>
  <c r="O474" i="17"/>
  <c r="O481" i="17"/>
  <c r="O482" i="17"/>
  <c r="O489" i="17"/>
  <c r="O490" i="17"/>
  <c r="O497" i="17"/>
  <c r="O498" i="17"/>
  <c r="O505" i="17"/>
  <c r="O506" i="17"/>
  <c r="O513" i="17"/>
  <c r="O514" i="17"/>
  <c r="O521" i="17"/>
  <c r="O522" i="17"/>
  <c r="O529" i="17"/>
  <c r="O530" i="17"/>
  <c r="F6" i="20"/>
  <c r="O14" i="20"/>
  <c r="O18" i="20"/>
  <c r="O22" i="20"/>
  <c r="O26" i="20"/>
  <c r="O66" i="17"/>
  <c r="R66" i="17" s="1"/>
  <c r="O67" i="17"/>
  <c r="R67" i="17" s="1"/>
  <c r="O71" i="17"/>
  <c r="R71" i="17" s="1"/>
  <c r="O75" i="17"/>
  <c r="O79" i="17"/>
  <c r="O83" i="17"/>
  <c r="O87" i="17"/>
  <c r="O91" i="17"/>
  <c r="O95" i="17"/>
  <c r="O99" i="17"/>
  <c r="O103" i="17"/>
  <c r="O107" i="17"/>
  <c r="O111" i="17"/>
  <c r="O152" i="17"/>
  <c r="O157" i="17"/>
  <c r="O161" i="17"/>
  <c r="O164" i="17"/>
  <c r="O165" i="17"/>
  <c r="O173" i="17"/>
  <c r="O185" i="17"/>
  <c r="O188" i="17"/>
  <c r="O192" i="17"/>
  <c r="O194" i="17"/>
  <c r="O197" i="17"/>
  <c r="O198" i="17"/>
  <c r="O216" i="17"/>
  <c r="O221" i="17"/>
  <c r="O224" i="17"/>
  <c r="O232" i="17"/>
  <c r="O237" i="17"/>
  <c r="O240" i="17"/>
  <c r="O241" i="17"/>
  <c r="O248" i="17"/>
  <c r="O261" i="17"/>
  <c r="O287" i="17"/>
  <c r="O327" i="17"/>
  <c r="O374" i="17"/>
  <c r="R374" i="17" s="1"/>
  <c r="O378" i="17"/>
  <c r="R378" i="17" s="1"/>
  <c r="O382" i="17"/>
  <c r="R382" i="17" s="1"/>
  <c r="O386" i="17"/>
  <c r="R386" i="17" s="1"/>
  <c r="O390" i="17"/>
  <c r="O391" i="17"/>
  <c r="O423" i="17"/>
  <c r="R423" i="17" s="1"/>
  <c r="O426" i="17"/>
  <c r="R426" i="17" s="1"/>
  <c r="O427" i="17"/>
  <c r="R427" i="17" s="1"/>
  <c r="O430" i="17"/>
  <c r="R430" i="17" s="1"/>
  <c r="O431" i="17"/>
  <c r="R431" i="17" s="1"/>
  <c r="O434" i="17"/>
  <c r="R434" i="17" s="1"/>
  <c r="O435" i="17"/>
  <c r="R435" i="17" s="1"/>
  <c r="O438" i="17"/>
  <c r="R438" i="17" s="1"/>
  <c r="O439" i="17"/>
  <c r="R439" i="17" s="1"/>
  <c r="O442" i="17"/>
  <c r="O450" i="17"/>
  <c r="O458" i="17"/>
  <c r="O471" i="17"/>
  <c r="O479" i="17"/>
  <c r="O487" i="17"/>
  <c r="O495" i="17"/>
  <c r="O503" i="17"/>
  <c r="O511" i="17"/>
  <c r="O519" i="17"/>
  <c r="O526" i="17"/>
  <c r="O527" i="17"/>
  <c r="O10" i="20"/>
  <c r="O15" i="20"/>
  <c r="O23" i="20"/>
  <c r="O68" i="17"/>
  <c r="R68" i="17" s="1"/>
  <c r="O72" i="17"/>
  <c r="R72" i="17" s="1"/>
  <c r="O117" i="17"/>
  <c r="R117" i="17" s="1"/>
  <c r="O118" i="17"/>
  <c r="R118" i="17" s="1"/>
  <c r="O121" i="17"/>
  <c r="R121" i="17" s="1"/>
  <c r="O122" i="17"/>
  <c r="O125" i="17"/>
  <c r="O130" i="17"/>
  <c r="O133" i="17"/>
  <c r="O138" i="17"/>
  <c r="O141" i="17"/>
  <c r="O146" i="17"/>
  <c r="O149" i="17"/>
  <c r="O153" i="17"/>
  <c r="O154" i="17"/>
  <c r="O162" i="17"/>
  <c r="O169" i="17"/>
  <c r="O177" i="17"/>
  <c r="O186" i="17"/>
  <c r="O189" i="17"/>
  <c r="O195" i="17"/>
  <c r="O199" i="17"/>
  <c r="O205" i="17"/>
  <c r="R205" i="17" s="1"/>
  <c r="O210" i="17"/>
  <c r="R210" i="17" s="1"/>
  <c r="O214" i="17"/>
  <c r="O222" i="17"/>
  <c r="O230" i="17"/>
  <c r="O238" i="17"/>
  <c r="O246" i="17"/>
  <c r="O269" i="17"/>
  <c r="R269" i="17" s="1"/>
  <c r="O276" i="17"/>
  <c r="R276" i="17" s="1"/>
  <c r="O280" i="17"/>
  <c r="O305" i="17"/>
  <c r="O312" i="17"/>
  <c r="O320" i="17"/>
  <c r="O321" i="17"/>
  <c r="O328" i="17"/>
  <c r="O336" i="17"/>
  <c r="O337" i="17"/>
  <c r="O383" i="17"/>
  <c r="R383" i="17" s="1"/>
  <c r="O387" i="17"/>
  <c r="R387" i="17" s="1"/>
  <c r="O395" i="17"/>
  <c r="O396" i="17"/>
  <c r="O443" i="17"/>
  <c r="O444" i="17"/>
  <c r="O451" i="17"/>
  <c r="O452" i="17"/>
  <c r="O459" i="17"/>
  <c r="O460" i="17"/>
  <c r="O467" i="17"/>
  <c r="O475" i="17"/>
  <c r="O483" i="17"/>
  <c r="O491" i="17"/>
  <c r="O499" i="17"/>
  <c r="O507" i="17"/>
  <c r="O515" i="17"/>
  <c r="O523" i="17"/>
  <c r="O531" i="17"/>
  <c r="O11" i="20"/>
  <c r="O12" i="20"/>
  <c r="O19" i="20"/>
  <c r="O20" i="20"/>
  <c r="O27" i="20"/>
  <c r="O28" i="20"/>
  <c r="O89" i="17"/>
  <c r="O92" i="17"/>
  <c r="O97" i="17"/>
  <c r="O100" i="17"/>
  <c r="O105" i="17"/>
  <c r="O108" i="17"/>
  <c r="O113" i="17"/>
  <c r="O123" i="17"/>
  <c r="O126" i="17"/>
  <c r="O127" i="17"/>
  <c r="O131" i="17"/>
  <c r="O134" i="17"/>
  <c r="O135" i="17"/>
  <c r="O139" i="17"/>
  <c r="O142" i="17"/>
  <c r="O143" i="17"/>
  <c r="O147" i="17"/>
  <c r="O151" i="17"/>
  <c r="O155" i="17"/>
  <c r="O171" i="17"/>
  <c r="O175" i="17"/>
  <c r="O178" i="17"/>
  <c r="O179" i="17"/>
  <c r="O183" i="17"/>
  <c r="O187" i="17"/>
  <c r="O202" i="17"/>
  <c r="R202" i="17" s="1"/>
  <c r="O203" i="17"/>
  <c r="R203" i="17" s="1"/>
  <c r="O231" i="17"/>
  <c r="O247" i="17"/>
  <c r="O254" i="17"/>
  <c r="O262" i="17"/>
  <c r="O263" i="17"/>
  <c r="O285" i="17"/>
  <c r="O286" i="17"/>
  <c r="O293" i="17"/>
  <c r="O294" i="17"/>
  <c r="O301" i="17"/>
  <c r="O302" i="17"/>
  <c r="O309" i="17"/>
  <c r="O318" i="17"/>
  <c r="O326" i="17"/>
  <c r="O333" i="17"/>
  <c r="O334" i="17"/>
  <c r="O380" i="17"/>
  <c r="R380" i="17" s="1"/>
  <c r="O384" i="17"/>
  <c r="R384" i="17" s="1"/>
  <c r="O388" i="17"/>
  <c r="R388" i="17" s="1"/>
  <c r="O425" i="17"/>
  <c r="R425" i="17" s="1"/>
  <c r="O428" i="17"/>
  <c r="R428" i="17" s="1"/>
  <c r="O429" i="17"/>
  <c r="R429" i="17" s="1"/>
  <c r="O432" i="17"/>
  <c r="R432" i="17" s="1"/>
  <c r="O433" i="17"/>
  <c r="R433" i="17" s="1"/>
  <c r="O436" i="17"/>
  <c r="R436" i="17" s="1"/>
  <c r="O437" i="17"/>
  <c r="R437" i="17" s="1"/>
  <c r="O440" i="17"/>
  <c r="O441" i="17"/>
  <c r="O448" i="17"/>
  <c r="O449" i="17"/>
  <c r="O456" i="17"/>
  <c r="O457" i="17"/>
  <c r="O468" i="17"/>
  <c r="O469" i="17"/>
  <c r="O476" i="17"/>
  <c r="O477" i="17"/>
  <c r="O484" i="17"/>
  <c r="O485" i="17"/>
  <c r="O492" i="17"/>
  <c r="O493" i="17"/>
  <c r="O500" i="17"/>
  <c r="O501" i="17"/>
  <c r="O508" i="17"/>
  <c r="O509" i="17"/>
  <c r="O516" i="17"/>
  <c r="O517" i="17"/>
  <c r="O524" i="17"/>
  <c r="O525" i="17"/>
  <c r="O532" i="17"/>
  <c r="O533" i="17"/>
  <c r="O9" i="20"/>
  <c r="O16" i="20"/>
  <c r="O17" i="20"/>
  <c r="O21" i="20"/>
  <c r="O24" i="20"/>
  <c r="O25" i="20"/>
  <c r="O29" i="20"/>
  <c r="O124" i="15"/>
  <c r="O156" i="15"/>
  <c r="O11" i="15"/>
  <c r="O150" i="15"/>
  <c r="O164" i="15"/>
  <c r="O168" i="15"/>
  <c r="O66" i="15"/>
  <c r="O129" i="15"/>
  <c r="O132" i="15"/>
  <c r="O161" i="15"/>
  <c r="O172" i="15"/>
  <c r="O179" i="15"/>
  <c r="O126" i="15"/>
  <c r="O133" i="15"/>
  <c r="O158" i="15"/>
  <c r="F115" i="15"/>
  <c r="N115" i="15"/>
  <c r="O137" i="15"/>
  <c r="O140" i="15"/>
  <c r="O144" i="15"/>
  <c r="O166" i="15"/>
  <c r="O177" i="15"/>
  <c r="O188" i="15"/>
  <c r="O192" i="15"/>
  <c r="O195" i="15"/>
  <c r="O113" i="15"/>
  <c r="O117" i="15"/>
  <c r="O134" i="15"/>
  <c r="O141" i="15"/>
  <c r="O174" i="15"/>
  <c r="O185" i="15"/>
  <c r="O148" i="15"/>
  <c r="O121" i="15"/>
  <c r="O142" i="15"/>
  <c r="O190" i="15"/>
  <c r="E339" i="15"/>
  <c r="F373" i="15"/>
  <c r="F461" i="15"/>
  <c r="F8" i="15" s="1"/>
  <c r="O11" i="23"/>
  <c r="O30" i="23"/>
  <c r="O46" i="23"/>
  <c r="O58" i="23"/>
  <c r="O61" i="23"/>
  <c r="O94" i="23"/>
  <c r="O108" i="23"/>
  <c r="O116" i="23"/>
  <c r="O117" i="23"/>
  <c r="O399" i="15"/>
  <c r="E65" i="23"/>
  <c r="O74" i="23"/>
  <c r="O77" i="23"/>
  <c r="O88" i="23"/>
  <c r="O95" i="23"/>
  <c r="O106" i="23"/>
  <c r="G65" i="23"/>
  <c r="O70" i="23"/>
  <c r="O114" i="23"/>
  <c r="O116" i="15"/>
  <c r="G422" i="15"/>
  <c r="O25" i="23"/>
  <c r="O31" i="23"/>
  <c r="O41" i="23"/>
  <c r="O47" i="23"/>
  <c r="O56" i="23"/>
  <c r="O62" i="23"/>
  <c r="O71" i="23"/>
  <c r="O204" i="15"/>
  <c r="O400" i="15"/>
  <c r="J65" i="23"/>
  <c r="O78" i="23"/>
  <c r="E200" i="15"/>
  <c r="E10" i="23"/>
  <c r="L10" i="23"/>
  <c r="O72" i="23"/>
  <c r="O79" i="23"/>
  <c r="O377" i="15"/>
  <c r="O465" i="15"/>
  <c r="O112" i="23"/>
  <c r="O14" i="23"/>
  <c r="O17" i="23"/>
  <c r="O33" i="23"/>
  <c r="O49" i="23"/>
  <c r="O64" i="23"/>
  <c r="O87" i="23"/>
  <c r="O275" i="23"/>
  <c r="E268" i="23"/>
  <c r="O270" i="23"/>
  <c r="O374" i="23"/>
  <c r="G398" i="23"/>
  <c r="G461" i="23"/>
  <c r="G8" i="23" s="1"/>
  <c r="O201" i="23"/>
  <c r="O377" i="23"/>
  <c r="O423" i="23"/>
  <c r="D4" i="22"/>
  <c r="C4" i="22"/>
  <c r="A4" i="22"/>
  <c r="B5" i="22"/>
  <c r="O532" i="23"/>
  <c r="A3" i="22"/>
  <c r="C3" i="22" s="1"/>
  <c r="O11" i="17"/>
  <c r="G10" i="17"/>
  <c r="O17" i="17"/>
  <c r="R17" i="17" s="1"/>
  <c r="O12" i="17"/>
  <c r="R12" i="17" s="1"/>
  <c r="O21" i="17"/>
  <c r="R21" i="17" s="1"/>
  <c r="O29" i="17"/>
  <c r="O22" i="17"/>
  <c r="O19" i="17"/>
  <c r="R19" i="17" s="1"/>
  <c r="O23" i="17"/>
  <c r="O26" i="17"/>
  <c r="O24" i="17"/>
  <c r="O190" i="17"/>
  <c r="O217" i="17"/>
  <c r="O244" i="17"/>
  <c r="O264" i="17"/>
  <c r="O265" i="17"/>
  <c r="G268" i="17"/>
  <c r="O290" i="17"/>
  <c r="O291" i="17"/>
  <c r="O319" i="17"/>
  <c r="O330" i="17"/>
  <c r="O331" i="17"/>
  <c r="O182" i="17"/>
  <c r="O201" i="17"/>
  <c r="E65" i="17"/>
  <c r="O174" i="17"/>
  <c r="O228" i="17"/>
  <c r="O245" i="17"/>
  <c r="O255" i="17"/>
  <c r="O271" i="17"/>
  <c r="R271" i="17" s="1"/>
  <c r="O281" i="17"/>
  <c r="O298" i="17"/>
  <c r="O313" i="17"/>
  <c r="O324" i="17"/>
  <c r="O335" i="17"/>
  <c r="O166" i="17"/>
  <c r="O206" i="17"/>
  <c r="R206" i="17" s="1"/>
  <c r="O215" i="17"/>
  <c r="O218" i="17"/>
  <c r="O225" i="17"/>
  <c r="O252" i="17"/>
  <c r="O266" i="17"/>
  <c r="J268" i="17"/>
  <c r="O292" i="17"/>
  <c r="O295" i="17"/>
  <c r="O310" i="17"/>
  <c r="O332" i="17"/>
  <c r="O158" i="17"/>
  <c r="O229" i="17"/>
  <c r="O239" i="17"/>
  <c r="O242" i="17"/>
  <c r="O249" i="17"/>
  <c r="O275" i="17"/>
  <c r="R275" i="17" s="1"/>
  <c r="O289" i="17"/>
  <c r="O306" i="17"/>
  <c r="O307" i="17"/>
  <c r="O317" i="17"/>
  <c r="O329" i="17"/>
  <c r="O150" i="17"/>
  <c r="O236" i="17"/>
  <c r="O253" i="17"/>
  <c r="O260" i="17"/>
  <c r="I268" i="17"/>
  <c r="O300" i="17"/>
  <c r="O303" i="17"/>
  <c r="O325" i="17"/>
  <c r="O213" i="17"/>
  <c r="O223" i="17"/>
  <c r="O226" i="17"/>
  <c r="O233" i="17"/>
  <c r="O256" i="17"/>
  <c r="O257" i="17"/>
  <c r="O279" i="17"/>
  <c r="R279" i="17" s="1"/>
  <c r="O282" i="17"/>
  <c r="O283" i="17"/>
  <c r="O297" i="17"/>
  <c r="O314" i="17"/>
  <c r="M4" i="27"/>
  <c r="M11" i="27"/>
  <c r="M3" i="27"/>
  <c r="M10" i="27"/>
  <c r="M9" i="27"/>
  <c r="M8" i="27"/>
  <c r="M7" i="27"/>
  <c r="M6" i="27"/>
  <c r="M5" i="27"/>
  <c r="F268" i="17"/>
  <c r="N268" i="17"/>
  <c r="K268" i="17"/>
  <c r="H268" i="17"/>
  <c r="O308" i="17"/>
  <c r="O311" i="17"/>
  <c r="O322" i="17"/>
  <c r="O323" i="17"/>
  <c r="E339" i="17"/>
  <c r="O341" i="17"/>
  <c r="R341" i="17" s="1"/>
  <c r="G398" i="17"/>
  <c r="E422" i="17"/>
  <c r="O424" i="17"/>
  <c r="R424" i="17" s="1"/>
  <c r="E6" i="20"/>
  <c r="O8" i="20"/>
  <c r="O376" i="17"/>
  <c r="R376" i="17" s="1"/>
  <c r="O401" i="17"/>
  <c r="R401" i="17" s="1"/>
  <c r="O463" i="17"/>
  <c r="E7" i="23" l="1"/>
  <c r="H6" i="15"/>
  <c r="K6" i="17"/>
  <c r="G7" i="23"/>
  <c r="L6" i="23"/>
  <c r="L7" i="23"/>
  <c r="O8" i="17"/>
  <c r="J6" i="15"/>
  <c r="N7" i="23"/>
  <c r="J6" i="17"/>
  <c r="H6" i="23"/>
  <c r="H6" i="17"/>
  <c r="O339" i="17"/>
  <c r="Q339" i="17" s="1"/>
  <c r="O268" i="15"/>
  <c r="Q268" i="15" s="1"/>
  <c r="M6" i="23"/>
  <c r="N6" i="15"/>
  <c r="O373" i="17"/>
  <c r="R373" i="17" s="1"/>
  <c r="N6" i="17"/>
  <c r="G7" i="17"/>
  <c r="N7" i="15"/>
  <c r="K6" i="23"/>
  <c r="O339" i="23"/>
  <c r="H7" i="23"/>
  <c r="O115" i="23"/>
  <c r="O8" i="23"/>
  <c r="K7" i="23"/>
  <c r="G6" i="23"/>
  <c r="M6" i="17"/>
  <c r="F6" i="17"/>
  <c r="N6" i="23"/>
  <c r="K7" i="17"/>
  <c r="L7" i="17"/>
  <c r="O65" i="15"/>
  <c r="Q65" i="15" s="1"/>
  <c r="M6" i="15"/>
  <c r="F7" i="15"/>
  <c r="L7" i="15"/>
  <c r="J7" i="23"/>
  <c r="L6" i="15"/>
  <c r="J7" i="17"/>
  <c r="M7" i="17"/>
  <c r="H7" i="17"/>
  <c r="I7" i="17"/>
  <c r="M7" i="23"/>
  <c r="N7" i="17"/>
  <c r="O200" i="17"/>
  <c r="R200" i="17" s="1"/>
  <c r="L6" i="17"/>
  <c r="H7" i="15"/>
  <c r="M7" i="15"/>
  <c r="O10" i="15"/>
  <c r="Q10" i="15" s="1"/>
  <c r="O398" i="15"/>
  <c r="Q398" i="15" s="1"/>
  <c r="K6" i="15"/>
  <c r="G7" i="15"/>
  <c r="J7" i="15"/>
  <c r="G6" i="15"/>
  <c r="K7" i="15"/>
  <c r="J6" i="23"/>
  <c r="O200" i="23"/>
  <c r="O422" i="23"/>
  <c r="I6" i="15"/>
  <c r="I6" i="17"/>
  <c r="I7" i="23"/>
  <c r="O200" i="15"/>
  <c r="Q200" i="15" s="1"/>
  <c r="O115" i="17"/>
  <c r="R115" i="17" s="1"/>
  <c r="O373" i="23"/>
  <c r="I6" i="23"/>
  <c r="T340" i="17"/>
  <c r="I7" i="15"/>
  <c r="I9" i="15" s="1"/>
  <c r="I5" i="15" s="1"/>
  <c r="O461" i="17"/>
  <c r="R461" i="17" s="1"/>
  <c r="O398" i="23"/>
  <c r="O398" i="17"/>
  <c r="R398" i="17" s="1"/>
  <c r="G6" i="17"/>
  <c r="O422" i="15"/>
  <c r="Q422" i="15" s="1"/>
  <c r="O461" i="23"/>
  <c r="O10" i="17"/>
  <c r="R10" i="17" s="1"/>
  <c r="O8" i="15"/>
  <c r="T399" i="17"/>
  <c r="S116" i="17"/>
  <c r="F6" i="15"/>
  <c r="T462" i="17"/>
  <c r="T66" i="17"/>
  <c r="S462" i="17"/>
  <c r="O268" i="23"/>
  <c r="O6" i="20"/>
  <c r="T269" i="17"/>
  <c r="F7" i="23"/>
  <c r="F6" i="23"/>
  <c r="O461" i="15"/>
  <c r="T201" i="17"/>
  <c r="T423" i="17"/>
  <c r="T374" i="17"/>
  <c r="S399" i="17"/>
  <c r="T116" i="17"/>
  <c r="O115" i="15"/>
  <c r="Q115" i="15" s="1"/>
  <c r="F7" i="17"/>
  <c r="S66" i="17"/>
  <c r="O65" i="23"/>
  <c r="O268" i="17"/>
  <c r="S269" i="17"/>
  <c r="S340" i="17"/>
  <c r="O422" i="17"/>
  <c r="E7" i="17"/>
  <c r="S374" i="17"/>
  <c r="S11" i="17"/>
  <c r="R11" i="17"/>
  <c r="O373" i="15"/>
  <c r="Q373" i="15" s="1"/>
  <c r="O65" i="17"/>
  <c r="E6" i="17"/>
  <c r="T11" i="17"/>
  <c r="B6" i="22"/>
  <c r="D5" i="22"/>
  <c r="A5" i="22"/>
  <c r="C5" i="22" s="1"/>
  <c r="O10" i="23"/>
  <c r="E6" i="23"/>
  <c r="O339" i="15"/>
  <c r="Q339" i="15" s="1"/>
  <c r="E7" i="15"/>
  <c r="E6" i="15"/>
  <c r="S201" i="17"/>
  <c r="R201" i="17"/>
  <c r="S423" i="17"/>
  <c r="E9" i="17" l="1"/>
  <c r="L9" i="23"/>
  <c r="L5" i="23" s="1"/>
  <c r="G9" i="15"/>
  <c r="G5" i="15" s="1"/>
  <c r="G9" i="23"/>
  <c r="G5" i="23" s="1"/>
  <c r="M5" i="23"/>
  <c r="K9" i="17"/>
  <c r="K5" i="17" s="1"/>
  <c r="H9" i="17"/>
  <c r="H5" i="17" s="1"/>
  <c r="J9" i="23"/>
  <c r="J5" i="23" s="1"/>
  <c r="N5" i="15"/>
  <c r="H9" i="15"/>
  <c r="H5" i="15" s="1"/>
  <c r="N5" i="23"/>
  <c r="H9" i="23"/>
  <c r="H5" i="23" s="1"/>
  <c r="F9" i="17"/>
  <c r="F5" i="17" s="1"/>
  <c r="J9" i="15"/>
  <c r="J5" i="15" s="1"/>
  <c r="R339" i="17"/>
  <c r="G9" i="17"/>
  <c r="G5" i="17" s="1"/>
  <c r="J9" i="17"/>
  <c r="J5" i="17" s="1"/>
  <c r="F9" i="15"/>
  <c r="F5" i="15" s="1"/>
  <c r="N5" i="17"/>
  <c r="K9" i="23"/>
  <c r="K5" i="23" s="1"/>
  <c r="Q373" i="17"/>
  <c r="Q461" i="17"/>
  <c r="Q398" i="17"/>
  <c r="Q200" i="17"/>
  <c r="M5" i="17"/>
  <c r="I9" i="17"/>
  <c r="I5" i="17" s="1"/>
  <c r="O7" i="23"/>
  <c r="L9" i="15"/>
  <c r="L5" i="15" s="1"/>
  <c r="M5" i="15"/>
  <c r="O7" i="17"/>
  <c r="Q115" i="17"/>
  <c r="L9" i="17"/>
  <c r="L5" i="17" s="1"/>
  <c r="I9" i="23"/>
  <c r="I5" i="23" s="1"/>
  <c r="K9" i="15"/>
  <c r="K5" i="15" s="1"/>
  <c r="O7" i="15"/>
  <c r="Q10" i="17"/>
  <c r="F9" i="23"/>
  <c r="F5" i="23" s="1"/>
  <c r="T6" i="17"/>
  <c r="R422" i="17"/>
  <c r="Q422" i="17"/>
  <c r="D6" i="22"/>
  <c r="A6" i="22"/>
  <c r="C6" i="22" s="1"/>
  <c r="B7" i="22"/>
  <c r="O6" i="23"/>
  <c r="E9" i="23"/>
  <c r="O6" i="17"/>
  <c r="R268" i="17"/>
  <c r="Q268" i="17"/>
  <c r="O6" i="15"/>
  <c r="E9" i="15"/>
  <c r="S6" i="17"/>
  <c r="R65" i="17"/>
  <c r="Q65" i="17"/>
  <c r="O9" i="15" l="1"/>
  <c r="O9" i="17"/>
  <c r="O5" i="17" s="1"/>
  <c r="O9" i="23"/>
  <c r="B8" i="22"/>
  <c r="D7" i="22"/>
  <c r="A7" i="22"/>
  <c r="C7" i="22" s="1"/>
  <c r="E5" i="23"/>
  <c r="O5" i="23" s="1"/>
  <c r="E5" i="15"/>
  <c r="O5" i="15" s="1"/>
  <c r="E5" i="17"/>
  <c r="R5" i="17" l="1"/>
  <c r="Q5" i="17"/>
  <c r="D8" i="22"/>
  <c r="A8" i="22"/>
  <c r="C8" i="22" s="1"/>
  <c r="B9" i="22"/>
  <c r="B10" i="22" l="1"/>
  <c r="D9" i="22"/>
  <c r="A9" i="22"/>
  <c r="C9" i="22" s="1"/>
  <c r="D10" i="22" l="1"/>
  <c r="A10" i="22"/>
  <c r="C10" i="22" s="1"/>
  <c r="B11" i="22"/>
  <c r="D11" i="22" l="1"/>
  <c r="B12" i="22"/>
  <c r="A11" i="22"/>
  <c r="C11" i="22" s="1"/>
  <c r="D12" i="22" l="1"/>
  <c r="A12" i="22"/>
  <c r="C12" i="22" s="1"/>
  <c r="B13" i="22"/>
  <c r="D13" i="22" l="1"/>
  <c r="A13" i="22"/>
  <c r="B14" i="22"/>
  <c r="C13" i="22"/>
  <c r="B15" i="22" l="1"/>
  <c r="D14" i="22"/>
  <c r="A14" i="22"/>
  <c r="C14" i="22" s="1"/>
  <c r="D15" i="22" l="1"/>
  <c r="A15" i="22"/>
  <c r="C15" i="22" s="1"/>
  <c r="B16" i="22"/>
  <c r="B17" i="22" l="1"/>
  <c r="D16" i="22"/>
  <c r="A16" i="22"/>
  <c r="C16" i="22" s="1"/>
  <c r="D17" i="22" l="1"/>
  <c r="A17" i="22"/>
  <c r="C17" i="22" s="1"/>
  <c r="B18" i="22"/>
  <c r="B19" i="22" l="1"/>
  <c r="D18" i="22"/>
  <c r="A18" i="22"/>
  <c r="C18" i="22" s="1"/>
  <c r="D19" i="22" l="1"/>
  <c r="C19" i="22"/>
  <c r="A19" i="22"/>
  <c r="B20" i="22"/>
  <c r="A20" i="22" l="1"/>
  <c r="B21" i="22"/>
  <c r="D20" i="22"/>
  <c r="C20" i="22"/>
  <c r="D21" i="22" l="1"/>
  <c r="B22" i="22"/>
  <c r="A21" i="22"/>
  <c r="C21" i="22" s="1"/>
  <c r="A22" i="22" l="1"/>
  <c r="B23" i="22"/>
  <c r="D22" i="22"/>
  <c r="C22" i="22"/>
  <c r="D23" i="22" l="1"/>
  <c r="B24" i="22"/>
  <c r="A23" i="22"/>
  <c r="C23" i="22" s="1"/>
  <c r="A24" i="22" l="1"/>
  <c r="C24" i="22" s="1"/>
  <c r="B25" i="22"/>
  <c r="D24" i="22"/>
  <c r="D25" i="22" l="1"/>
  <c r="B26" i="22"/>
  <c r="A25" i="22"/>
  <c r="C25" i="22" s="1"/>
  <c r="D26" i="22" l="1"/>
  <c r="A26" i="22"/>
  <c r="C26" i="22" s="1"/>
  <c r="B27" i="22"/>
  <c r="D27" i="22" l="1"/>
  <c r="B28" i="22"/>
  <c r="A27" i="22"/>
  <c r="C27" i="22" s="1"/>
  <c r="D28" i="22" l="1"/>
  <c r="A28" i="22"/>
  <c r="C28" i="22" s="1"/>
  <c r="B29" i="22"/>
  <c r="D29" i="22" l="1"/>
  <c r="A29" i="22"/>
  <c r="C29" i="22" s="1"/>
  <c r="B30" i="22"/>
  <c r="B31" i="22" l="1"/>
  <c r="D30" i="22"/>
  <c r="A30" i="22"/>
  <c r="C30" i="22" s="1"/>
  <c r="D31" i="22" l="1"/>
  <c r="A31" i="22"/>
  <c r="C31" i="22" s="1"/>
  <c r="B32" i="22"/>
  <c r="B33" i="22" l="1"/>
  <c r="D32" i="22"/>
  <c r="A32" i="22"/>
  <c r="C32" i="22" s="1"/>
  <c r="D33" i="22" l="1"/>
  <c r="A33" i="22"/>
  <c r="C33" i="22" s="1"/>
  <c r="B34" i="22"/>
  <c r="B35" i="22" l="1"/>
  <c r="D34" i="22"/>
  <c r="A34" i="22"/>
  <c r="C34" i="22" s="1"/>
  <c r="D35" i="22" l="1"/>
  <c r="A35" i="22"/>
  <c r="C35" i="22" s="1"/>
  <c r="B36" i="22"/>
  <c r="A36" i="22" l="1"/>
  <c r="B37" i="22"/>
  <c r="D36" i="22"/>
  <c r="C36" i="22"/>
  <c r="D37" i="22" l="1"/>
  <c r="B38" i="22"/>
  <c r="A37" i="22"/>
  <c r="C37" i="22" s="1"/>
  <c r="A38" i="22" l="1"/>
  <c r="B39" i="22"/>
  <c r="D38" i="22"/>
  <c r="C38" i="22"/>
  <c r="D39" i="22" l="1"/>
  <c r="B40" i="22"/>
  <c r="A39" i="22"/>
  <c r="C39" i="22" s="1"/>
  <c r="A40" i="22" l="1"/>
  <c r="C40" i="22" s="1"/>
  <c r="B41" i="22"/>
  <c r="D40" i="22"/>
  <c r="D41" i="22" l="1"/>
  <c r="B42" i="22"/>
  <c r="A41" i="22"/>
  <c r="C41" i="22" s="1"/>
  <c r="D42" i="22" l="1"/>
  <c r="A42" i="22"/>
  <c r="C42" i="22" s="1"/>
  <c r="B43" i="22"/>
  <c r="D43" i="22" l="1"/>
  <c r="B44" i="22"/>
  <c r="A43" i="22"/>
  <c r="C43" i="22" s="1"/>
  <c r="D44" i="22" l="1"/>
  <c r="A44" i="22"/>
  <c r="C44" i="22" s="1"/>
  <c r="B45" i="22"/>
  <c r="D45" i="22" l="1"/>
  <c r="A45" i="22"/>
  <c r="C45" i="22" s="1"/>
  <c r="B46" i="22"/>
  <c r="B47" i="22" l="1"/>
  <c r="D46" i="22"/>
  <c r="A46" i="22"/>
  <c r="C46" i="22" s="1"/>
  <c r="D47" i="22" l="1"/>
  <c r="A47" i="22"/>
  <c r="C47" i="22" s="1"/>
  <c r="B48" i="22"/>
  <c r="B49" i="22" l="1"/>
  <c r="D48" i="22"/>
  <c r="A48" i="22"/>
  <c r="C48" i="22" s="1"/>
  <c r="D49" i="22" l="1"/>
  <c r="A49" i="22"/>
  <c r="C49" i="22" s="1"/>
  <c r="B50" i="22"/>
  <c r="B51" i="22" l="1"/>
  <c r="D50" i="22"/>
  <c r="A50" i="22"/>
  <c r="C50" i="22" s="1"/>
  <c r="D51" i="22" l="1"/>
  <c r="B52" i="22"/>
  <c r="A51" i="22"/>
  <c r="C51" i="22" s="1"/>
  <c r="A52" i="22" l="1"/>
  <c r="C52" i="22" s="1"/>
  <c r="B53" i="22"/>
  <c r="D52" i="22"/>
  <c r="D53" i="22" l="1"/>
  <c r="B54" i="22"/>
  <c r="C53" i="22"/>
  <c r="A53" i="22"/>
  <c r="A54" i="22" l="1"/>
  <c r="D54" i="22"/>
  <c r="C54" i="22"/>
  <c r="B55" i="22"/>
  <c r="D55" i="22" l="1"/>
  <c r="B56" i="22"/>
  <c r="A55" i="22"/>
  <c r="C55" i="22" s="1"/>
  <c r="B57" i="22" l="1"/>
  <c r="D56" i="22"/>
  <c r="A56" i="22"/>
  <c r="C56" i="22" s="1"/>
  <c r="D57" i="22" l="1"/>
  <c r="A57" i="22"/>
  <c r="C57" i="22" s="1"/>
  <c r="B58" i="22"/>
  <c r="D58" i="22" l="1"/>
  <c r="A58" i="22"/>
  <c r="C58" i="22" s="1"/>
  <c r="B59" i="22"/>
  <c r="D59" i="22" l="1"/>
  <c r="B60" i="22"/>
  <c r="A59" i="22"/>
  <c r="C59" i="22" s="1"/>
  <c r="D60" i="22" l="1"/>
  <c r="B61" i="22"/>
  <c r="A60" i="22"/>
  <c r="C60" i="22" s="1"/>
  <c r="D61" i="22" l="1"/>
  <c r="A61" i="22"/>
  <c r="C61" i="22" s="1"/>
  <c r="B62" i="22"/>
  <c r="B63" i="22" l="1"/>
  <c r="D62" i="22"/>
  <c r="A62" i="22"/>
  <c r="C62" i="22" s="1"/>
  <c r="D63" i="22" l="1"/>
  <c r="A63" i="22"/>
  <c r="C63" i="22" s="1"/>
  <c r="B64" i="22"/>
  <c r="B65" i="22" l="1"/>
  <c r="A64" i="22"/>
  <c r="D64" i="22"/>
  <c r="C64" i="22"/>
  <c r="D65" i="22" l="1"/>
  <c r="B66" i="22"/>
  <c r="A65" i="22"/>
  <c r="C65" i="22" s="1"/>
  <c r="D66" i="22" l="1"/>
  <c r="A66" i="22"/>
  <c r="C66" i="22" s="1"/>
  <c r="B67" i="22"/>
  <c r="D67" i="22" l="1"/>
  <c r="A67" i="22"/>
  <c r="C67" i="22" s="1"/>
  <c r="B68" i="22"/>
  <c r="A68" i="22" l="1"/>
  <c r="C68" i="22" s="1"/>
  <c r="B69" i="22"/>
  <c r="D68" i="22"/>
  <c r="D69" i="22" l="1"/>
  <c r="B70" i="22"/>
  <c r="A69" i="22"/>
  <c r="C69" i="22" s="1"/>
  <c r="A70" i="22" l="1"/>
  <c r="C70" i="22"/>
  <c r="B71" i="22"/>
  <c r="D70" i="22"/>
  <c r="D71" i="22" l="1"/>
  <c r="B72" i="22"/>
  <c r="A71" i="22"/>
  <c r="C71" i="22" s="1"/>
  <c r="B73" i="22" l="1"/>
  <c r="D72" i="22"/>
  <c r="A72" i="22"/>
  <c r="C72" i="22" s="1"/>
  <c r="D73" i="22" l="1"/>
  <c r="A73" i="22"/>
  <c r="B74" i="22"/>
  <c r="C73" i="22"/>
  <c r="D74" i="22" l="1"/>
  <c r="B75" i="22"/>
  <c r="A74" i="22"/>
  <c r="C74" i="22" s="1"/>
  <c r="D75" i="22" l="1"/>
  <c r="B76" i="22"/>
  <c r="A75" i="22"/>
  <c r="C75" i="22" s="1"/>
  <c r="D76" i="22" l="1"/>
  <c r="B77" i="22"/>
  <c r="A76" i="22"/>
  <c r="C76" i="22" s="1"/>
  <c r="D77" i="22" l="1"/>
  <c r="A77" i="22"/>
  <c r="C77" i="22" s="1"/>
  <c r="B78" i="22"/>
  <c r="B79" i="22" l="1"/>
  <c r="D78" i="22"/>
  <c r="A78" i="22"/>
  <c r="C78" i="22" s="1"/>
  <c r="D79" i="22" l="1"/>
  <c r="A79" i="22"/>
  <c r="C79" i="22" s="1"/>
  <c r="B80" i="22"/>
  <c r="B81" i="22" l="1"/>
  <c r="A80" i="22"/>
  <c r="D80" i="22"/>
  <c r="C80" i="22"/>
  <c r="D81" i="22" l="1"/>
  <c r="B82" i="22"/>
  <c r="A81" i="22"/>
  <c r="C81" i="22" s="1"/>
  <c r="B83" i="22" l="1"/>
  <c r="D82" i="22"/>
  <c r="A82" i="22"/>
  <c r="C82" i="22" s="1"/>
  <c r="D83" i="22" l="1"/>
  <c r="C83" i="22"/>
  <c r="A83" i="22"/>
  <c r="B84" i="22"/>
  <c r="D84" i="22" l="1"/>
  <c r="B85" i="22"/>
  <c r="A84" i="22"/>
  <c r="C84" i="22" s="1"/>
  <c r="D85" i="22" l="1"/>
  <c r="A85" i="22"/>
  <c r="B86" i="22"/>
  <c r="C85" i="22"/>
  <c r="A86" i="22" l="1"/>
  <c r="B87" i="22"/>
  <c r="D86" i="22"/>
  <c r="C86" i="22"/>
  <c r="D87" i="22" l="1"/>
  <c r="B88" i="22"/>
  <c r="A87" i="22"/>
  <c r="C87" i="22" s="1"/>
  <c r="B89" i="22" l="1"/>
  <c r="D88" i="22"/>
  <c r="A88" i="22"/>
  <c r="C88" i="22" s="1"/>
  <c r="D89" i="22" l="1"/>
  <c r="B90" i="22"/>
  <c r="A89" i="22"/>
  <c r="C89" i="22" s="1"/>
  <c r="A90" i="22" l="1"/>
  <c r="C90" i="22" s="1"/>
  <c r="D90" i="22"/>
  <c r="B91" i="22"/>
  <c r="D91" i="22" l="1"/>
  <c r="B92" i="22"/>
  <c r="A91" i="22"/>
  <c r="C91" i="22" s="1"/>
  <c r="D92" i="22" l="1"/>
  <c r="B93" i="22"/>
  <c r="A92" i="22"/>
  <c r="C92" i="22" s="1"/>
  <c r="D93" i="22" l="1"/>
  <c r="A93" i="22"/>
  <c r="C93" i="22"/>
  <c r="B94" i="22"/>
  <c r="B95" i="22" l="1"/>
  <c r="A94" i="22"/>
  <c r="D94" i="22"/>
  <c r="C94" i="22"/>
  <c r="D95" i="22" l="1"/>
  <c r="A95" i="22"/>
  <c r="C95" i="22" s="1"/>
  <c r="B96" i="22"/>
  <c r="B97" i="22" l="1"/>
  <c r="D96" i="22"/>
  <c r="A96" i="22"/>
  <c r="C96" i="22" s="1"/>
  <c r="D97" i="22" l="1"/>
  <c r="B98" i="22"/>
  <c r="A97" i="22"/>
  <c r="C97" i="22"/>
  <c r="A98" i="22" l="1"/>
  <c r="C98" i="22" s="1"/>
  <c r="B99" i="22"/>
  <c r="D98" i="22"/>
  <c r="D99" i="22" l="1"/>
  <c r="B100" i="22"/>
  <c r="A99" i="22"/>
  <c r="C99" i="22" s="1"/>
  <c r="D100" i="22" l="1"/>
  <c r="C100" i="22"/>
  <c r="A100" i="22"/>
  <c r="B101" i="22"/>
  <c r="D101" i="22" l="1"/>
  <c r="A101" i="22"/>
  <c r="C101" i="22" s="1"/>
  <c r="B102" i="22"/>
  <c r="A102" i="22" l="1"/>
  <c r="C102" i="22" s="1"/>
  <c r="B103" i="22"/>
  <c r="D102" i="22"/>
  <c r="D103" i="22" l="1"/>
  <c r="B104" i="22"/>
  <c r="A103" i="22"/>
  <c r="C103" i="22" s="1"/>
  <c r="A104" i="22" l="1"/>
  <c r="C104" i="22" s="1"/>
  <c r="B105" i="22"/>
  <c r="D104" i="22"/>
  <c r="D105" i="22" l="1"/>
  <c r="B106" i="22"/>
  <c r="A105" i="22"/>
  <c r="C105" i="22" s="1"/>
  <c r="A106" i="22" l="1"/>
  <c r="C106" i="22" s="1"/>
  <c r="B107" i="22"/>
  <c r="D106" i="22"/>
  <c r="D107" i="22" l="1"/>
  <c r="B108" i="22"/>
  <c r="A107" i="22"/>
  <c r="C107" i="22" s="1"/>
  <c r="D108" i="22" l="1"/>
  <c r="B109" i="22"/>
  <c r="A108" i="22"/>
  <c r="C108" i="22" s="1"/>
  <c r="D109" i="22" l="1"/>
  <c r="B110" i="22"/>
  <c r="A109" i="22"/>
  <c r="C109" i="22" s="1"/>
  <c r="B111" i="22" l="1"/>
  <c r="D110" i="22"/>
  <c r="A110" i="22"/>
  <c r="C110" i="22" s="1"/>
  <c r="D111" i="22" l="1"/>
  <c r="A111" i="22"/>
  <c r="C111" i="22"/>
  <c r="B112" i="22"/>
  <c r="B113" i="22" l="1"/>
  <c r="D112" i="22"/>
  <c r="A112" i="22"/>
  <c r="C112" i="22" s="1"/>
  <c r="D113" i="22" l="1"/>
  <c r="B114" i="22"/>
  <c r="A113" i="22"/>
  <c r="C113" i="22" s="1"/>
  <c r="A114" i="22" l="1"/>
  <c r="D114" i="22"/>
  <c r="C114" i="22"/>
  <c r="B115" i="22"/>
  <c r="D115" i="22" l="1"/>
  <c r="C115" i="22"/>
  <c r="B116" i="22"/>
  <c r="A115" i="22"/>
  <c r="B117" i="22" l="1"/>
  <c r="D116" i="22"/>
  <c r="A116" i="22"/>
  <c r="C116" i="22" s="1"/>
  <c r="D117" i="22" l="1"/>
  <c r="B118" i="22"/>
  <c r="A117" i="22"/>
  <c r="C117" i="22" s="1"/>
  <c r="A118" i="22" l="1"/>
  <c r="D118" i="22"/>
  <c r="B119" i="22"/>
  <c r="C118" i="22"/>
  <c r="D119" i="22" l="1"/>
  <c r="B120" i="22"/>
  <c r="A119" i="22"/>
  <c r="C119" i="22" s="1"/>
  <c r="B121" i="22" l="1"/>
  <c r="D120" i="22"/>
  <c r="C120" i="22"/>
  <c r="A120" i="22"/>
  <c r="D121" i="22" l="1"/>
  <c r="A121" i="22"/>
  <c r="C121" i="22" s="1"/>
  <c r="B122" i="22"/>
  <c r="C122" i="22" l="1"/>
  <c r="A122" i="22"/>
  <c r="B123" i="22"/>
  <c r="D122" i="22"/>
  <c r="D123" i="22" l="1"/>
  <c r="B124" i="22"/>
  <c r="A123" i="22"/>
  <c r="C123" i="22" s="1"/>
  <c r="D124" i="22" l="1"/>
  <c r="A124" i="22"/>
  <c r="B125" i="22"/>
  <c r="C124" i="22"/>
  <c r="D125" i="22" l="1"/>
  <c r="A125" i="22"/>
  <c r="B126" i="22"/>
  <c r="C125" i="22"/>
  <c r="D126" i="22" l="1"/>
  <c r="B127" i="22"/>
  <c r="A126" i="22"/>
  <c r="C126" i="22" s="1"/>
  <c r="D127" i="22" l="1"/>
  <c r="A127" i="22"/>
  <c r="B128" i="22"/>
  <c r="C127" i="22"/>
  <c r="B129" i="22" l="1"/>
  <c r="A128" i="22"/>
  <c r="C128" i="22" s="1"/>
  <c r="D128" i="22"/>
  <c r="D129" i="22" l="1"/>
  <c r="A129" i="22"/>
  <c r="C129" i="22" s="1"/>
  <c r="B130" i="22"/>
  <c r="B131" i="22" l="1"/>
  <c r="D130" i="22"/>
  <c r="A130" i="22"/>
  <c r="C130" i="22" s="1"/>
  <c r="D131" i="22" l="1"/>
  <c r="B132" i="22"/>
  <c r="A131" i="22"/>
  <c r="C131" i="22" s="1"/>
  <c r="A132" i="22" l="1"/>
  <c r="C132" i="22"/>
  <c r="B133" i="22"/>
  <c r="D132" i="22"/>
  <c r="D133" i="22" l="1"/>
  <c r="B134" i="22"/>
  <c r="A133" i="22"/>
  <c r="C133" i="22" s="1"/>
  <c r="A134" i="22" l="1"/>
  <c r="D134" i="22"/>
  <c r="C134" i="22"/>
  <c r="B135" i="22"/>
  <c r="D135" i="22" l="1"/>
  <c r="B136" i="22"/>
  <c r="A135" i="22"/>
  <c r="C135" i="22" s="1"/>
  <c r="B137" i="22" l="1"/>
  <c r="D136" i="22"/>
  <c r="A136" i="22"/>
  <c r="C136" i="22" s="1"/>
  <c r="D137" i="22" l="1"/>
  <c r="A137" i="22"/>
  <c r="C137" i="22" s="1"/>
  <c r="B138" i="22"/>
  <c r="C138" i="22" l="1"/>
  <c r="D138" i="22"/>
  <c r="A138" i="22"/>
  <c r="B139" i="22"/>
  <c r="D139" i="22" l="1"/>
  <c r="C139" i="22"/>
  <c r="A139" i="22"/>
  <c r="B140" i="22"/>
  <c r="D140" i="22" l="1"/>
  <c r="A140" i="22"/>
  <c r="C140" i="22" s="1"/>
  <c r="B141" i="22"/>
  <c r="D141" i="22" l="1"/>
  <c r="B142" i="22"/>
  <c r="A141" i="22"/>
  <c r="C141" i="22" s="1"/>
  <c r="D142" i="22" l="1"/>
  <c r="A142" i="22"/>
  <c r="C142" i="22" s="1"/>
  <c r="B143" i="22"/>
  <c r="D143" i="22" l="1"/>
  <c r="A143" i="22"/>
  <c r="B144" i="22"/>
  <c r="C143" i="22"/>
  <c r="B145" i="22" l="1"/>
  <c r="D144" i="22"/>
  <c r="A144" i="22"/>
  <c r="C144" i="22" s="1"/>
  <c r="D145" i="22" l="1"/>
  <c r="A145" i="22"/>
  <c r="B146" i="22"/>
  <c r="C145" i="22"/>
  <c r="B147" i="22" l="1"/>
  <c r="A146" i="22"/>
  <c r="D146" i="22"/>
  <c r="C146" i="22"/>
  <c r="D147" i="22" l="1"/>
  <c r="B148" i="22"/>
  <c r="A147" i="22"/>
  <c r="C147" i="22" s="1"/>
  <c r="A148" i="22" l="1"/>
  <c r="B149" i="22"/>
  <c r="D148" i="22"/>
  <c r="C148" i="22"/>
  <c r="D149" i="22" l="1"/>
  <c r="B150" i="22"/>
  <c r="A149" i="22"/>
  <c r="C149" i="22" s="1"/>
  <c r="A150" i="22" l="1"/>
  <c r="C150" i="22"/>
  <c r="B151" i="22"/>
  <c r="D150" i="22"/>
  <c r="D151" i="22" l="1"/>
  <c r="B152" i="22"/>
  <c r="A151" i="22"/>
  <c r="C151" i="22" s="1"/>
  <c r="D152" i="22" l="1"/>
  <c r="B153" i="22"/>
  <c r="A152" i="22"/>
  <c r="C152" i="22" s="1"/>
  <c r="D153" i="22" l="1"/>
  <c r="A153" i="22"/>
  <c r="B154" i="22"/>
  <c r="C153" i="22"/>
  <c r="B155" i="22" l="1"/>
  <c r="D154" i="22"/>
  <c r="A154" i="22"/>
  <c r="C154" i="22" s="1"/>
  <c r="D155" i="22" l="1"/>
  <c r="B156" i="22"/>
  <c r="A155" i="22"/>
  <c r="C155" i="22" s="1"/>
  <c r="D156" i="22" l="1"/>
  <c r="B157" i="22"/>
  <c r="A156" i="22"/>
  <c r="C156" i="22" s="1"/>
  <c r="D157" i="22" l="1"/>
  <c r="A157" i="22"/>
  <c r="C157" i="22" s="1"/>
  <c r="B158" i="22"/>
  <c r="A158" i="22" l="1"/>
  <c r="B159" i="22"/>
  <c r="D158" i="22"/>
  <c r="C158" i="22"/>
  <c r="D159" i="22" l="1"/>
  <c r="A159" i="22"/>
  <c r="B160" i="22"/>
  <c r="C159" i="22"/>
  <c r="B161" i="22" l="1"/>
  <c r="C160" i="22"/>
  <c r="D160" i="22"/>
  <c r="A160" i="22"/>
  <c r="D161" i="22" l="1"/>
  <c r="B162" i="22"/>
  <c r="A161" i="22"/>
  <c r="C161" i="22" s="1"/>
  <c r="B163" i="22" l="1"/>
  <c r="D162" i="22"/>
  <c r="A162" i="22"/>
  <c r="C162" i="22" s="1"/>
  <c r="D163" i="22" l="1"/>
  <c r="B164" i="22"/>
  <c r="A163" i="22"/>
  <c r="C163" i="22" s="1"/>
  <c r="D164" i="22" l="1"/>
  <c r="B165" i="22"/>
  <c r="A164" i="22"/>
  <c r="C164" i="22" s="1"/>
  <c r="D165" i="22" l="1"/>
  <c r="B166" i="22"/>
  <c r="A165" i="22"/>
  <c r="C165" i="22" s="1"/>
  <c r="A166" i="22" l="1"/>
  <c r="C166" i="22"/>
  <c r="D166" i="22"/>
  <c r="B167" i="22"/>
  <c r="D167" i="22" l="1"/>
  <c r="B168" i="22"/>
  <c r="A167" i="22"/>
  <c r="C167" i="22"/>
  <c r="B169" i="22" l="1"/>
  <c r="D168" i="22"/>
  <c r="A168" i="22"/>
  <c r="C168" i="22" s="1"/>
  <c r="D169" i="22" l="1"/>
  <c r="A169" i="22"/>
  <c r="C169" i="22" s="1"/>
  <c r="B170" i="22"/>
  <c r="A170" i="22" l="1"/>
  <c r="C170" i="22" s="1"/>
  <c r="D170" i="22"/>
  <c r="B171" i="22"/>
  <c r="D171" i="22" l="1"/>
  <c r="A171" i="22"/>
  <c r="C171" i="22" s="1"/>
  <c r="B172" i="22"/>
  <c r="D172" i="22" l="1"/>
  <c r="B173" i="22"/>
  <c r="A172" i="22"/>
  <c r="C172" i="22" s="1"/>
  <c r="D173" i="22" l="1"/>
  <c r="A173" i="22"/>
  <c r="B174" i="22"/>
  <c r="C173" i="22"/>
  <c r="A174" i="22" l="1"/>
  <c r="B175" i="22"/>
  <c r="D174" i="22"/>
  <c r="C174" i="22"/>
  <c r="D175" i="22" l="1"/>
  <c r="A175" i="22"/>
  <c r="B176" i="22"/>
  <c r="C175" i="22"/>
  <c r="B177" i="22" l="1"/>
  <c r="D176" i="22"/>
  <c r="A176" i="22"/>
  <c r="C176" i="22" s="1"/>
  <c r="D177" i="22" l="1"/>
  <c r="B178" i="22"/>
  <c r="A177" i="22"/>
  <c r="C177" i="22" s="1"/>
  <c r="D178" i="22" l="1"/>
  <c r="B179" i="22"/>
  <c r="A178" i="22"/>
  <c r="C178" i="22" s="1"/>
  <c r="D179" i="22" l="1"/>
  <c r="C179" i="22"/>
  <c r="B180" i="22"/>
  <c r="A179" i="22"/>
  <c r="B181" i="22" l="1"/>
  <c r="D180" i="22"/>
  <c r="A180" i="22"/>
  <c r="C180" i="22" s="1"/>
  <c r="B182" i="22" l="1"/>
  <c r="D181" i="22"/>
  <c r="A181" i="22"/>
  <c r="C181" i="22" s="1"/>
  <c r="B183" i="22" l="1"/>
  <c r="A182" i="22"/>
  <c r="C182" i="22" s="1"/>
  <c r="D182" i="22"/>
  <c r="B184" i="22" l="1"/>
  <c r="D183" i="22"/>
  <c r="A183" i="22"/>
  <c r="C183" i="22" s="1"/>
  <c r="B185" i="22" l="1"/>
  <c r="D184" i="22"/>
  <c r="A184" i="22"/>
  <c r="C184" i="22" s="1"/>
  <c r="D185" i="22" l="1"/>
  <c r="A185" i="22"/>
  <c r="C185" i="22" s="1"/>
  <c r="B186" i="22"/>
  <c r="B187" i="22" l="1"/>
  <c r="A186" i="22"/>
  <c r="C186" i="22" s="1"/>
  <c r="D186" i="22"/>
  <c r="D187" i="22" l="1"/>
  <c r="B188" i="22"/>
  <c r="A187" i="22"/>
  <c r="C187" i="22" s="1"/>
  <c r="B189" i="22" l="1"/>
  <c r="D188" i="22"/>
  <c r="A188" i="22"/>
  <c r="C188" i="22" s="1"/>
  <c r="A189" i="22" l="1"/>
  <c r="B190" i="22"/>
  <c r="D189" i="22"/>
  <c r="C189" i="22"/>
  <c r="B191" i="22" l="1"/>
  <c r="A190" i="22"/>
  <c r="C190" i="22"/>
  <c r="D190" i="22"/>
  <c r="A191" i="22" l="1"/>
  <c r="C191" i="22"/>
  <c r="B192" i="22"/>
  <c r="D191" i="22"/>
  <c r="B193" i="22" l="1"/>
  <c r="A192" i="22"/>
  <c r="C192" i="22" s="1"/>
  <c r="D192" i="22"/>
  <c r="B194" i="22" l="1"/>
  <c r="D193" i="22"/>
  <c r="A193" i="22"/>
  <c r="C193" i="22" s="1"/>
  <c r="B195" i="22" l="1"/>
  <c r="A194" i="22"/>
  <c r="D194" i="22"/>
  <c r="C194" i="22"/>
  <c r="D195" i="22" l="1"/>
  <c r="A195" i="22"/>
  <c r="B196" i="22"/>
  <c r="C195" i="22"/>
  <c r="B197" i="22" l="1"/>
  <c r="A196" i="22"/>
  <c r="C196" i="22" s="1"/>
  <c r="D196" i="22"/>
  <c r="D197" i="22" l="1"/>
  <c r="B198" i="22"/>
  <c r="A197" i="22"/>
  <c r="C197" i="22" s="1"/>
  <c r="B199" i="22" l="1"/>
  <c r="A198" i="22"/>
  <c r="C198" i="22" s="1"/>
  <c r="D198" i="22"/>
  <c r="B200" i="22" l="1"/>
  <c r="A199" i="22"/>
  <c r="C199" i="22"/>
  <c r="D199" i="22"/>
  <c r="B201" i="22" l="1"/>
  <c r="A200" i="22"/>
  <c r="C200" i="22" s="1"/>
  <c r="D200" i="22"/>
  <c r="D201" i="22" l="1"/>
  <c r="A201" i="22"/>
  <c r="C201" i="22" s="1"/>
  <c r="B202" i="22"/>
  <c r="B203" i="22" l="1"/>
  <c r="D202" i="22"/>
  <c r="A202" i="22"/>
  <c r="C202" i="22" s="1"/>
  <c r="A203" i="22" l="1"/>
  <c r="B204" i="22"/>
  <c r="D203" i="22"/>
  <c r="C203" i="22"/>
  <c r="B205" i="22" l="1"/>
  <c r="D204" i="22"/>
  <c r="A204" i="22"/>
  <c r="C204" i="22" s="1"/>
  <c r="D205" i="22" l="1"/>
  <c r="B206" i="22"/>
  <c r="A205" i="22"/>
  <c r="C205" i="22" s="1"/>
  <c r="B207" i="22" l="1"/>
  <c r="D206" i="22"/>
  <c r="A206" i="22"/>
  <c r="C206" i="22" s="1"/>
  <c r="A207" i="22" l="1"/>
  <c r="B208" i="22"/>
  <c r="D207" i="22"/>
  <c r="C207" i="22"/>
  <c r="B209" i="22" l="1"/>
  <c r="A208" i="22"/>
  <c r="D208" i="22"/>
  <c r="C208" i="22"/>
  <c r="D209" i="22" l="1"/>
  <c r="B210" i="22"/>
  <c r="A209" i="22"/>
  <c r="C209" i="22" s="1"/>
  <c r="B211" i="22" l="1"/>
  <c r="D210" i="22"/>
  <c r="A210" i="22"/>
  <c r="C210" i="22" s="1"/>
  <c r="D211" i="22" l="1"/>
  <c r="B212" i="22"/>
  <c r="A211" i="22"/>
  <c r="C211" i="22" s="1"/>
  <c r="B213" i="22" l="1"/>
  <c r="A212" i="22"/>
  <c r="C212" i="22"/>
  <c r="D212" i="22"/>
  <c r="A213" i="22" l="1"/>
  <c r="C213" i="22" s="1"/>
  <c r="B214" i="22"/>
  <c r="D213" i="22"/>
  <c r="B215" i="22" l="1"/>
  <c r="A214" i="22"/>
  <c r="C214" i="22" s="1"/>
  <c r="D214" i="22"/>
  <c r="B216" i="22" l="1"/>
  <c r="D215" i="22"/>
  <c r="A215" i="22"/>
  <c r="C215" i="22" s="1"/>
  <c r="B217" i="22" l="1"/>
  <c r="A216" i="22"/>
  <c r="D216" i="22"/>
  <c r="C216" i="22"/>
  <c r="D217" i="22" l="1"/>
  <c r="A217" i="22"/>
  <c r="C217" i="22" s="1"/>
  <c r="B218" i="22"/>
  <c r="B219" i="22" l="1"/>
  <c r="D218" i="22"/>
  <c r="A218" i="22"/>
  <c r="C218" i="22" s="1"/>
  <c r="B220" i="22" l="1"/>
  <c r="D219" i="22"/>
  <c r="A219" i="22"/>
  <c r="C219" i="22" s="1"/>
  <c r="B221" i="22" l="1"/>
  <c r="D220" i="22"/>
  <c r="A220" i="22"/>
  <c r="C220" i="22"/>
  <c r="B222" i="22" l="1"/>
  <c r="D221" i="22"/>
  <c r="A221" i="22"/>
  <c r="C221" i="22" s="1"/>
  <c r="B223" i="22" l="1"/>
  <c r="A222" i="22"/>
  <c r="C222" i="22" s="1"/>
  <c r="D222" i="22"/>
  <c r="A223" i="22" l="1"/>
  <c r="D223" i="22"/>
  <c r="B224" i="22"/>
  <c r="C223" i="22"/>
  <c r="B225" i="22" l="1"/>
  <c r="A224" i="22"/>
  <c r="C224" i="22" s="1"/>
  <c r="D224" i="22"/>
  <c r="C225" i="22" l="1"/>
  <c r="A225" i="22"/>
  <c r="B226" i="22"/>
  <c r="D225" i="22"/>
  <c r="B227" i="22" l="1"/>
  <c r="D226" i="22"/>
  <c r="A226" i="22"/>
  <c r="C226" i="22" s="1"/>
  <c r="D227" i="22" l="1"/>
  <c r="A227" i="22"/>
  <c r="C227" i="22" s="1"/>
  <c r="B228" i="22"/>
  <c r="B229" i="22" l="1"/>
  <c r="A228" i="22"/>
  <c r="C228" i="22"/>
  <c r="D228" i="22"/>
  <c r="A229" i="22" l="1"/>
  <c r="B230" i="22"/>
  <c r="D229" i="22"/>
  <c r="C229" i="22"/>
  <c r="B231" i="22" l="1"/>
  <c r="A230" i="22"/>
  <c r="C230" i="22"/>
  <c r="D230" i="22"/>
  <c r="B232" i="22" l="1"/>
  <c r="D231" i="22"/>
  <c r="A231" i="22"/>
  <c r="C231" i="22" s="1"/>
  <c r="B233" i="22" l="1"/>
  <c r="A232" i="22"/>
  <c r="D232" i="22"/>
  <c r="C232" i="22"/>
  <c r="B234" i="22" l="1"/>
  <c r="A233" i="22"/>
  <c r="C233" i="22"/>
  <c r="D233" i="22"/>
  <c r="B235" i="22" l="1"/>
  <c r="A234" i="22"/>
  <c r="C234" i="22" s="1"/>
  <c r="D234" i="22"/>
  <c r="D235" i="22" l="1"/>
  <c r="B236" i="22"/>
  <c r="A235" i="22"/>
  <c r="C235" i="22" s="1"/>
  <c r="B237" i="22" l="1"/>
  <c r="D236" i="22"/>
  <c r="A236" i="22"/>
  <c r="C236" i="22" s="1"/>
  <c r="A237" i="22" l="1"/>
  <c r="B238" i="22"/>
  <c r="D237" i="22"/>
  <c r="C237" i="22"/>
  <c r="B239" i="22" l="1"/>
  <c r="A238" i="22"/>
  <c r="C238" i="22" s="1"/>
  <c r="D238" i="22"/>
  <c r="A239" i="22" l="1"/>
  <c r="D239" i="22"/>
  <c r="C239" i="22"/>
  <c r="B240" i="22"/>
  <c r="B241" i="22" l="1"/>
  <c r="D240" i="22"/>
  <c r="A240" i="22"/>
  <c r="C240" i="22" s="1"/>
  <c r="B242" i="22" l="1"/>
  <c r="A241" i="22"/>
  <c r="C241" i="22" s="1"/>
  <c r="D241" i="22"/>
  <c r="B243" i="22" l="1"/>
  <c r="D242" i="22"/>
  <c r="A242" i="22"/>
  <c r="C242" i="22" s="1"/>
  <c r="D243" i="22" l="1"/>
  <c r="A243" i="22"/>
  <c r="C243" i="22" s="1"/>
  <c r="B244" i="22"/>
  <c r="B245" i="22" l="1"/>
  <c r="D244" i="22"/>
  <c r="A244" i="22"/>
  <c r="C244" i="22" s="1"/>
  <c r="A245" i="22" l="1"/>
  <c r="B246" i="22"/>
  <c r="D245" i="22"/>
  <c r="C245" i="22"/>
  <c r="B247" i="22" l="1"/>
  <c r="A246" i="22"/>
  <c r="C246" i="22" s="1"/>
  <c r="D246" i="22"/>
  <c r="B248" i="22" l="1"/>
  <c r="D247" i="22"/>
  <c r="A247" i="22"/>
  <c r="C247" i="22" s="1"/>
  <c r="B249" i="22" l="1"/>
  <c r="D248" i="22"/>
  <c r="A248" i="22"/>
  <c r="C248" i="22" s="1"/>
  <c r="B250" i="22" l="1"/>
  <c r="D249" i="22"/>
  <c r="A249" i="22"/>
  <c r="C249" i="22" s="1"/>
  <c r="B251" i="22" l="1"/>
  <c r="A250" i="22"/>
  <c r="C250" i="22" s="1"/>
  <c r="D250" i="22"/>
  <c r="A251" i="22" l="1"/>
  <c r="C251" i="22" s="1"/>
  <c r="D251" i="22"/>
  <c r="B252" i="22"/>
  <c r="B253" i="22" l="1"/>
  <c r="D252" i="22"/>
  <c r="A252" i="22"/>
  <c r="C252" i="22" s="1"/>
  <c r="A253" i="22" l="1"/>
  <c r="D253" i="22"/>
  <c r="C253" i="22"/>
  <c r="B254" i="22"/>
  <c r="B255" i="22" l="1"/>
  <c r="A254" i="22"/>
  <c r="D254" i="22"/>
  <c r="C254" i="22"/>
  <c r="A255" i="22" l="1"/>
  <c r="D255" i="22"/>
  <c r="C255" i="22"/>
  <c r="B256" i="22"/>
  <c r="B257" i="22" l="1"/>
  <c r="D256" i="22"/>
  <c r="A256" i="22"/>
  <c r="C256" i="22" s="1"/>
  <c r="B258" i="22" l="1"/>
  <c r="A257" i="22"/>
  <c r="C257" i="22" s="1"/>
  <c r="D257" i="22"/>
  <c r="B259" i="22" l="1"/>
  <c r="A258" i="22"/>
  <c r="D258" i="22"/>
  <c r="C258" i="22"/>
  <c r="D259" i="22" l="1"/>
  <c r="A259" i="22"/>
  <c r="C259" i="22" s="1"/>
  <c r="B260" i="22"/>
  <c r="B261" i="22" l="1"/>
  <c r="D260" i="22"/>
  <c r="A260" i="22"/>
  <c r="C260" i="22" s="1"/>
  <c r="D261" i="22" l="1"/>
  <c r="B262" i="22"/>
  <c r="A261" i="22"/>
  <c r="C261" i="22" s="1"/>
  <c r="B263" i="22" l="1"/>
  <c r="A262" i="22"/>
  <c r="D262" i="22"/>
  <c r="C262" i="22"/>
  <c r="B264" i="22" l="1"/>
  <c r="A263" i="22"/>
  <c r="C263" i="22" s="1"/>
  <c r="D263" i="22"/>
  <c r="B265" i="22" l="1"/>
  <c r="A264" i="22"/>
  <c r="C264" i="22" s="1"/>
  <c r="D264" i="22"/>
  <c r="D265" i="22" l="1"/>
  <c r="B266" i="22"/>
  <c r="A265" i="22"/>
  <c r="C265" i="22" s="1"/>
  <c r="B267" i="22" l="1"/>
  <c r="A266" i="22"/>
  <c r="C266" i="22" s="1"/>
  <c r="D266" i="22"/>
  <c r="B268" i="22" l="1"/>
  <c r="A267" i="22"/>
  <c r="C267" i="22"/>
  <c r="D267" i="22"/>
  <c r="B269" i="22" l="1"/>
  <c r="D268" i="22"/>
  <c r="A268" i="22"/>
  <c r="C268" i="22" s="1"/>
  <c r="D269" i="22" l="1"/>
  <c r="C269" i="22"/>
  <c r="A269" i="22"/>
  <c r="B270" i="22"/>
  <c r="B271" i="22" l="1"/>
  <c r="D270" i="22"/>
  <c r="A270" i="22"/>
  <c r="C270" i="22"/>
  <c r="A271" i="22" l="1"/>
  <c r="C271" i="22"/>
  <c r="B272" i="22"/>
  <c r="D271" i="22"/>
  <c r="B273" i="22" l="1"/>
  <c r="A272" i="22"/>
  <c r="C272" i="22"/>
  <c r="D272" i="22"/>
  <c r="D273" i="22" l="1"/>
  <c r="B274" i="22"/>
  <c r="A273" i="22"/>
  <c r="C273" i="22" s="1"/>
  <c r="B275" i="22" l="1"/>
  <c r="A274" i="22"/>
  <c r="D274" i="22"/>
  <c r="C274" i="22"/>
  <c r="D275" i="22" l="1"/>
  <c r="B276" i="22"/>
  <c r="A275" i="22"/>
  <c r="C275" i="22"/>
  <c r="B277" i="22" l="1"/>
  <c r="D276" i="22"/>
  <c r="A276" i="22"/>
  <c r="C276" i="22" s="1"/>
  <c r="A277" i="22" l="1"/>
  <c r="C277" i="22" s="1"/>
  <c r="D277" i="22"/>
  <c r="B278" i="22"/>
  <c r="B279" i="22" l="1"/>
  <c r="A278" i="22"/>
  <c r="D278" i="22"/>
  <c r="C278" i="22"/>
  <c r="B280" i="22" l="1"/>
  <c r="A279" i="22"/>
  <c r="D279" i="22"/>
  <c r="C279" i="22"/>
  <c r="B281" i="22" l="1"/>
  <c r="A280" i="22"/>
  <c r="D280" i="22"/>
  <c r="C280" i="22"/>
  <c r="D281" i="22" l="1"/>
  <c r="B282" i="22"/>
  <c r="A281" i="22"/>
  <c r="C281" i="22" s="1"/>
  <c r="B283" i="22" l="1"/>
  <c r="D282" i="22"/>
  <c r="A282" i="22"/>
  <c r="C282" i="22" s="1"/>
  <c r="B284" i="22" l="1"/>
  <c r="A283" i="22"/>
  <c r="D283" i="22"/>
  <c r="C283" i="22"/>
  <c r="B285" i="22" l="1"/>
  <c r="D284" i="22"/>
  <c r="A284" i="22"/>
  <c r="C284" i="22"/>
  <c r="A285" i="22" l="1"/>
  <c r="C285" i="22" s="1"/>
  <c r="B286" i="22"/>
  <c r="D285" i="22"/>
  <c r="B287" i="22" l="1"/>
  <c r="D286" i="22"/>
  <c r="A286" i="22"/>
  <c r="C286" i="22" s="1"/>
  <c r="A287" i="22" l="1"/>
  <c r="D287" i="22"/>
  <c r="B288" i="22"/>
  <c r="C287" i="22"/>
  <c r="B289" i="22" l="1"/>
  <c r="A288" i="22"/>
  <c r="D288" i="22"/>
  <c r="C288" i="22"/>
  <c r="D289" i="22" l="1"/>
  <c r="A289" i="22"/>
  <c r="C289" i="22" s="1"/>
  <c r="B290" i="22"/>
  <c r="B291" i="22" l="1"/>
  <c r="D290" i="22"/>
  <c r="A290" i="22"/>
  <c r="C290" i="22" s="1"/>
  <c r="D291" i="22" l="1"/>
  <c r="B292" i="22"/>
  <c r="A291" i="22"/>
  <c r="C291" i="22" s="1"/>
  <c r="B293" i="22" l="1"/>
  <c r="A292" i="22"/>
  <c r="D292" i="22"/>
  <c r="C292" i="22"/>
  <c r="A293" i="22" l="1"/>
  <c r="C293" i="22"/>
  <c r="D293" i="22"/>
  <c r="B294" i="22"/>
  <c r="B295" i="22" l="1"/>
  <c r="A294" i="22"/>
  <c r="D294" i="22"/>
  <c r="C294" i="22"/>
  <c r="B296" i="22" l="1"/>
  <c r="D295" i="22"/>
  <c r="A295" i="22"/>
  <c r="C295" i="22" s="1"/>
  <c r="B297" i="22" l="1"/>
  <c r="D296" i="22"/>
  <c r="A296" i="22"/>
  <c r="C296" i="22" s="1"/>
  <c r="A297" i="22" l="1"/>
  <c r="C297" i="22" s="1"/>
  <c r="B298" i="22"/>
  <c r="D297" i="22"/>
  <c r="B299" i="22" l="1"/>
  <c r="A298" i="22"/>
  <c r="C298" i="22" s="1"/>
  <c r="D298" i="22"/>
  <c r="D299" i="22" l="1"/>
  <c r="A299" i="22"/>
  <c r="B300" i="22"/>
  <c r="C299" i="22"/>
  <c r="B301" i="22" l="1"/>
  <c r="D300" i="22"/>
  <c r="A300" i="22"/>
  <c r="C300" i="22" s="1"/>
  <c r="B302" i="22" l="1"/>
  <c r="A301" i="22"/>
  <c r="C301" i="22"/>
  <c r="D301" i="22"/>
  <c r="B303" i="22" l="1"/>
  <c r="D302" i="22"/>
  <c r="A302" i="22"/>
  <c r="C302" i="22" s="1"/>
  <c r="A303" i="22" l="1"/>
  <c r="D303" i="22"/>
  <c r="C303" i="22"/>
  <c r="B304" i="22"/>
  <c r="B305" i="22" l="1"/>
  <c r="D304" i="22"/>
  <c r="A304" i="22"/>
  <c r="C304" i="22"/>
  <c r="A305" i="22" l="1"/>
  <c r="C305" i="22" s="1"/>
  <c r="B306" i="22"/>
  <c r="D305" i="22"/>
  <c r="B307" i="22" l="1"/>
  <c r="A306" i="22"/>
  <c r="D306" i="22"/>
  <c r="C306" i="22"/>
  <c r="B308" i="22" l="1"/>
  <c r="D307" i="22"/>
  <c r="A307" i="22"/>
  <c r="C307" i="22" s="1"/>
  <c r="B309" i="22" l="1"/>
  <c r="A308" i="22"/>
  <c r="D308" i="22"/>
  <c r="C308" i="22"/>
  <c r="A309" i="22" l="1"/>
  <c r="C309" i="22" s="1"/>
  <c r="D309" i="22"/>
  <c r="B310" i="22"/>
  <c r="B311" i="22" l="1"/>
  <c r="D310" i="22"/>
  <c r="A310" i="22"/>
  <c r="C310" i="22" s="1"/>
  <c r="A311" i="22" l="1"/>
  <c r="C311" i="22" s="1"/>
  <c r="B312" i="22"/>
  <c r="D311" i="22"/>
  <c r="B313" i="22" l="1"/>
  <c r="A312" i="22"/>
  <c r="D312" i="22"/>
  <c r="C312" i="22"/>
  <c r="A313" i="22" l="1"/>
  <c r="C313" i="22" s="1"/>
  <c r="B314" i="22"/>
  <c r="D313" i="22"/>
  <c r="B315" i="22" l="1"/>
  <c r="A314" i="22"/>
  <c r="D314" i="22"/>
  <c r="C314" i="22"/>
  <c r="A315" i="22" l="1"/>
  <c r="C315" i="22" s="1"/>
  <c r="D315" i="22"/>
  <c r="B316" i="22"/>
  <c r="B317" i="22" l="1"/>
  <c r="A316" i="22"/>
  <c r="D316" i="22"/>
  <c r="C316" i="22"/>
  <c r="A317" i="22" l="1"/>
  <c r="C317" i="22" s="1"/>
  <c r="B318" i="22"/>
  <c r="D317" i="22"/>
  <c r="B319" i="22" l="1"/>
  <c r="A318" i="22"/>
  <c r="C318" i="22" s="1"/>
  <c r="D318" i="22"/>
  <c r="B320" i="22" l="1"/>
  <c r="D319" i="22"/>
  <c r="A319" i="22"/>
  <c r="C319" i="22" s="1"/>
  <c r="B321" i="22" l="1"/>
  <c r="A320" i="22"/>
  <c r="D320" i="22"/>
  <c r="C320" i="22"/>
  <c r="A321" i="22" l="1"/>
  <c r="C321" i="22" s="1"/>
  <c r="D321" i="22"/>
  <c r="B322" i="22"/>
  <c r="B323" i="22" l="1"/>
  <c r="D322" i="22"/>
  <c r="A322" i="22"/>
  <c r="C322" i="22" s="1"/>
  <c r="A323" i="22" l="1"/>
  <c r="C323" i="22" s="1"/>
  <c r="B324" i="22"/>
  <c r="D323" i="22"/>
  <c r="B325" i="22" l="1"/>
  <c r="A324" i="22"/>
  <c r="C324" i="22"/>
  <c r="D324" i="22"/>
  <c r="B326" i="22" l="1"/>
  <c r="A325" i="22"/>
  <c r="C325" i="22" s="1"/>
  <c r="D325" i="22"/>
  <c r="B327" i="22" l="1"/>
  <c r="A326" i="22"/>
  <c r="C326" i="22" s="1"/>
  <c r="D326" i="22"/>
  <c r="D327" i="22" l="1"/>
  <c r="A327" i="22"/>
  <c r="C327" i="22" s="1"/>
  <c r="B328" i="22"/>
  <c r="B329" i="22" l="1"/>
  <c r="D328" i="22"/>
  <c r="A328" i="22"/>
  <c r="C328" i="22" s="1"/>
  <c r="A329" i="22" l="1"/>
  <c r="C329" i="22" s="1"/>
  <c r="D329" i="22"/>
  <c r="B330" i="22"/>
  <c r="B331" i="22" l="1"/>
  <c r="D330" i="22"/>
  <c r="A330" i="22"/>
  <c r="C330" i="22" s="1"/>
  <c r="B332" i="22" l="1"/>
  <c r="D331" i="22"/>
  <c r="A331" i="22"/>
  <c r="C331" i="22" s="1"/>
  <c r="B333" i="22" l="1"/>
  <c r="A332" i="22"/>
  <c r="C332" i="22"/>
  <c r="D332" i="22"/>
  <c r="D333" i="22" l="1"/>
  <c r="A333" i="22"/>
  <c r="C333" i="22" s="1"/>
  <c r="B334" i="22"/>
  <c r="B335" i="22" l="1"/>
  <c r="A334" i="22"/>
  <c r="C334" i="22" s="1"/>
  <c r="D334" i="22"/>
  <c r="D335" i="22" l="1"/>
  <c r="A335" i="22"/>
  <c r="C335" i="22" s="1"/>
  <c r="B336" i="22"/>
  <c r="B337" i="22" l="1"/>
  <c r="D336" i="22"/>
  <c r="A336" i="22"/>
  <c r="C336" i="22" s="1"/>
  <c r="A337" i="22" l="1"/>
  <c r="C337" i="22" s="1"/>
  <c r="B338" i="22"/>
  <c r="D337" i="22"/>
  <c r="B339" i="22" l="1"/>
  <c r="D338" i="22"/>
  <c r="A338" i="22"/>
  <c r="C338" i="22" s="1"/>
  <c r="D339" i="22" l="1"/>
  <c r="A339" i="22"/>
  <c r="C339" i="22" s="1"/>
  <c r="B340" i="22"/>
  <c r="B341" i="22" l="1"/>
  <c r="A340" i="22"/>
  <c r="D340" i="22"/>
  <c r="C340" i="22"/>
  <c r="D341" i="22" l="1"/>
  <c r="A341" i="22"/>
  <c r="C341" i="22" s="1"/>
  <c r="B342" i="22"/>
  <c r="B343" i="22" l="1"/>
  <c r="D342" i="22"/>
  <c r="A342" i="22"/>
  <c r="C342" i="22" s="1"/>
  <c r="B344" i="22" l="1"/>
  <c r="D343" i="22"/>
  <c r="A343" i="22"/>
  <c r="C343" i="22" s="1"/>
  <c r="B345" i="22" l="1"/>
  <c r="D344" i="22"/>
  <c r="A344" i="22"/>
  <c r="C344" i="22" s="1"/>
  <c r="C345" i="22" l="1"/>
  <c r="A345" i="22"/>
  <c r="D345" i="22"/>
  <c r="B346" i="22"/>
  <c r="B347" i="22" l="1"/>
  <c r="A346" i="22"/>
  <c r="C346" i="22" s="1"/>
  <c r="D346" i="22"/>
  <c r="D347" i="22" l="1"/>
  <c r="A347" i="22"/>
  <c r="C347" i="22" s="1"/>
  <c r="B348" i="22"/>
  <c r="B349" i="22" l="1"/>
  <c r="A348" i="22"/>
  <c r="D348" i="22"/>
  <c r="C348" i="22"/>
  <c r="B350" i="22" l="1"/>
  <c r="A349" i="22"/>
  <c r="C349" i="22" s="1"/>
  <c r="D349" i="22"/>
  <c r="B351" i="22" l="1"/>
  <c r="D350" i="22"/>
  <c r="A350" i="22"/>
  <c r="C350" i="22" s="1"/>
  <c r="D351" i="22" l="1"/>
  <c r="B352" i="22"/>
  <c r="A351" i="22"/>
  <c r="C351" i="22" s="1"/>
  <c r="B353" i="22" l="1"/>
  <c r="A352" i="22"/>
  <c r="D352" i="22"/>
  <c r="C352" i="22"/>
  <c r="A353" i="22" l="1"/>
  <c r="C353" i="22" s="1"/>
  <c r="D353" i="22"/>
  <c r="B354" i="22"/>
  <c r="B355" i="22" l="1"/>
  <c r="A354" i="22"/>
  <c r="D354" i="22"/>
  <c r="C354" i="22"/>
  <c r="D355" i="22" l="1"/>
  <c r="A355" i="22"/>
  <c r="C355" i="22" s="1"/>
  <c r="B356" i="22"/>
  <c r="B357" i="22" l="1"/>
  <c r="A356" i="22"/>
  <c r="D356" i="22"/>
  <c r="C356" i="22"/>
  <c r="D357" i="22" l="1"/>
  <c r="B358" i="22"/>
  <c r="A357" i="22"/>
  <c r="C357" i="22" s="1"/>
  <c r="B359" i="22" l="1"/>
  <c r="A358" i="22"/>
  <c r="C358" i="22" s="1"/>
  <c r="D358" i="22"/>
  <c r="D359" i="22" l="1"/>
  <c r="B360" i="22"/>
  <c r="A359" i="22"/>
  <c r="C359" i="22" s="1"/>
  <c r="B361" i="22" l="1"/>
  <c r="A360" i="22"/>
  <c r="D360" i="22"/>
  <c r="C360" i="22"/>
  <c r="A361" i="22" l="1"/>
  <c r="C361" i="22" s="1"/>
  <c r="B362" i="22"/>
  <c r="D361" i="22"/>
  <c r="B363" i="22" l="1"/>
  <c r="D362" i="22"/>
  <c r="A362" i="22"/>
  <c r="C362" i="22" s="1"/>
  <c r="B364" i="22" l="1"/>
  <c r="D363" i="22"/>
  <c r="A363" i="22"/>
  <c r="C363" i="22" s="1"/>
  <c r="B365" i="22" l="1"/>
  <c r="A364" i="22"/>
  <c r="C364" i="22" s="1"/>
  <c r="D364" i="22"/>
  <c r="D365" i="22" l="1"/>
  <c r="B366" i="22"/>
  <c r="A365" i="22"/>
  <c r="C365" i="22" s="1"/>
  <c r="A366" i="22" l="1"/>
  <c r="C366" i="22" s="1"/>
  <c r="D366" i="22"/>
</calcChain>
</file>

<file path=xl/sharedStrings.xml><?xml version="1.0" encoding="utf-8"?>
<sst xmlns="http://schemas.openxmlformats.org/spreadsheetml/2006/main" count="7763" uniqueCount="759">
  <si>
    <t>SL ĐẶT</t>
  </si>
  <si>
    <t>SL APPROVE</t>
  </si>
  <si>
    <t>NGÀY ĐẶT</t>
  </si>
  <si>
    <t>TTINHF TRẠNG</t>
  </si>
  <si>
    <t>STORE SIÊU THỊ</t>
  </si>
  <si>
    <t>W</t>
  </si>
  <si>
    <t>Y</t>
  </si>
  <si>
    <t>N</t>
  </si>
  <si>
    <t>Ngày</t>
  </si>
  <si>
    <t>Gía  thùng</t>
  </si>
  <si>
    <t xml:space="preserve">SKU </t>
  </si>
  <si>
    <t>Thành tiền 
(+000 Vnđ)</t>
  </si>
  <si>
    <t xml:space="preserve">chỉ Tiêu Ngày </t>
  </si>
  <si>
    <t>%</t>
  </si>
  <si>
    <t>Code</t>
  </si>
  <si>
    <t>Co.op</t>
  </si>
  <si>
    <t>MTE</t>
  </si>
  <si>
    <t xml:space="preserve"> B.xop NA.RICH p.mai hg 20x7.5g </t>
  </si>
  <si>
    <t xml:space="preserve"> B.xop NA.RICH p.mai hg 20x16g </t>
  </si>
  <si>
    <t xml:space="preserve"> B.xop NA.RICHEESE p.mai 50g </t>
  </si>
  <si>
    <t xml:space="preserve"> B.xop NA.RICHOCO soco hg20x16g </t>
  </si>
  <si>
    <t xml:space="preserve"> B.xop NA.RICHOCO soco 50g </t>
  </si>
  <si>
    <t xml:space="preserve"> Banh xop NABATI kem t.xanh 40g </t>
  </si>
  <si>
    <t>B.AHH hg10x15g</t>
  </si>
  <si>
    <t xml:space="preserve">B.Xop 350g TẾT  </t>
  </si>
  <si>
    <t>Co.op_HCM</t>
  </si>
  <si>
    <t>Co.op_Tỉnh</t>
  </si>
  <si>
    <t>Co.op Cen+North</t>
  </si>
  <si>
    <t xml:space="preserve">Other </t>
  </si>
  <si>
    <t>Mai Hoàng ánh Nguyệt _Total</t>
  </si>
  <si>
    <t>136</t>
  </si>
  <si>
    <t xml:space="preserve">CM </t>
  </si>
  <si>
    <t>Coopmart Binh Tan</t>
  </si>
  <si>
    <t>Mai Hoàng Ánh Nguyệt</t>
  </si>
  <si>
    <t>151</t>
  </si>
  <si>
    <t>Coopmart Cong Quynh</t>
  </si>
  <si>
    <t>154</t>
  </si>
  <si>
    <t>Coopmart Phu Tho</t>
  </si>
  <si>
    <t>178</t>
  </si>
  <si>
    <t>Coopmart Hoa Binh</t>
  </si>
  <si>
    <t>305</t>
  </si>
  <si>
    <t>Coopmart Co-opXtra Su Van Hanh</t>
  </si>
  <si>
    <t>505</t>
  </si>
  <si>
    <t>Coopmart Ly Thuong Kiet</t>
  </si>
  <si>
    <t>509</t>
  </si>
  <si>
    <t>Coopmart Vinh Loc B</t>
  </si>
  <si>
    <t>541</t>
  </si>
  <si>
    <t>Coopmart Binh Tan 2</t>
  </si>
  <si>
    <t>559</t>
  </si>
  <si>
    <t>Coopmart SCA - Au Co</t>
  </si>
  <si>
    <t>561</t>
  </si>
  <si>
    <t>Coopmart SCA - Cao Thang</t>
  </si>
  <si>
    <t>Coopmart Finelife HÀ ĐÔ</t>
  </si>
  <si>
    <t xml:space="preserve">CF </t>
  </si>
  <si>
    <t>Coopfood BẠCH MÃ</t>
  </si>
  <si>
    <t>Coopfood 3 THÁNG 2</t>
  </si>
  <si>
    <t>Coopfood Trần Văn Danh 12</t>
  </si>
  <si>
    <t>Coopfood  LÊ VĂN QUỚI</t>
  </si>
  <si>
    <t>Coopfood KCN VĨNH LỘC</t>
  </si>
  <si>
    <t>Coopfood  TÔ HIẾN THÀNH</t>
  </si>
  <si>
    <t>Coopfood TỈNH LỘ 10</t>
  </si>
  <si>
    <t>Coopfood GÒ XOÀI</t>
  </si>
  <si>
    <t>Coopfood  BÌNH GIÃ</t>
  </si>
  <si>
    <t>Coopfood 203 VÕ THÀNH TRANG</t>
  </si>
  <si>
    <t>Coopfood 418 TRẦN VĂN GIÀU</t>
  </si>
  <si>
    <t>Coopfood 85 NGUYỄN SƠN</t>
  </si>
  <si>
    <t>Coopfood Green Hill</t>
  </si>
  <si>
    <t>Coopfood Saigon Town</t>
  </si>
  <si>
    <t>Coopfood D20 Võ Văn Vân</t>
  </si>
  <si>
    <t>Coopfood Bùi Thế Mỹ 31</t>
  </si>
  <si>
    <t>Coopfood Gia Phú</t>
  </si>
  <si>
    <t>Coopfood Lê Đình Cẩn 191A</t>
  </si>
  <si>
    <t>Coopfood Nguyễn Cửu Phú 21</t>
  </si>
  <si>
    <t xml:space="preserve">Coopfood Tân Quý Tây </t>
  </si>
  <si>
    <t xml:space="preserve">Coopfood An Lạc </t>
  </si>
  <si>
    <t xml:space="preserve">Coopfood Trần Văn Giàu 5C13 </t>
  </si>
  <si>
    <t>Coopfood LIÊN KHU 5-6</t>
  </si>
  <si>
    <t>Coopfood Trịnh Đình Thảo 31</t>
  </si>
  <si>
    <t>Coopfood Hồ Văn Long 70</t>
  </si>
  <si>
    <t>Coopfood CC IDICO</t>
  </si>
  <si>
    <t>Coopfood Trương Phước Phan 169</t>
  </si>
  <si>
    <t>Coopfood Kênh Tân Hoá</t>
  </si>
  <si>
    <t xml:space="preserve">Coopfood Hồ Văn Long 30 </t>
  </si>
  <si>
    <t>Coopfood Trần Văn Quang 86</t>
  </si>
  <si>
    <t>Coopfood CC HOÀNG KIM THẾ GIA</t>
  </si>
  <si>
    <t>Coopfood LIÊN KHU 4 - 5</t>
  </si>
  <si>
    <t>Coopfood Vision</t>
  </si>
  <si>
    <t>Coopfood Đất Mới 272</t>
  </si>
  <si>
    <t>Coopfood ĐƯỜNG SỐ 1 TÊN LỬA</t>
  </si>
  <si>
    <t>Coopfood LIÊN ẤP 2-6</t>
  </si>
  <si>
    <t>Coopfood TRƯƠNG CÔNG ĐỊNH</t>
  </si>
  <si>
    <t xml:space="preserve">Coopfood  Mã Lò </t>
  </si>
  <si>
    <t>Coopfood Thoại Ngọc Hầu 1</t>
  </si>
  <si>
    <t xml:space="preserve">Coopfood 15 Đường số 1 </t>
  </si>
  <si>
    <t xml:space="preserve">Coopfood  Vĩnh Viễn 393 </t>
  </si>
  <si>
    <t xml:space="preserve">Coopfood PASTUER </t>
  </si>
  <si>
    <t>Coopfood  Quach đình Bảo</t>
  </si>
  <si>
    <t>Ngô Minh Hảo _Total</t>
  </si>
  <si>
    <t>130</t>
  </si>
  <si>
    <t>Coopmart Rach Mieu</t>
  </si>
  <si>
    <t>Ngô Minh Hảo</t>
  </si>
  <si>
    <t>133</t>
  </si>
  <si>
    <t>Coopmart Nhieu Loc</t>
  </si>
  <si>
    <t>155</t>
  </si>
  <si>
    <t>Coopmart Nguyen Dinh Chieu</t>
  </si>
  <si>
    <t>160</t>
  </si>
  <si>
    <t>Coopmart Nguyen Kiem</t>
  </si>
  <si>
    <t>162</t>
  </si>
  <si>
    <t>Coopmart Phan Van Tri</t>
  </si>
  <si>
    <t>506</t>
  </si>
  <si>
    <t xml:space="preserve">Coopmart Van Thanh </t>
  </si>
  <si>
    <t>530</t>
  </si>
  <si>
    <t>Coopmart Chu Van An</t>
  </si>
  <si>
    <t>Coopmart Hoang Van Thu</t>
  </si>
  <si>
    <t>Coopfood CHU VĂN AN</t>
  </si>
  <si>
    <t>Coopfood LÊ VĂN SỸ</t>
  </si>
  <si>
    <t>Coopfood HOÀNG VĂN THỤ</t>
  </si>
  <si>
    <t>Coopfood CẦU KINH</t>
  </si>
  <si>
    <t>Coopfood LÊ ĐỨC THỌ</t>
  </si>
  <si>
    <t>Coopfood LÊ QUANG ĐỊNH</t>
  </si>
  <si>
    <t>Coopfood BÀ CHIỂU</t>
  </si>
  <si>
    <t>Coopfood LÊ VĂN THỌ</t>
  </si>
  <si>
    <t xml:space="preserve">Coopfood NGUYỄN OANH </t>
  </si>
  <si>
    <t>Coopfood BÌNH QUỚI</t>
  </si>
  <si>
    <t>Coopfood BẠCH ĐẰNG</t>
  </si>
  <si>
    <t>Coopfood UNG VĂN KHIÊM</t>
  </si>
  <si>
    <t>Coopfood BÙI ĐÌNH TÚY</t>
  </si>
  <si>
    <t>Coopfood HÀNG XANH</t>
  </si>
  <si>
    <t>Coopfood 306 NGUYỄN THÁI SƠN</t>
  </si>
  <si>
    <t>Coopfood THỐNG NHẤT</t>
  </si>
  <si>
    <t>Coopfood 372 Nơ Trang Long</t>
  </si>
  <si>
    <t>Coopfood Đinh Bộ Lĩnh 81</t>
  </si>
  <si>
    <t>Coopfood Thăng Long 31</t>
  </si>
  <si>
    <t>Coopfood Nguyễn Xí 274</t>
  </si>
  <si>
    <t>Coopfood Phan Xích Long 37</t>
  </si>
  <si>
    <t>Coopfood Phan Văn Hân 182</t>
  </si>
  <si>
    <t>Coopfood Vạn  Kiếp 31</t>
  </si>
  <si>
    <t>Coopfood NƠ TRANG LONG 235</t>
  </si>
  <si>
    <t>Coopfood NGUYỄN THÁI BÌNH 349</t>
  </si>
  <si>
    <t>Coopfood AN LỘC</t>
  </si>
  <si>
    <t>Coopfood TRẦN QUỐC THẢO 171</t>
  </si>
  <si>
    <t>Coopfood Phạm Văn Hai 91</t>
  </si>
  <si>
    <t>Coopfood Nguyễn Văn Đậu 137</t>
  </si>
  <si>
    <t>Coopfood Cây Trâm</t>
  </si>
  <si>
    <t>Coopfood Nguyễn Kiệm</t>
  </si>
  <si>
    <t>Coopfood LÊ ĐỨC THỌ 269</t>
  </si>
  <si>
    <t>Coopfood CHUNG CƯ SAIGON CO.OP</t>
  </si>
  <si>
    <t>CoopfoodTHANH ĐA</t>
  </si>
  <si>
    <t>Coopfood NGUYỄN THÔNG 1</t>
  </si>
  <si>
    <t>Coopfood NQ Nguyễn Công Trứ</t>
  </si>
  <si>
    <t>Coopfood  NQ Bình Lợi</t>
  </si>
  <si>
    <t>Coopfood  NQ Phổ Quang</t>
  </si>
  <si>
    <t>Coopfood NQ Bình Hòa</t>
  </si>
  <si>
    <t>Coopfood  NQ Nguyễn Văn Công</t>
  </si>
  <si>
    <t>Coopfood Trương Quốc Dung</t>
  </si>
  <si>
    <t>Trịnh Thi Minh Hiền_ Total</t>
  </si>
  <si>
    <t>161</t>
  </si>
  <si>
    <t>Coopmart Xa Lo Ha Noi</t>
  </si>
  <si>
    <t>Trịnh Thi Minh Hiền</t>
  </si>
  <si>
    <t>186</t>
  </si>
  <si>
    <t>Coopmart Binh Trieu</t>
  </si>
  <si>
    <t>301</t>
  </si>
  <si>
    <t>Coopmart Co-opXtra Linh Trung</t>
  </si>
  <si>
    <t>306</t>
  </si>
  <si>
    <t>Coopmart Co-opXtra Pham Van Dong</t>
  </si>
  <si>
    <t>524</t>
  </si>
  <si>
    <t>Coopmart Dong Van Cong</t>
  </si>
  <si>
    <t>565</t>
  </si>
  <si>
    <t>Coopmart Tam Binh</t>
  </si>
  <si>
    <t>Coopfood  ĐẶNG VĂN BI</t>
  </si>
  <si>
    <t>Coopfood  PHÚC AN LỘC</t>
  </si>
  <si>
    <t>Coopfood  LINH TRUNG</t>
  </si>
  <si>
    <t>Coopfood  NGUYỄN THỊ ĐỊNH</t>
  </si>
  <si>
    <t>Coopfood  THẢO ĐIỀN</t>
  </si>
  <si>
    <t>Coopfood  BÌNH TRƯNG</t>
  </si>
  <si>
    <t>Coopfood  HIỆP BÌNH</t>
  </si>
  <si>
    <t>Coopfood  BÌNH TRƯNG ĐÔNG</t>
  </si>
  <si>
    <t>Coopfood ĐỖ XUÂN HỢP</t>
  </si>
  <si>
    <t xml:space="preserve">Coopfood  TÔ NGỌC VÂN </t>
  </si>
  <si>
    <t>Coopfood  TRƯỜNG THỌ</t>
  </si>
  <si>
    <t>Coopfood  LONG PHƯỚC</t>
  </si>
  <si>
    <t>Coopfood  KHA VẠN CÂN</t>
  </si>
  <si>
    <t>Coopfood  LÊ VĂN VIỆT</t>
  </si>
  <si>
    <t>Coopfood  NGUYỄN VĂN TĂNG</t>
  </si>
  <si>
    <t>Coopfood  NGUYỄN DUY TRINH</t>
  </si>
  <si>
    <t>Coopfood  249 LƯƠNG ĐỊNH CỦA</t>
  </si>
  <si>
    <t>Coopfood  HIỆP BÌNH CHÁNH</t>
  </si>
  <si>
    <t>Coopfood  CÁT LÁI</t>
  </si>
  <si>
    <t>Coopfood  06 Trương Gia Mô</t>
  </si>
  <si>
    <t>Coopfood  CC Petroland</t>
  </si>
  <si>
    <t>Coopfood  239 Dương Đình Hội</t>
  </si>
  <si>
    <t>Coopfood 13 Lê Văn Thịnh</t>
  </si>
  <si>
    <t>Coopfood  Hoàng Diệu 2</t>
  </si>
  <si>
    <t>Coopfood  Flora</t>
  </si>
  <si>
    <t>Coopfood  An Khang</t>
  </si>
  <si>
    <t>Coopfood  Long Trường</t>
  </si>
  <si>
    <t>Coopfood  Tam Bình</t>
  </si>
  <si>
    <t>Coopfood  Linh Chiểu</t>
  </si>
  <si>
    <t>Coopfood  Krista</t>
  </si>
  <si>
    <t>Coopfood  Làng Tăng Phú</t>
  </si>
  <si>
    <t>Coopfood  Man Thiện 280</t>
  </si>
  <si>
    <t>Coopfood  Linh Đông</t>
  </si>
  <si>
    <t>Coopfood  Man Thiện 126A</t>
  </si>
  <si>
    <t>Coopfood  Xuân Hiệp</t>
  </si>
  <si>
    <t xml:space="preserve">Coopfood  Nguyễn Duy Trinh 192 </t>
  </si>
  <si>
    <t xml:space="preserve">Coopfood  Minh Đức </t>
  </si>
  <si>
    <t>Coopfood  TAM BÌNH 196</t>
  </si>
  <si>
    <t>Coopfood  Lã Xuân Oai</t>
  </si>
  <si>
    <t>Coopfood  Gò Dưa 112</t>
  </si>
  <si>
    <t>Coopfood  ĐS2 Trường Thọ</t>
  </si>
  <si>
    <t>Coopfood  CC 4S Linh Đông</t>
  </si>
  <si>
    <t>Coopfood Tăng Nhơn Phú 26</t>
  </si>
  <si>
    <t>Coopfood KDC Thanh Niên</t>
  </si>
  <si>
    <t>Coopfood CC Đạt Gia</t>
  </si>
  <si>
    <t>Coopfood ĐS3 Hiệp Bình Phước</t>
  </si>
  <si>
    <t>Coopfood Tỉnh Lộ 43</t>
  </si>
  <si>
    <t>Coopfood ĐS12 Trường Thọ</t>
  </si>
  <si>
    <t>Coopfood CC EASTERN</t>
  </si>
  <si>
    <t>Coopfood CC Him Lam Phú An</t>
  </si>
  <si>
    <t>Coopfood Bình An</t>
  </si>
  <si>
    <t>Coopfood Trương Văn Thành 68</t>
  </si>
  <si>
    <t>Coopfood TAM HÀ 64</t>
  </si>
  <si>
    <t>Coopfood LÊ THỊ HOA 240</t>
  </si>
  <si>
    <t>Coopfood ĐỖ XUÂN HỢP 729</t>
  </si>
  <si>
    <t>Coopfood ĐS9 LINH TÂY</t>
  </si>
  <si>
    <t>Coopfood Tam Phú</t>
  </si>
  <si>
    <t>Coopfood Sunview</t>
  </si>
  <si>
    <t>Coopfood Đông tăng long</t>
  </si>
  <si>
    <t>Coopfood CC LINH TÂY TOWER</t>
  </si>
  <si>
    <t>Coopfood 9 VIEW</t>
  </si>
  <si>
    <t>Coopfood THỦ THIÊM GARDEN</t>
  </si>
  <si>
    <t>Coopfood Phú Hữu</t>
  </si>
  <si>
    <t>Coopfood CC EHOMES</t>
  </si>
  <si>
    <t xml:space="preserve"> Coopfood PHƯỚC BÌNH</t>
  </si>
  <si>
    <t>Coopfood NQ Đo Đạc</t>
  </si>
  <si>
    <t>Coopfood NQ Linh Xuân</t>
  </si>
  <si>
    <t>Coopfood NQ SKY 9</t>
  </si>
  <si>
    <t>Coopfood NQ Tăng Long</t>
  </si>
  <si>
    <t>Coopfood  NQ Đường 48</t>
  </si>
  <si>
    <t>Coopfood NQ Citi Gate</t>
  </si>
  <si>
    <t>Coopfood NQ FUJI GIA BÌNH</t>
  </si>
  <si>
    <t>Coopfood  NQ GIA HÒA</t>
  </si>
  <si>
    <t>Coopfood  NQ STOWN TOWER</t>
  </si>
  <si>
    <t>Coopfood  NQ THỦ THIÊM</t>
  </si>
  <si>
    <t xml:space="preserve">Coopfood  Đường 339 </t>
  </si>
  <si>
    <t>Co.op Food CC Safira Khang Điền</t>
  </si>
  <si>
    <t>Co.op Food Hồ Văn Tư</t>
  </si>
  <si>
    <t>Trần Thị Thúy_Total</t>
  </si>
  <si>
    <t>141</t>
  </si>
  <si>
    <t>Coopmart Nguyen Anh Thu</t>
  </si>
  <si>
    <t>Trần Thị Thúy</t>
  </si>
  <si>
    <t>152</t>
  </si>
  <si>
    <t>Coopmart Hoc Mon</t>
  </si>
  <si>
    <t>158</t>
  </si>
  <si>
    <t>Coopmart Phan Văn Hớn</t>
  </si>
  <si>
    <t>175</t>
  </si>
  <si>
    <t>CoopmartCu Chi</t>
  </si>
  <si>
    <t>196</t>
  </si>
  <si>
    <t>CoopmartFoodcosa</t>
  </si>
  <si>
    <t>510</t>
  </si>
  <si>
    <t>Coopmart Do Van Day</t>
  </si>
  <si>
    <t>511</t>
  </si>
  <si>
    <t>CoopmartHiep Thanh</t>
  </si>
  <si>
    <t>556</t>
  </si>
  <si>
    <t>CoopmartTo Ky</t>
  </si>
  <si>
    <t>560</t>
  </si>
  <si>
    <t>Coopmart SCA - Pham Van Chieu</t>
  </si>
  <si>
    <t xml:space="preserve">Coopmart Thắng lợi - Trường Chinh </t>
  </si>
  <si>
    <t>Coopfood  ĐÔNG THẠNH</t>
  </si>
  <si>
    <t>Coopfood  TÂN THỚI HIỆP</t>
  </si>
  <si>
    <t>Coopfood  NGUYỄN BÁ TÒNG</t>
  </si>
  <si>
    <t>Coopfood NGUYỄN VĂN QUÁ</t>
  </si>
  <si>
    <t xml:space="preserve">Coopfood CHỢ CẦU </t>
  </si>
  <si>
    <t>Coopfood NGUYỄN CỬU ĐÀM</t>
  </si>
  <si>
    <t>Coopfood PHẠM VĂN CHIÊU</t>
  </si>
  <si>
    <t>Coopfood TÂN KỲ TÂN QUÝ</t>
  </si>
  <si>
    <t>Coopfood QUANG TRUNG</t>
  </si>
  <si>
    <t>Coopfood KCN TÂN THỚI HIỆP</t>
  </si>
  <si>
    <t>Coopfood TÂY BẮC</t>
  </si>
  <si>
    <t>Coopfood PHẠM VĂN BẠCH</t>
  </si>
  <si>
    <t>Coopfood LÊ VĂN KHƯƠNG</t>
  </si>
  <si>
    <t>Coopfood 53 PHẠM VĂN CHIÊU</t>
  </si>
  <si>
    <t>Coopfood 37 PHAN HUY ÍCH</t>
  </si>
  <si>
    <t>Coopfood 7 Lê Thị Hà</t>
  </si>
  <si>
    <t>Coopfood 397 Phan huy Ích</t>
  </si>
  <si>
    <t>Coopfood CC Sơn Kỳ</t>
  </si>
  <si>
    <t>Coopfood 174 Phan Văn Hớn</t>
  </si>
  <si>
    <t>Coopfood Quốc Lộ 22 - 726</t>
  </si>
  <si>
    <t>Coopfood Bà Điểm</t>
  </si>
  <si>
    <t>Coopfood Đông Bắc</t>
  </si>
  <si>
    <t>Coopfood LÊ LỢI 60</t>
  </si>
  <si>
    <t>Coopfood Tân Hương 262</t>
  </si>
  <si>
    <t>Coopfood Tân Thạnh Đông</t>
  </si>
  <si>
    <t>Coopfood Lê Thị Hà 2</t>
  </si>
  <si>
    <t>Coopfood Hà Huy Giáp 302</t>
  </si>
  <si>
    <t>Coopfood Tân Sơn Nhì 387</t>
  </si>
  <si>
    <t>Coopfood Phan Văn Hớn 151</t>
  </si>
  <si>
    <t>Coopfood Nguyễn Văn Khạ 198</t>
  </si>
  <si>
    <t>Coopfood Tân Xuân</t>
  </si>
  <si>
    <t>Coopfood  Nguyễn Thị Sóc 153</t>
  </si>
  <si>
    <t>Coopfood  Hậu Lân</t>
  </si>
  <si>
    <t>Coopfood Nguyễn Hứu Tiến 11</t>
  </si>
  <si>
    <t>Coopfood  Thạnh Lộc 17</t>
  </si>
  <si>
    <t>Coopfood Tân Chánh Hiệp 10</t>
  </si>
  <si>
    <t>Coopfood Dương Thị Mười 456</t>
  </si>
  <si>
    <t>Coopfood Nguyễn Ảnh Thủ 699</t>
  </si>
  <si>
    <t>Coopfood Vườn Lài 192</t>
  </si>
  <si>
    <t>Coopfood Nguyễn Thị Đặng 367</t>
  </si>
  <si>
    <t>Coopfood Tỉnh Lộ 8 - 628</t>
  </si>
  <si>
    <t>Coopfood TRẦN THỊ CỜ 292</t>
  </si>
  <si>
    <t>Coopfood TRẦN VĂN MƯỜI 12</t>
  </si>
  <si>
    <t>Coopfood LÊ VĂN KHƯƠNG 551</t>
  </si>
  <si>
    <t>Coopfood Food Sơn Kỳ 1</t>
  </si>
  <si>
    <t>Coopfood Phan Văn Hớn 285</t>
  </si>
  <si>
    <t>Coopfood  Trường Chinh 22</t>
  </si>
  <si>
    <t>Coopfood Tân Sơn Nhì</t>
  </si>
  <si>
    <t>Coopfood Tô Ngọc Vân 478</t>
  </si>
  <si>
    <t>Coopfood Tỉnh Lộ 15 - 1031</t>
  </si>
  <si>
    <t>Coopfood Tỉnh Lộ 15 - 275</t>
  </si>
  <si>
    <t>Coopfood NGUYỄN THỊ BÚP 101M</t>
  </si>
  <si>
    <t>Coopfood TÂY THẠNH</t>
  </si>
  <si>
    <t xml:space="preserve"> Coopfood ĐÔNG BẮC 2 </t>
  </si>
  <si>
    <t>Coopfood NQ Nguyễn Ảnh Thủ</t>
  </si>
  <si>
    <t xml:space="preserve">Coopfood NQ An Phú Đông </t>
  </si>
  <si>
    <t>Coopfood  NQ Trung Tuyến City</t>
  </si>
  <si>
    <t xml:space="preserve">Bành Trúc Phương Quỳnh _Total </t>
  </si>
  <si>
    <t>134</t>
  </si>
  <si>
    <t>Coopmart Tuy Ly Vuong</t>
  </si>
  <si>
    <t>Bành Trúc Phương Quỳnh</t>
  </si>
  <si>
    <t>135</t>
  </si>
  <si>
    <t>Coopmart 96 Hung Vuong</t>
  </si>
  <si>
    <t>153</t>
  </si>
  <si>
    <t>Coopmart Hau Giang</t>
  </si>
  <si>
    <t>157</t>
  </si>
  <si>
    <t>Coopmart Phu Lam</t>
  </si>
  <si>
    <t>159</t>
  </si>
  <si>
    <t>Coopmart Huynh Tan Phat</t>
  </si>
  <si>
    <t>180</t>
  </si>
  <si>
    <t>Coopmart Can Gio</t>
  </si>
  <si>
    <t>304</t>
  </si>
  <si>
    <t>Coopmart Tan Phong</t>
  </si>
  <si>
    <t>508</t>
  </si>
  <si>
    <t>Coopmart Nguyen Binh</t>
  </si>
  <si>
    <t>Coopmart  Crescent Mall</t>
  </si>
  <si>
    <t xml:space="preserve">Coopmart  Finelife Urban Hill </t>
  </si>
  <si>
    <t>Coopmart  Finelife SAI GON MIA</t>
  </si>
  <si>
    <t>Coopfood PHAN VĂN TRỊ</t>
  </si>
  <si>
    <t>Coopfood TRẦN CHÁNH CHIẾU</t>
  </si>
  <si>
    <t>Coopfood CHỢ LỚN</t>
  </si>
  <si>
    <t>CoopfoodPHÚ LỢI</t>
  </si>
  <si>
    <t xml:space="preserve">Coopfood LÂM VĂN BỀN </t>
  </si>
  <si>
    <t xml:space="preserve">Coopfood TRẦN XUÂN SOẠN </t>
  </si>
  <si>
    <t xml:space="preserve">Coopfood BÌNH PHÚ </t>
  </si>
  <si>
    <t xml:space="preserve">Coopfood VĨNH HỘI </t>
  </si>
  <si>
    <t xml:space="preserve">Coopfood PHẠM THẾ HIỂN </t>
  </si>
  <si>
    <t xml:space="preserve">Coopfood PHÚ  XUÂN </t>
  </si>
  <si>
    <t>Coopfood PHẠM HỮU LẦU</t>
  </si>
  <si>
    <t>Coopfood HUỲNH TẤN PHÁT</t>
  </si>
  <si>
    <t>Coopfood NHÀ BÈ</t>
  </si>
  <si>
    <t>Coopfood KCN HIỆP PHƯỚC</t>
  </si>
  <si>
    <t>Coopfood TÔN THẤT THUYẾT</t>
  </si>
  <si>
    <t>CoopfoodTRƯƠNG ĐÌNH HỘI</t>
  </si>
  <si>
    <t>Coopfood QUỐC LỘ 50</t>
  </si>
  <si>
    <t>CoopfoodTHÁP MƯỜI</t>
  </si>
  <si>
    <t>Coopfood HƯNG PHÚ</t>
  </si>
  <si>
    <t>Coopfood Phạm Thế Hiển 2649</t>
  </si>
  <si>
    <t>CoopfoodPHÚ THUẬN</t>
  </si>
  <si>
    <t>CoopfoodConic</t>
  </si>
  <si>
    <t>CoopfoodCC Bình Phú 1</t>
  </si>
  <si>
    <t>CoopfoodCC Carina</t>
  </si>
  <si>
    <t>Coopfood Nguyễn Lương Bằng</t>
  </si>
  <si>
    <t>Coopfood Conic Sky</t>
  </si>
  <si>
    <t>Coopfood Vành Đai</t>
  </si>
  <si>
    <t>Coopfood Phước Kiểng</t>
  </si>
  <si>
    <t>Coopfood Xóm Chiếu</t>
  </si>
  <si>
    <t>Coopfood Tân Quy</t>
  </si>
  <si>
    <t>Coopfood HOÀNG ANH THANH BÌNH</t>
  </si>
  <si>
    <t>CoopfoodAn Dương Vương 451</t>
  </si>
  <si>
    <t>Coopfood Trần Trọng Cung 65</t>
  </si>
  <si>
    <t>Coopfood CC Hoàng Quân</t>
  </si>
  <si>
    <t>Coopfood CC LACASA</t>
  </si>
  <si>
    <t>Coopfood Savimex</t>
  </si>
  <si>
    <t>Coopfood Tôn Đản</t>
  </si>
  <si>
    <t>Coopfood CC Belleza</t>
  </si>
  <si>
    <t>Coopfood CC DRAGON HILL</t>
  </si>
  <si>
    <t>Coopfood Cư Xá Phú Lâm</t>
  </si>
  <si>
    <t>Coopfood LÊ VĂN LƯƠNG 1187</t>
  </si>
  <si>
    <t>Coopfood LÂM VĂN BỀN 22</t>
  </si>
  <si>
    <t>Coopfood Him Lam Chợ Lớn</t>
  </si>
  <si>
    <t>Coopfood The Garden Mall</t>
  </si>
  <si>
    <t>Coopfood Lê Văn Lương 302</t>
  </si>
  <si>
    <t>Coopfood CC Calla Garden</t>
  </si>
  <si>
    <t>Coopfood PHẠM NHỮ TĂNG 11</t>
  </si>
  <si>
    <t>Coopfood NQ NGUYỄN KHOÁI</t>
  </si>
  <si>
    <t>CoopfoodNQ Bình Hưng</t>
  </si>
  <si>
    <t>Coopfood NQ Âu Dương Lân - 299</t>
  </si>
  <si>
    <t>Coopfood NQ Khu Dân Cư Đại Phúc</t>
  </si>
  <si>
    <t>CoopfoodNQ THE PEGASUITE PHƯƠNG VIỆT</t>
  </si>
  <si>
    <t>Coopfood NQ KDC TRUNG SƠN</t>
  </si>
  <si>
    <t>Coopfood NQ PHỐ ĐÔNG</t>
  </si>
  <si>
    <t xml:space="preserve">Coopfood Bình Khánh </t>
  </si>
  <si>
    <t xml:space="preserve">Coopfood Phú định </t>
  </si>
  <si>
    <t>Coopfood Nguyễn Văn Tạo</t>
  </si>
  <si>
    <t xml:space="preserve">Coopfood  Ba Đình </t>
  </si>
  <si>
    <t>Phạm Tiểu My _Total</t>
  </si>
  <si>
    <t>114</t>
  </si>
  <si>
    <t>Coopmart My Tho</t>
  </si>
  <si>
    <t>Phạm Tiểu My</t>
  </si>
  <si>
    <t>120</t>
  </si>
  <si>
    <t>Coopmart Vinh Long</t>
  </si>
  <si>
    <t>170</t>
  </si>
  <si>
    <t>Coopmart Tra Vinh</t>
  </si>
  <si>
    <t>187</t>
  </si>
  <si>
    <t>Coopmart Can Tho</t>
  </si>
  <si>
    <t>197</t>
  </si>
  <si>
    <t>Coopmart Cao Lanh</t>
  </si>
  <si>
    <t>199</t>
  </si>
  <si>
    <t>Coopmart Ben Tre</t>
  </si>
  <si>
    <t>514</t>
  </si>
  <si>
    <t>Coopmart Tan An</t>
  </si>
  <si>
    <t>517</t>
  </si>
  <si>
    <t>Coopmart Sa Dec</t>
  </si>
  <si>
    <t>518</t>
  </si>
  <si>
    <t>Coopmart Go Cong</t>
  </si>
  <si>
    <t>532</t>
  </si>
  <si>
    <t>Coopmart Cai Lay</t>
  </si>
  <si>
    <t>536</t>
  </si>
  <si>
    <t>Coopmart Duyen Hai</t>
  </si>
  <si>
    <t>540</t>
  </si>
  <si>
    <t>Coopmart Can Giuoc</t>
  </si>
  <si>
    <t>542</t>
  </si>
  <si>
    <t>Coopmart Binh Thuy</t>
  </si>
  <si>
    <t>545</t>
  </si>
  <si>
    <t>Coopmart Tieu Can</t>
  </si>
  <si>
    <t>569</t>
  </si>
  <si>
    <t>Coopmart Thap Muoi</t>
  </si>
  <si>
    <t>513</t>
  </si>
  <si>
    <t>Coopmart Ben Luc</t>
  </si>
  <si>
    <t>Coopfood TÂN KIM</t>
  </si>
  <si>
    <t>Coopfood KCN LONG HẬU</t>
  </si>
  <si>
    <t>Coopfood Khu Vực Cần Thơ</t>
  </si>
  <si>
    <t>Coopfood  CT Trần Việt Châu</t>
  </si>
  <si>
    <t>Coopfood  CT Nguyễn Văn Cừ Nối Dài</t>
  </si>
  <si>
    <t>Coopfood  CT Tây Đô</t>
  </si>
  <si>
    <t>Coopfood  CT Lê Hồng Phong</t>
  </si>
  <si>
    <t>Coopfood  CT Trần Quang Diệu</t>
  </si>
  <si>
    <t>Coopfood  CT Trần Hoàng Na 151</t>
  </si>
  <si>
    <t>Coopfood  CT NGUYỄN VĂN CỪ 227</t>
  </si>
  <si>
    <t>Coopfood  CT TRẦN VĨNH KIẾT</t>
  </si>
  <si>
    <t>Coopfood  CT VÕ TRƯỜNG TOẢN</t>
  </si>
  <si>
    <t>Coopfood  CT Trần Nam Phú</t>
  </si>
  <si>
    <t>Coopfood  CT Trần Phú 71</t>
  </si>
  <si>
    <t xml:space="preserve">Coopfood  CT Trần Hưng Đạo </t>
  </si>
  <si>
    <t>Co.op Food Lãnh Binh Thái</t>
  </si>
  <si>
    <t xml:space="preserve">Coopfood  Bà Lang Vĩnh long </t>
  </si>
  <si>
    <t>Trần Thị Ngọc Huyền  _Total</t>
  </si>
  <si>
    <t>118</t>
  </si>
  <si>
    <t>Coopmart Phan Thiet</t>
  </si>
  <si>
    <t xml:space="preserve">Trần Thị Ngọc Huyền </t>
  </si>
  <si>
    <t>122</t>
  </si>
  <si>
    <t>Coopmart Tuy Hoa</t>
  </si>
  <si>
    <t>123</t>
  </si>
  <si>
    <t>Coopmart Pleiku</t>
  </si>
  <si>
    <t>138</t>
  </si>
  <si>
    <t>Coopmart Buon Ma Thuot</t>
  </si>
  <si>
    <t>140</t>
  </si>
  <si>
    <t>Coopmart Nha Trang</t>
  </si>
  <si>
    <t>148</t>
  </si>
  <si>
    <t>Coopmart Thanh Ha</t>
  </si>
  <si>
    <t>173</t>
  </si>
  <si>
    <t>Coopmart Bao Loc</t>
  </si>
  <si>
    <t>174</t>
  </si>
  <si>
    <t>Coopmart Cam Ranh</t>
  </si>
  <si>
    <t>504</t>
  </si>
  <si>
    <t>Coopmart Dak Nong</t>
  </si>
  <si>
    <t>507</t>
  </si>
  <si>
    <t>Coopmart La Gi</t>
  </si>
  <si>
    <t>523</t>
  </si>
  <si>
    <t>Coopmart Buon Ho</t>
  </si>
  <si>
    <t>527</t>
  </si>
  <si>
    <t>Coopmart Chu Se</t>
  </si>
  <si>
    <t>528</t>
  </si>
  <si>
    <t>Coopmart Kon Tum</t>
  </si>
  <si>
    <t>539</t>
  </si>
  <si>
    <t>Coopmart Phan Ri Cua</t>
  </si>
  <si>
    <t>566</t>
  </si>
  <si>
    <t>Coopmart Cu M'gar</t>
  </si>
  <si>
    <t>Coopfood KH Vĩnh Thạnh</t>
  </si>
  <si>
    <t xml:space="preserve">Coopfood Võ Thị Sáu_ Tuy Hòa </t>
  </si>
  <si>
    <t xml:space="preserve">Coopfood Chí Thạnh_ Tuy Hòa </t>
  </si>
  <si>
    <t xml:space="preserve">Coopfood PY Trường Chinh _ Tuy Hòa </t>
  </si>
  <si>
    <t xml:space="preserve">Coopfood PY Trần Phú _ Tuy Hòa </t>
  </si>
  <si>
    <t xml:space="preserve">Coopfood PY Xuân Tây__Tuy Hòa </t>
  </si>
  <si>
    <t xml:space="preserve">Coopfood Hải Thượng Lãn Ông  phan thiết </t>
  </si>
  <si>
    <t xml:space="preserve">Coopfood  Từ Văn Tư phan thiết </t>
  </si>
  <si>
    <t xml:space="preserve">Coopfood  Võ Văn Kiệt  phan thiết </t>
  </si>
  <si>
    <t>Lê thị Thanh Thúy  _Total</t>
  </si>
  <si>
    <t>119</t>
  </si>
  <si>
    <t>Coopmart Long Xuyen</t>
  </si>
  <si>
    <t xml:space="preserve">Lê thị Thanh Thúy  </t>
  </si>
  <si>
    <t>121</t>
  </si>
  <si>
    <t>Coopmart Vi Thanh</t>
  </si>
  <si>
    <t>142</t>
  </si>
  <si>
    <t>Coopmart Bac Lieu 2</t>
  </si>
  <si>
    <t>144</t>
  </si>
  <si>
    <t>Coopmart Kien Giang</t>
  </si>
  <si>
    <t>147</t>
  </si>
  <si>
    <t>Coopmart Soc Trang</t>
  </si>
  <si>
    <t>171</t>
  </si>
  <si>
    <t>Coopmart Nga Bay Hau Giang</t>
  </si>
  <si>
    <t>184</t>
  </si>
  <si>
    <t>Coopmart Rach Gia</t>
  </si>
  <si>
    <t>520</t>
  </si>
  <si>
    <t>Coopmart Chau Doc</t>
  </si>
  <si>
    <t>522</t>
  </si>
  <si>
    <t>CM</t>
  </si>
  <si>
    <t>Coopmart Ca Mau</t>
  </si>
  <si>
    <t>531</t>
  </si>
  <si>
    <t>Coopmart Ha Tien</t>
  </si>
  <si>
    <t>533</t>
  </si>
  <si>
    <t>Coopmart Hong Ngu</t>
  </si>
  <si>
    <t>535</t>
  </si>
  <si>
    <t>Coopmart Tan Chau An Giang</t>
  </si>
  <si>
    <t>562</t>
  </si>
  <si>
    <t>Coopmart Thoai Son</t>
  </si>
  <si>
    <t>519</t>
  </si>
  <si>
    <t>Coopmart Thot Not</t>
  </si>
  <si>
    <t>Coopfood  NQ Cà Mau - TTMS Hoàng Gia</t>
  </si>
  <si>
    <t xml:space="preserve"> Coopfood  CM Ngo Quyen  </t>
  </si>
  <si>
    <t xml:space="preserve">Coopfood Trương công định Sóc Trăng </t>
  </si>
  <si>
    <t xml:space="preserve">Coopfood Thới thuận </t>
  </si>
  <si>
    <t xml:space="preserve">Coopfood ST Trần Đề </t>
  </si>
  <si>
    <t xml:space="preserve">Coopfood AG Nguyễn Trường Tộ </t>
  </si>
  <si>
    <t xml:space="preserve">Lê Thị Thanh Thúy </t>
  </si>
  <si>
    <t>Coopfood AG Trần Hưng Đạo</t>
  </si>
  <si>
    <t xml:space="preserve">Coopfood Lê Duẩn Bạc Liêu </t>
  </si>
  <si>
    <t xml:space="preserve">Coopfood Nguyễn Thị Minh Khai  Bạc Liêu </t>
  </si>
  <si>
    <t>Lê Minh Phúc _Total</t>
  </si>
  <si>
    <t>124</t>
  </si>
  <si>
    <t>Coopmart Bien Hoa</t>
  </si>
  <si>
    <t xml:space="preserve">Lê Minh Phúc </t>
  </si>
  <si>
    <t>127</t>
  </si>
  <si>
    <t>Coopmart Dong Xoai</t>
  </si>
  <si>
    <t>131</t>
  </si>
  <si>
    <t>Coopmart Vung Tau</t>
  </si>
  <si>
    <t>176</t>
  </si>
  <si>
    <t>Coopmart Tay Ninh</t>
  </si>
  <si>
    <t>189</t>
  </si>
  <si>
    <t>Coopmart Trang Bang</t>
  </si>
  <si>
    <t>503</t>
  </si>
  <si>
    <t>Coopmart Binh Duong 2</t>
  </si>
  <si>
    <t>515</t>
  </si>
  <si>
    <t>Coopmart Ba Ria</t>
  </si>
  <si>
    <t>516</t>
  </si>
  <si>
    <t>Coopmart Binh Duong 1</t>
  </si>
  <si>
    <t>526</t>
  </si>
  <si>
    <t>Coopmart Tan Chau</t>
  </si>
  <si>
    <t>529</t>
  </si>
  <si>
    <t>Coopmart Tan Thanh</t>
  </si>
  <si>
    <t>534</t>
  </si>
  <si>
    <t>Coopmart Go Dau</t>
  </si>
  <si>
    <t>538</t>
  </si>
  <si>
    <t>Coopmart Phuoc Dong</t>
  </si>
  <si>
    <t>543</t>
  </si>
  <si>
    <t>Coopmart Chau Thanh Tay Ninh</t>
  </si>
  <si>
    <t>546</t>
  </si>
  <si>
    <t>Coopmart Dong Phu</t>
  </si>
  <si>
    <t>557</t>
  </si>
  <si>
    <t>Coopmart SCA - Tay Ninh</t>
  </si>
  <si>
    <t>563</t>
  </si>
  <si>
    <t>Coopmart Tan Bien Tay Ninh</t>
  </si>
  <si>
    <t>564</t>
  </si>
  <si>
    <t>Coopmart Duong Minh Chau</t>
  </si>
  <si>
    <t>Coopfood BH Nguyễn Văn Tiên</t>
  </si>
  <si>
    <t>Coopfood BH Hồ Hòa</t>
  </si>
  <si>
    <t>Coopfood BH  Trần Thị Hoa</t>
  </si>
  <si>
    <t>Coopfood BH Huỳnh Văn Nghệ 17</t>
  </si>
  <si>
    <t>Coopfood BD Vĩnh Phú 41</t>
  </si>
  <si>
    <t>Coopfood BD Xuyên Á 209</t>
  </si>
  <si>
    <t>Coopfood BD TRẦN HƯNG ĐẠO 325</t>
  </si>
  <si>
    <t>Coopfood BD NGÔ THÌ NHẬM 82</t>
  </si>
  <si>
    <t>Coopfood BD KDC VIỆT SING</t>
  </si>
  <si>
    <t>Coopfood BD TÂN LẬP 55</t>
  </si>
  <si>
    <t>Coopfood BD KDC Hiệp Thành III</t>
  </si>
  <si>
    <t>Coopfood BD Lê Hồng Phong</t>
  </si>
  <si>
    <t>Coopfood BD CC Samsora Riverside</t>
  </si>
  <si>
    <t>Coopfood BD Thủ Khoa Huân 437</t>
  </si>
  <si>
    <t>Coopfood BD KDC Việt Sing DA6</t>
  </si>
  <si>
    <t>Coopfood  Bình Đường</t>
  </si>
  <si>
    <t>Coopfood  Bình Phước Nguyễn Huệ</t>
  </si>
  <si>
    <t>Coopfood Vũng Tàu Plaza</t>
  </si>
  <si>
    <t>Coopfood Vũng Tàu Center</t>
  </si>
  <si>
    <t>Coopfood Vũng Tàu 30 Tháng 4</t>
  </si>
  <si>
    <t>Coopfood Vũng Tàu Phoenix</t>
  </si>
  <si>
    <t>North _Total</t>
  </si>
  <si>
    <t>Coopmart Quy Nhơn</t>
  </si>
  <si>
    <t>North</t>
  </si>
  <si>
    <t>Coopmart Đà Nẵng</t>
  </si>
  <si>
    <t>Coopmart Tam Kỳ</t>
  </si>
  <si>
    <t>Coopmart Huế</t>
  </si>
  <si>
    <t>CoopmartQuảng Ngãi</t>
  </si>
  <si>
    <t>CoopmartHà Tĩnh</t>
  </si>
  <si>
    <t>CoopmartHÀ ĐÔNG - HÀ NỘI</t>
  </si>
  <si>
    <t>CoopmartQuảng Trị</t>
  </si>
  <si>
    <t>Coopmart Vĩnh Phúc</t>
  </si>
  <si>
    <t>Coopmart Hải Phòng</t>
  </si>
  <si>
    <t>Coopmart Thanh Hoá</t>
  </si>
  <si>
    <t>Coopmart An Nhơn</t>
  </si>
  <si>
    <t>CoopmartBắc Giang</t>
  </si>
  <si>
    <t>Coopmart Quãng Bình</t>
  </si>
  <si>
    <t>Coopmart Đức Phổ</t>
  </si>
  <si>
    <t>Coopmart Nam Định</t>
  </si>
  <si>
    <t>Coopmart Việt trì</t>
  </si>
  <si>
    <t>Coopmart Sơn Trà - Đà Nẵng</t>
  </si>
  <si>
    <t>Coopmart Victoria (SCA)</t>
  </si>
  <si>
    <t>CoopmartGoldsilk (SCA)</t>
  </si>
  <si>
    <t>Coopmart Vinaconex (SCA)</t>
  </si>
  <si>
    <t>Coopmart Long Biên(SCA) KT 31.10</t>
  </si>
  <si>
    <t>Coopmart Cầu Bươu-Hà Đông</t>
  </si>
  <si>
    <t>Coopfood  HN Hapulico</t>
  </si>
  <si>
    <t>Coopfood HN  Bắc Hà C14</t>
  </si>
  <si>
    <t>Coopfood HN Triều Khúc</t>
  </si>
  <si>
    <t>Coopfood HN Bắc Hà Tower</t>
  </si>
  <si>
    <t>Coopfood HN Khương Trung</t>
  </si>
  <si>
    <t>Coopfood HN Phùng Khoang</t>
  </si>
  <si>
    <t>Coopfood HN Văn Khê</t>
  </si>
  <si>
    <t>Coopfood HN The Vesta</t>
  </si>
  <si>
    <t>Coopfood HN Green Stars</t>
  </si>
  <si>
    <t>CoopfoodHN Gemek</t>
  </si>
  <si>
    <t>Coopfood HN Nghĩa Đô</t>
  </si>
  <si>
    <t>Coopfood HN Ecohome</t>
  </si>
  <si>
    <t>Coopfood HN Anland</t>
  </si>
  <si>
    <t>Coopfood HN Nguyễn Đức Cảnh</t>
  </si>
  <si>
    <t>Coopfood HN OCT5</t>
  </si>
  <si>
    <t>Coopfood HN VP2 Linh Đàm</t>
  </si>
  <si>
    <t>Coopfood HN The K-Park</t>
  </si>
  <si>
    <t>Coopfood HN Kim Văn Kim Lũ</t>
  </si>
  <si>
    <t>Coopfood HN An Bình City</t>
  </si>
  <si>
    <t xml:space="preserve">Coopfood HN Hồng Kông Tower </t>
  </si>
  <si>
    <t>CoopfoodHN Athena Complex</t>
  </si>
  <si>
    <t>Coopfood HN Thanh Hà Cienco 5</t>
  </si>
  <si>
    <t>Coopfood HN Xuân Mai Dương Nội</t>
  </si>
  <si>
    <t>CoopfoodHN 89 Phùng Hưng</t>
  </si>
  <si>
    <t xml:space="preserve">CoopfoodHN South Building </t>
  </si>
  <si>
    <t>Coopfood HN Thái Hà CT4</t>
  </si>
  <si>
    <t>Coopfood HN Thái Hà HH</t>
  </si>
  <si>
    <t>Coopfood HN Mandarin</t>
  </si>
  <si>
    <t xml:space="preserve">Coopfood HN VP6 Linh Đàm </t>
  </si>
  <si>
    <t xml:space="preserve">Coopfood HN Sakura </t>
  </si>
  <si>
    <t>Coopfood HN V7 The Vesta</t>
  </si>
  <si>
    <t>Coopfood HN Hateco</t>
  </si>
  <si>
    <t>Coopfood HN Lucky House</t>
  </si>
  <si>
    <t>Coopfood HN ĐẠI ĐỒNG</t>
  </si>
  <si>
    <t>Coopfood HN HỒ TÙNG MẬU</t>
  </si>
  <si>
    <t>Coopfood HN NHÂN CHÍNH</t>
  </si>
  <si>
    <t>Coopfood HN NGOẠI GIAO ĐOÀN 1 </t>
  </si>
  <si>
    <t>CoopfoodHN VĨNH HƯNG</t>
  </si>
  <si>
    <t xml:space="preserve">Coopfood HN New Horizon </t>
  </si>
  <si>
    <t xml:space="preserve">Coopfood HN Roman Plaza </t>
  </si>
  <si>
    <t>Coopfood HN Eurowindow</t>
  </si>
  <si>
    <t>Coopfood HN Homeland</t>
  </si>
  <si>
    <t xml:space="preserve">Coopfood  Ecopark Central </t>
  </si>
  <si>
    <t xml:space="preserve">Coopfood  Eco Dream </t>
  </si>
  <si>
    <t xml:space="preserve">Coopfood Hồng Lĩnh Hà Tĩnh </t>
  </si>
  <si>
    <t>Coopfood NQ Quy Nhơn</t>
  </si>
  <si>
    <t>Co.op Food ĐN Đinh Châu</t>
  </si>
  <si>
    <t xml:space="preserve">Co.op Food Trần Hưng Đạo Hải Phòng </t>
  </si>
  <si>
    <t>Coopfood  Chung cư Tecco Tower  ( Thanh hóa )</t>
  </si>
  <si>
    <t>End</t>
  </si>
  <si>
    <t>Tuần</t>
  </si>
  <si>
    <t xml:space="preserve">  B.xop NA.RICH p.mai hg 20x7.5g </t>
  </si>
  <si>
    <t xml:space="preserve">Mai Hoàng Ánh Nguyêt_ Total </t>
  </si>
  <si>
    <t>Mai Hoàng Ánh Nguyêt</t>
  </si>
  <si>
    <t>Ngô Minh Hảo   _Total</t>
  </si>
  <si>
    <t>Trịnh Thi Minh Hiền  _Total</t>
  </si>
  <si>
    <t>Trần Thị Ngọc Huyền _Total</t>
  </si>
  <si>
    <t>Trần Thị Ngọc Huyền</t>
  </si>
  <si>
    <t>Lê  Minh Phúc _Total</t>
  </si>
  <si>
    <t>Lê  Minh Phúc</t>
  </si>
  <si>
    <t>M</t>
  </si>
  <si>
    <t>Day</t>
  </si>
  <si>
    <t>WD</t>
  </si>
  <si>
    <t xml:space="preserve">MTD  </t>
  </si>
  <si>
    <t>Update</t>
  </si>
  <si>
    <t xml:space="preserve">Co.op </t>
  </si>
  <si>
    <t xml:space="preserve"> B.xop NA.RICH p.mai
20x7.5g </t>
  </si>
  <si>
    <t xml:space="preserve"> B.xop
 NA.RICH p.mai hg 20x16g </t>
  </si>
  <si>
    <t>Target  
CM+ CF</t>
  </si>
  <si>
    <t xml:space="preserve">Còn lại </t>
  </si>
  <si>
    <t xml:space="preserve">Target CM </t>
  </si>
  <si>
    <t xml:space="preserve">Target  CF </t>
  </si>
  <si>
    <t xml:space="preserve">Chỉ tiêu ngày </t>
  </si>
  <si>
    <t>Mai Hoàng Ánh  Nguyệt _Total</t>
  </si>
  <si>
    <t xml:space="preserve">Mai Hoàng Ánh  Nguyệt </t>
  </si>
  <si>
    <t>Ngô Minh HảoTotal</t>
  </si>
  <si>
    <t xml:space="preserve">Trịnh Thị MinhHiền  _Total </t>
  </si>
  <si>
    <t xml:space="preserve">Trịnh Thị MinhHiền  </t>
  </si>
  <si>
    <t>Bành Trúc Phương Quỳnh _Total</t>
  </si>
  <si>
    <t>Phạm Tiểu My_Total</t>
  </si>
  <si>
    <t xml:space="preserve">Phạm Tiểu My </t>
  </si>
  <si>
    <t xml:space="preserve">Coopfood  pham ngu lao </t>
  </si>
  <si>
    <t xml:space="preserve">Lê Thị Thanh Thúy  _Total </t>
  </si>
  <si>
    <t>Coopmart Quảng Ngãi</t>
  </si>
  <si>
    <t xml:space="preserve"> B.xop
NABATIRICHEESE hg 20x7.5g </t>
  </si>
  <si>
    <t xml:space="preserve"> B.xop NA.RICHEESE p.mai 52g </t>
  </si>
  <si>
    <t xml:space="preserve"> B.xop NA.RICHOCO soco 52g </t>
  </si>
  <si>
    <t xml:space="preserve"> B.quy ph.mai NABATI GATITO 32g </t>
  </si>
  <si>
    <t>B.RICH.AHH TRIPp.mai hg10x15g</t>
  </si>
  <si>
    <t xml:space="preserve">nhượng quyền </t>
  </si>
  <si>
    <t xml:space="preserve">nguyệt </t>
  </si>
  <si>
    <t xml:space="preserve">hảo </t>
  </si>
  <si>
    <t xml:space="preserve">hien </t>
  </si>
  <si>
    <t xml:space="preserve">thúy HCM </t>
  </si>
  <si>
    <t xml:space="preserve">quỳnh </t>
  </si>
  <si>
    <t>mi</t>
  </si>
  <si>
    <t xml:space="preserve">huyền </t>
  </si>
  <si>
    <t xml:space="preserve">thúy </t>
  </si>
  <si>
    <t xml:space="preserve">phúc </t>
  </si>
  <si>
    <t xml:space="preserve">Chỉ tiêu tháng 9 </t>
  </si>
  <si>
    <t xml:space="preserve">thúy mekong </t>
  </si>
  <si>
    <t xml:space="preserve">balet lưu kho tại  801 bình dương : đơn vị tính thùng </t>
  </si>
  <si>
    <t xml:space="preserve">na16 </t>
  </si>
  <si>
    <t xml:space="preserve">na7,5g </t>
  </si>
  <si>
    <t xml:space="preserve">na50g </t>
  </si>
  <si>
    <t xml:space="preserve">ahh 15g </t>
  </si>
  <si>
    <t xml:space="preserve">so16g </t>
  </si>
  <si>
    <t xml:space="preserve">soco 50g </t>
  </si>
  <si>
    <t xml:space="preserve">trà xanh </t>
  </si>
  <si>
    <t xml:space="preserve">gatito 32g </t>
  </si>
  <si>
    <t xml:space="preserve">KHo 802 miền tây </t>
  </si>
  <si>
    <t>kho 804 : không áp dụng nha</t>
  </si>
  <si>
    <t xml:space="preserve">Vendor </t>
  </si>
  <si>
    <t xml:space="preserve">link hình ảnh bao bì mới nabati đang giao hàng Coop </t>
  </si>
  <si>
    <t>https://drive.google.com/file/d/17CpcHGnvZ0ZpI6klOYDD9i1uZZSD6uhZ/view?usp=sharing</t>
  </si>
  <si>
    <t>https://drive.google.com/file/d/1YzorKPmvs-FYUZwKnScGGA6vRE0X3TAN/view?usp=sharing</t>
  </si>
  <si>
    <t>https://drive.google.com/file/d/1tDqudT-luptd0usc0i_VtgON-ay3yHkA/view?usp=sharing</t>
  </si>
  <si>
    <t>https://drive.google.com/file/d/1lk4f_FrM7YCrWaX-mnPMFlR0zjdx35a1/view?usp=sharing</t>
  </si>
  <si>
    <t>https://drive.google.com/file/d/15o9FRr55_X6SXcRNX_yKvMJ_5JDnkcqf/view?usp=sharing</t>
  </si>
  <si>
    <t>https://drive.google.com/file/d/1PXAB3cz0RtTwheEDM0w73CaCbVv_9prJ/view?usp=sharing</t>
  </si>
  <si>
    <t>19 /4/21</t>
  </si>
  <si>
    <t xml:space="preserve">Gía  thùng  </t>
  </si>
  <si>
    <t xml:space="preserve"> B.xopNABATIRICHEESE hg 20x7.5g </t>
  </si>
  <si>
    <t>19/10/21</t>
  </si>
  <si>
    <t>20/10/21</t>
  </si>
  <si>
    <t>21/10/21</t>
  </si>
  <si>
    <t>22/10/21</t>
  </si>
  <si>
    <t>23/10/21</t>
  </si>
  <si>
    <t>24/10/21</t>
  </si>
  <si>
    <t>25/10/21</t>
  </si>
  <si>
    <t>26/10/21</t>
  </si>
  <si>
    <t>i</t>
  </si>
  <si>
    <t>27/10/21</t>
  </si>
  <si>
    <t>28/10/21</t>
  </si>
  <si>
    <t>29/10/21</t>
  </si>
  <si>
    <t>30/10/21</t>
  </si>
  <si>
    <t>31/10/21</t>
  </si>
  <si>
    <t>Vung</t>
  </si>
  <si>
    <t>ST</t>
  </si>
  <si>
    <t>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</si>
</sst>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_ "/>
    <numFmt numFmtId="166" formatCode="_(* #,##0.0_);_(* \(#,##0.0\);_(* &quot;-&quot;??.0_);_(@_)"/>
    <numFmt numFmtId="167" formatCode="mm/dd/yy;@"/>
    <numFmt numFmtId="168" formatCode="mm/dd/yy"/>
    <numFmt numFmtId="169" formatCode="_(* #,##0.00_);_(* \(#,##0.00\);_(* &quot;-&quot;??.00_);_(@_)"/>
    <numFmt numFmtId="170" formatCode="_ * #,##0_ ;_ * \-#,##0_ ;_ * &quot;-&quot;??_ ;_ @_ "/>
    <numFmt numFmtId="171" formatCode="0_ "/>
  </numFmts>
  <fonts count="57">
    <font>
      <sz val="11"/>
      <color theme="1"/>
      <name val="Calibri"/>
      <charset val="134"/>
      <scheme val="minor"/>
    </font>
    <font>
      <b/>
      <sz val="16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6"/>
      <name val="Calibri"/>
      <family val="2"/>
      <scheme val="minor"/>
    </font>
    <font>
      <b/>
      <sz val="6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3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53" fillId="0" borderId="0"/>
    <xf numFmtId="0" fontId="53" fillId="0" borderId="0"/>
    <xf numFmtId="0" fontId="52" fillId="0" borderId="0"/>
  </cellStyleXfs>
  <cellXfs count="596">
    <xf numFmtId="0" fontId="0" fillId="0" borderId="0" xfId="0"/>
    <xf numFmtId="167" fontId="1" fillId="2" borderId="0" xfId="0" applyNumberFormat="1" applyFont="1" applyFill="1" applyAlignment="1">
      <alignment vertical="center"/>
    </xf>
    <xf numFmtId="167" fontId="2" fillId="3" borderId="0" xfId="0" applyNumberFormat="1" applyFont="1" applyFill="1" applyAlignment="1">
      <alignment horizontal="right" vertical="center"/>
    </xf>
    <xf numFmtId="166" fontId="3" fillId="3" borderId="0" xfId="1" applyNumberFormat="1" applyFont="1" applyFill="1" applyAlignment="1">
      <alignment vertical="center" wrapText="1"/>
    </xf>
    <xf numFmtId="164" fontId="4" fillId="3" borderId="0" xfId="1" applyNumberFormat="1" applyFont="1" applyFill="1" applyAlignment="1">
      <alignment vertical="center" wrapText="1"/>
    </xf>
    <xf numFmtId="167" fontId="1" fillId="0" borderId="0" xfId="0" applyNumberFormat="1" applyFont="1" applyFill="1" applyAlignment="1">
      <alignment vertical="center"/>
    </xf>
    <xf numFmtId="167" fontId="3" fillId="0" borderId="0" xfId="0" applyNumberFormat="1" applyFont="1" applyFill="1" applyAlignment="1">
      <alignment horizontal="righ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left" wrapText="1"/>
    </xf>
    <xf numFmtId="0" fontId="5" fillId="6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0" fontId="6" fillId="3" borderId="3" xfId="0" applyFont="1" applyFill="1" applyBorder="1"/>
    <xf numFmtId="0" fontId="2" fillId="3" borderId="3" xfId="0" applyFont="1" applyFill="1" applyBorder="1"/>
    <xf numFmtId="164" fontId="4" fillId="3" borderId="0" xfId="1" applyNumberFormat="1" applyFont="1" applyFill="1" applyBorder="1" applyAlignment="1">
      <alignment wrapText="1"/>
    </xf>
    <xf numFmtId="0" fontId="7" fillId="0" borderId="3" xfId="0" applyFont="1" applyFill="1" applyBorder="1"/>
    <xf numFmtId="0" fontId="8" fillId="0" borderId="3" xfId="0" applyFont="1" applyFill="1" applyBorder="1"/>
    <xf numFmtId="164" fontId="7" fillId="0" borderId="0" xfId="1" applyNumberFormat="1" applyFont="1" applyFill="1" applyBorder="1" applyAlignment="1">
      <alignment wrapText="1"/>
    </xf>
    <xf numFmtId="164" fontId="4" fillId="3" borderId="0" xfId="1" applyNumberFormat="1" applyFont="1" applyFill="1" applyAlignment="1">
      <alignment horizontal="left" vertical="center"/>
    </xf>
    <xf numFmtId="164" fontId="9" fillId="2" borderId="0" xfId="1" applyNumberFormat="1" applyFont="1" applyFill="1" applyAlignment="1">
      <alignment horizontal="left" vertical="center"/>
    </xf>
    <xf numFmtId="164" fontId="10" fillId="0" borderId="0" xfId="1" applyNumberFormat="1" applyFont="1" applyFill="1" applyAlignment="1">
      <alignment horizontal="left" vertical="center"/>
    </xf>
    <xf numFmtId="164" fontId="5" fillId="0" borderId="0" xfId="1" applyNumberFormat="1" applyFont="1" applyFill="1" applyAlignment="1">
      <alignment vertical="center"/>
    </xf>
    <xf numFmtId="0" fontId="4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wrapText="1"/>
    </xf>
    <xf numFmtId="0" fontId="4" fillId="7" borderId="0" xfId="0" applyFont="1" applyFill="1" applyBorder="1" applyAlignment="1">
      <alignment wrapText="1"/>
    </xf>
    <xf numFmtId="0" fontId="4" fillId="8" borderId="5" xfId="0" applyFont="1" applyFill="1" applyBorder="1" applyAlignment="1">
      <alignment wrapText="1"/>
    </xf>
    <xf numFmtId="164" fontId="9" fillId="3" borderId="0" xfId="1" applyNumberFormat="1" applyFont="1" applyFill="1" applyBorder="1" applyAlignment="1">
      <alignment wrapText="1"/>
    </xf>
    <xf numFmtId="164" fontId="4" fillId="3" borderId="5" xfId="1" applyNumberFormat="1" applyFont="1" applyFill="1" applyBorder="1" applyAlignment="1">
      <alignment wrapText="1"/>
    </xf>
    <xf numFmtId="164" fontId="8" fillId="0" borderId="0" xfId="1" applyNumberFormat="1" applyFont="1" applyFill="1" applyBorder="1" applyAlignment="1">
      <alignment wrapText="1"/>
    </xf>
    <xf numFmtId="41" fontId="11" fillId="0" borderId="0" xfId="1" applyNumberFormat="1" applyFont="1" applyFill="1" applyBorder="1" applyAlignment="1">
      <alignment wrapText="1"/>
    </xf>
    <xf numFmtId="164" fontId="8" fillId="0" borderId="5" xfId="1" applyNumberFormat="1" applyFont="1" applyFill="1" applyBorder="1" applyAlignment="1">
      <alignment wrapText="1"/>
    </xf>
    <xf numFmtId="0" fontId="12" fillId="0" borderId="0" xfId="0" applyFont="1"/>
    <xf numFmtId="0" fontId="12" fillId="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2" xfId="0" applyBorder="1"/>
    <xf numFmtId="0" fontId="13" fillId="0" borderId="2" xfId="3" applyBorder="1" applyAlignment="1"/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2" xfId="1" applyNumberFormat="1" applyFont="1" applyBorder="1"/>
    <xf numFmtId="164" fontId="15" fillId="0" borderId="2" xfId="1" applyNumberFormat="1" applyFont="1" applyBorder="1" applyAlignment="1"/>
    <xf numFmtId="164" fontId="0" fillId="0" borderId="6" xfId="1" applyNumberFormat="1" applyFont="1" applyBorder="1"/>
    <xf numFmtId="164" fontId="0" fillId="0" borderId="6" xfId="1" applyNumberFormat="1" applyFont="1" applyFill="1" applyBorder="1"/>
    <xf numFmtId="164" fontId="0" fillId="0" borderId="2" xfId="1" applyNumberFormat="1" applyFont="1" applyFill="1" applyBorder="1"/>
    <xf numFmtId="164" fontId="16" fillId="0" borderId="5" xfId="1" applyNumberFormat="1" applyFont="1" applyFill="1" applyBorder="1" applyAlignment="1">
      <alignment horizontal="left"/>
    </xf>
    <xf numFmtId="164" fontId="17" fillId="0" borderId="3" xfId="1" applyNumberFormat="1" applyFont="1" applyFill="1" applyBorder="1"/>
    <xf numFmtId="164" fontId="16" fillId="0" borderId="5" xfId="1" applyNumberFormat="1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164" fontId="16" fillId="0" borderId="3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18" fillId="0" borderId="0" xfId="0" applyFont="1"/>
    <xf numFmtId="164" fontId="18" fillId="0" borderId="0" xfId="1" applyNumberFormat="1" applyFont="1"/>
    <xf numFmtId="0" fontId="19" fillId="0" borderId="0" xfId="0" applyFont="1"/>
    <xf numFmtId="164" fontId="17" fillId="0" borderId="0" xfId="1" applyNumberFormat="1" applyFont="1" applyFill="1" applyBorder="1" applyAlignment="1">
      <alignment wrapText="1"/>
    </xf>
    <xf numFmtId="0" fontId="17" fillId="0" borderId="3" xfId="0" applyFont="1" applyFill="1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17" fillId="0" borderId="0" xfId="0" applyFont="1" applyFill="1"/>
    <xf numFmtId="0" fontId="22" fillId="0" borderId="0" xfId="0" applyFont="1" applyFill="1"/>
    <xf numFmtId="0" fontId="20" fillId="0" borderId="0" xfId="0" applyFont="1" applyFill="1"/>
    <xf numFmtId="0" fontId="16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17" fillId="0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20" fillId="0" borderId="0" xfId="0" applyFont="1"/>
    <xf numFmtId="0" fontId="25" fillId="0" borderId="0" xfId="0" applyFont="1"/>
    <xf numFmtId="0" fontId="2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164" fontId="20" fillId="0" borderId="0" xfId="1" applyNumberFormat="1" applyFont="1"/>
    <xf numFmtId="0" fontId="25" fillId="0" borderId="0" xfId="0" applyFont="1" applyFill="1" applyAlignment="1"/>
    <xf numFmtId="0" fontId="26" fillId="0" borderId="0" xfId="0" applyFont="1" applyFill="1"/>
    <xf numFmtId="0" fontId="17" fillId="0" borderId="0" xfId="0" applyFont="1"/>
    <xf numFmtId="167" fontId="25" fillId="0" borderId="0" xfId="0" applyNumberFormat="1" applyFont="1" applyFill="1" applyAlignment="1">
      <alignment horizontal="right" vertical="center"/>
    </xf>
    <xf numFmtId="166" fontId="26" fillId="0" borderId="0" xfId="1" applyNumberFormat="1" applyFont="1" applyFill="1" applyAlignment="1">
      <alignment vertical="center" wrapText="1"/>
    </xf>
    <xf numFmtId="164" fontId="25" fillId="0" borderId="0" xfId="1" applyNumberFormat="1" applyFont="1" applyFill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6" fillId="6" borderId="0" xfId="0" applyFont="1" applyFill="1" applyBorder="1" applyAlignment="1">
      <alignment wrapText="1"/>
    </xf>
    <xf numFmtId="0" fontId="24" fillId="0" borderId="3" xfId="0" applyFont="1" applyFill="1" applyBorder="1" applyAlignment="1">
      <alignment horizontal="left" wrapText="1"/>
    </xf>
    <xf numFmtId="0" fontId="24" fillId="10" borderId="3" xfId="0" applyFont="1" applyFill="1" applyBorder="1" applyAlignment="1">
      <alignment horizontal="left" wrapText="1"/>
    </xf>
    <xf numFmtId="0" fontId="23" fillId="10" borderId="3" xfId="0" applyFont="1" applyFill="1" applyBorder="1" applyAlignment="1">
      <alignment wrapText="1"/>
    </xf>
    <xf numFmtId="41" fontId="23" fillId="10" borderId="0" xfId="1" applyNumberFormat="1" applyFont="1" applyFill="1" applyBorder="1" applyAlignment="1">
      <alignment wrapText="1"/>
    </xf>
    <xf numFmtId="0" fontId="24" fillId="11" borderId="3" xfId="0" applyFont="1" applyFill="1" applyBorder="1" applyAlignment="1">
      <alignment horizontal="left" wrapText="1"/>
    </xf>
    <xf numFmtId="0" fontId="23" fillId="11" borderId="3" xfId="0" applyFont="1" applyFill="1" applyBorder="1" applyAlignment="1">
      <alignment wrapText="1"/>
    </xf>
    <xf numFmtId="41" fontId="23" fillId="11" borderId="0" xfId="1" applyNumberFormat="1" applyFont="1" applyFill="1" applyBorder="1" applyAlignment="1">
      <alignment wrapText="1"/>
    </xf>
    <xf numFmtId="0" fontId="23" fillId="0" borderId="3" xfId="0" applyFont="1" applyFill="1" applyBorder="1" applyAlignment="1">
      <alignment horizontal="left" wrapText="1"/>
    </xf>
    <xf numFmtId="0" fontId="28" fillId="0" borderId="3" xfId="0" applyFont="1" applyFill="1" applyBorder="1" applyAlignment="1">
      <alignment horizontal="left" wrapText="1"/>
    </xf>
    <xf numFmtId="0" fontId="28" fillId="11" borderId="3" xfId="0" applyFont="1" applyFill="1" applyBorder="1" applyAlignment="1">
      <alignment horizontal="left" wrapText="1"/>
    </xf>
    <xf numFmtId="0" fontId="28" fillId="11" borderId="3" xfId="0" applyFont="1" applyFill="1" applyBorder="1" applyAlignment="1">
      <alignment wrapText="1"/>
    </xf>
    <xf numFmtId="41" fontId="28" fillId="11" borderId="0" xfId="1" applyNumberFormat="1" applyFont="1" applyFill="1" applyBorder="1" applyAlignment="1">
      <alignment wrapText="1"/>
    </xf>
    <xf numFmtId="0" fontId="17" fillId="0" borderId="3" xfId="0" applyFont="1" applyFill="1" applyBorder="1" applyAlignment="1">
      <alignment horizontal="left"/>
    </xf>
    <xf numFmtId="0" fontId="16" fillId="12" borderId="3" xfId="0" applyFont="1" applyFill="1" applyBorder="1" applyAlignment="1">
      <alignment horizontal="left" wrapText="1"/>
    </xf>
    <xf numFmtId="0" fontId="17" fillId="12" borderId="3" xfId="0" applyFont="1" applyFill="1" applyBorder="1"/>
    <xf numFmtId="0" fontId="25" fillId="12" borderId="3" xfId="0" applyFont="1" applyFill="1" applyBorder="1"/>
    <xf numFmtId="41" fontId="20" fillId="12" borderId="0" xfId="0" applyNumberFormat="1" applyFont="1" applyFill="1" applyBorder="1" applyAlignment="1">
      <alignment wrapText="1"/>
    </xf>
    <xf numFmtId="41" fontId="17" fillId="0" borderId="0" xfId="1" applyNumberFormat="1" applyFont="1" applyFill="1" applyBorder="1" applyAlignment="1">
      <alignment wrapText="1"/>
    </xf>
    <xf numFmtId="41" fontId="16" fillId="0" borderId="0" xfId="1" applyNumberFormat="1" applyFont="1" applyFill="1" applyBorder="1" applyAlignment="1">
      <alignment wrapText="1"/>
    </xf>
    <xf numFmtId="0" fontId="16" fillId="0" borderId="3" xfId="0" applyFont="1" applyFill="1" applyBorder="1" applyAlignment="1">
      <alignment horizontal="left"/>
    </xf>
    <xf numFmtId="164" fontId="26" fillId="0" borderId="0" xfId="1" applyNumberFormat="1" applyFont="1" applyFill="1" applyAlignment="1">
      <alignment vertical="center" wrapText="1"/>
    </xf>
    <xf numFmtId="164" fontId="25" fillId="0" borderId="0" xfId="1" applyNumberFormat="1" applyFont="1" applyFill="1" applyAlignment="1">
      <alignment horizontal="left" vertical="center"/>
    </xf>
    <xf numFmtId="164" fontId="26" fillId="2" borderId="0" xfId="1" applyNumberFormat="1" applyFont="1" applyFill="1" applyAlignment="1">
      <alignment horizontal="left" vertical="center"/>
    </xf>
    <xf numFmtId="164" fontId="29" fillId="0" borderId="0" xfId="1" applyNumberFormat="1" applyFont="1" applyFill="1" applyAlignment="1">
      <alignment horizontal="left" vertical="center"/>
    </xf>
    <xf numFmtId="164" fontId="20" fillId="0" borderId="0" xfId="1" applyNumberFormat="1" applyFont="1" applyFill="1" applyAlignment="1">
      <alignment vertical="center"/>
    </xf>
    <xf numFmtId="164" fontId="25" fillId="0" borderId="0" xfId="1" applyNumberFormat="1" applyFont="1" applyFill="1" applyAlignment="1"/>
    <xf numFmtId="41" fontId="23" fillId="10" borderId="0" xfId="2" applyNumberFormat="1" applyFont="1" applyFill="1" applyBorder="1" applyAlignment="1">
      <alignment wrapText="1"/>
    </xf>
    <xf numFmtId="164" fontId="25" fillId="0" borderId="0" xfId="1" applyNumberFormat="1" applyFont="1" applyFill="1" applyBorder="1" applyAlignment="1">
      <alignment wrapText="1"/>
    </xf>
    <xf numFmtId="41" fontId="23" fillId="11" borderId="5" xfId="2" applyNumberFormat="1" applyFont="1" applyFill="1" applyBorder="1" applyAlignment="1">
      <alignment wrapText="1"/>
    </xf>
    <xf numFmtId="164" fontId="20" fillId="0" borderId="0" xfId="1" applyNumberFormat="1" applyFont="1" applyBorder="1" applyAlignment="1">
      <alignment horizontal="center" wrapText="1"/>
    </xf>
    <xf numFmtId="164" fontId="20" fillId="0" borderId="0" xfId="1" applyNumberFormat="1" applyFont="1" applyFill="1" applyBorder="1" applyAlignment="1">
      <alignment horizontal="center" wrapText="1"/>
    </xf>
    <xf numFmtId="41" fontId="28" fillId="11" borderId="5" xfId="2" applyNumberFormat="1" applyFont="1" applyFill="1" applyBorder="1" applyAlignment="1">
      <alignment wrapText="1"/>
    </xf>
    <xf numFmtId="164" fontId="2" fillId="0" borderId="0" xfId="1" applyNumberFormat="1" applyFont="1" applyFill="1" applyBorder="1" applyAlignment="1"/>
    <xf numFmtId="41" fontId="20" fillId="12" borderId="0" xfId="1" applyNumberFormat="1" applyFont="1" applyFill="1" applyBorder="1" applyAlignment="1">
      <alignment wrapText="1"/>
    </xf>
    <xf numFmtId="41" fontId="25" fillId="12" borderId="0" xfId="1" applyNumberFormat="1" applyFont="1" applyFill="1" applyBorder="1" applyAlignment="1">
      <alignment wrapText="1"/>
    </xf>
    <xf numFmtId="41" fontId="25" fillId="9" borderId="0" xfId="1" applyNumberFormat="1" applyFont="1" applyFill="1" applyBorder="1" applyAlignment="1">
      <alignment wrapText="1"/>
    </xf>
    <xf numFmtId="164" fontId="25" fillId="0" borderId="0" xfId="1" applyNumberFormat="1" applyFont="1" applyFill="1" applyBorder="1" applyAlignment="1"/>
    <xf numFmtId="41" fontId="22" fillId="0" borderId="0" xfId="1" applyNumberFormat="1" applyFont="1" applyFill="1" applyBorder="1" applyAlignment="1">
      <alignment wrapText="1"/>
    </xf>
    <xf numFmtId="164" fontId="25" fillId="0" borderId="0" xfId="0" applyNumberFormat="1" applyFont="1" applyFill="1" applyBorder="1" applyAlignment="1"/>
    <xf numFmtId="41" fontId="17" fillId="0" borderId="5" xfId="1" applyNumberFormat="1" applyFont="1" applyFill="1" applyBorder="1" applyAlignment="1">
      <alignment wrapText="1"/>
    </xf>
    <xf numFmtId="164" fontId="25" fillId="0" borderId="0" xfId="0" applyNumberFormat="1" applyFont="1" applyFill="1" applyAlignment="1"/>
    <xf numFmtId="41" fontId="16" fillId="0" borderId="5" xfId="1" applyNumberFormat="1" applyFont="1" applyFill="1" applyBorder="1" applyAlignment="1">
      <alignment wrapText="1"/>
    </xf>
    <xf numFmtId="0" fontId="26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64" fontId="23" fillId="0" borderId="0" xfId="1" applyNumberFormat="1" applyFont="1" applyAlignment="1">
      <alignment wrapText="1"/>
    </xf>
    <xf numFmtId="10" fontId="26" fillId="0" borderId="0" xfId="0" applyNumberFormat="1" applyFont="1" applyFill="1" applyBorder="1" applyAlignment="1">
      <alignment wrapText="1"/>
    </xf>
    <xf numFmtId="164" fontId="20" fillId="0" borderId="0" xfId="1" applyNumberFormat="1" applyFont="1" applyBorder="1" applyAlignment="1">
      <alignment wrapText="1"/>
    </xf>
    <xf numFmtId="0" fontId="3" fillId="0" borderId="0" xfId="0" applyFont="1" applyFill="1" applyBorder="1"/>
    <xf numFmtId="0" fontId="2" fillId="0" borderId="0" xfId="0" applyFont="1" applyFill="1" applyBorder="1"/>
    <xf numFmtId="0" fontId="21" fillId="0" borderId="0" xfId="0" applyFont="1" applyBorder="1"/>
    <xf numFmtId="164" fontId="20" fillId="15" borderId="0" xfId="1" applyNumberFormat="1" applyFont="1" applyFill="1" applyBorder="1"/>
    <xf numFmtId="164" fontId="30" fillId="16" borderId="0" xfId="1" applyNumberFormat="1" applyFont="1" applyFill="1" applyBorder="1"/>
    <xf numFmtId="164" fontId="17" fillId="0" borderId="0" xfId="1" applyNumberFormat="1" applyFont="1" applyBorder="1"/>
    <xf numFmtId="10" fontId="17" fillId="0" borderId="0" xfId="0" applyNumberFormat="1" applyFont="1" applyBorder="1"/>
    <xf numFmtId="164" fontId="20" fillId="0" borderId="0" xfId="1" applyNumberFormat="1" applyFont="1" applyFill="1" applyBorder="1"/>
    <xf numFmtId="164" fontId="25" fillId="0" borderId="0" xfId="1" applyNumberFormat="1" applyFont="1" applyFill="1" applyBorder="1"/>
    <xf numFmtId="0" fontId="17" fillId="0" borderId="0" xfId="0" applyFont="1" applyFill="1" applyBorder="1"/>
    <xf numFmtId="0" fontId="26" fillId="0" borderId="0" xfId="0" applyFont="1" applyFill="1" applyBorder="1"/>
    <xf numFmtId="0" fontId="16" fillId="0" borderId="0" xfId="0" applyFont="1" applyFill="1" applyBorder="1"/>
    <xf numFmtId="164" fontId="25" fillId="0" borderId="0" xfId="1" applyNumberFormat="1" applyFont="1" applyFill="1" applyAlignment="1">
      <alignment wrapText="1"/>
    </xf>
    <xf numFmtId="164" fontId="16" fillId="0" borderId="0" xfId="1" applyNumberFormat="1" applyFont="1" applyFill="1"/>
    <xf numFmtId="0" fontId="20" fillId="0" borderId="3" xfId="0" applyFont="1" applyFill="1" applyBorder="1" applyAlignment="1">
      <alignment horizontal="left"/>
    </xf>
    <xf numFmtId="0" fontId="20" fillId="3" borderId="3" xfId="0" applyFont="1" applyFill="1" applyBorder="1" applyAlignment="1">
      <alignment horizontal="left"/>
    </xf>
    <xf numFmtId="0" fontId="20" fillId="3" borderId="3" xfId="0" applyFont="1" applyFill="1" applyBorder="1"/>
    <xf numFmtId="0" fontId="25" fillId="3" borderId="3" xfId="0" applyFont="1" applyFill="1" applyBorder="1"/>
    <xf numFmtId="41" fontId="20" fillId="3" borderId="0" xfId="1" applyNumberFormat="1" applyFont="1" applyFill="1" applyBorder="1" applyAlignment="1">
      <alignment wrapText="1"/>
    </xf>
    <xf numFmtId="0" fontId="16" fillId="0" borderId="3" xfId="0" applyFont="1" applyFill="1" applyBorder="1"/>
    <xf numFmtId="0" fontId="22" fillId="0" borderId="3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170" fontId="25" fillId="3" borderId="0" xfId="2" applyNumberFormat="1" applyFont="1" applyFill="1" applyBorder="1" applyAlignment="1">
      <alignment wrapText="1"/>
    </xf>
    <xf numFmtId="0" fontId="17" fillId="0" borderId="3" xfId="0" applyFont="1" applyBorder="1" applyAlignment="1">
      <alignment horizontal="left"/>
    </xf>
    <xf numFmtId="41" fontId="25" fillId="3" borderId="5" xfId="2" applyNumberFormat="1" applyFont="1" applyFill="1" applyBorder="1" applyAlignment="1">
      <alignment wrapText="1"/>
    </xf>
    <xf numFmtId="41" fontId="20" fillId="9" borderId="5" xfId="1" applyNumberFormat="1" applyFont="1" applyFill="1" applyBorder="1" applyAlignment="1">
      <alignment wrapText="1"/>
    </xf>
    <xf numFmtId="170" fontId="25" fillId="3" borderId="5" xfId="2" applyNumberFormat="1" applyFont="1" applyFill="1" applyBorder="1" applyAlignment="1">
      <alignment wrapText="1"/>
    </xf>
    <xf numFmtId="164" fontId="20" fillId="9" borderId="5" xfId="1" applyNumberFormat="1" applyFont="1" applyFill="1" applyBorder="1" applyAlignment="1">
      <alignment wrapText="1"/>
    </xf>
    <xf numFmtId="164" fontId="16" fillId="0" borderId="0" xfId="1" applyNumberFormat="1" applyFont="1" applyFill="1" applyBorder="1" applyAlignment="1">
      <alignment wrapText="1"/>
    </xf>
    <xf numFmtId="164" fontId="17" fillId="0" borderId="5" xfId="1" applyNumberFormat="1" applyFont="1" applyFill="1" applyBorder="1" applyAlignment="1">
      <alignment wrapText="1"/>
    </xf>
    <xf numFmtId="10" fontId="26" fillId="0" borderId="0" xfId="0" applyNumberFormat="1" applyFont="1" applyFill="1"/>
    <xf numFmtId="164" fontId="31" fillId="17" borderId="0" xfId="1" applyNumberFormat="1" applyFont="1" applyFill="1"/>
    <xf numFmtId="164" fontId="25" fillId="6" borderId="0" xfId="1" applyNumberFormat="1" applyFont="1" applyFill="1"/>
    <xf numFmtId="41" fontId="26" fillId="0" borderId="0" xfId="0" applyNumberFormat="1" applyFont="1" applyFill="1"/>
    <xf numFmtId="164" fontId="20" fillId="0" borderId="0" xfId="1" applyNumberFormat="1" applyFont="1" applyFill="1"/>
    <xf numFmtId="164" fontId="25" fillId="0" borderId="0" xfId="1" applyNumberFormat="1" applyFont="1" applyFill="1"/>
    <xf numFmtId="10" fontId="26" fillId="0" borderId="0" xfId="0" applyNumberFormat="1" applyFont="1" applyFill="1" applyAlignment="1">
      <alignment wrapText="1"/>
    </xf>
    <xf numFmtId="164" fontId="20" fillId="15" borderId="0" xfId="1" applyNumberFormat="1" applyFont="1" applyFill="1"/>
    <xf numFmtId="3" fontId="32" fillId="6" borderId="0" xfId="0" applyNumberFormat="1" applyFont="1" applyFill="1"/>
    <xf numFmtId="0" fontId="16" fillId="0" borderId="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/>
    </xf>
    <xf numFmtId="0" fontId="25" fillId="18" borderId="3" xfId="0" applyFont="1" applyFill="1" applyBorder="1"/>
    <xf numFmtId="164" fontId="20" fillId="3" borderId="0" xfId="1" applyNumberFormat="1" applyFont="1" applyFill="1" applyBorder="1" applyAlignment="1">
      <alignment wrapText="1"/>
    </xf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17" fillId="0" borderId="3" xfId="0" applyFont="1" applyBorder="1"/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64" fontId="25" fillId="3" borderId="0" xfId="1" applyNumberFormat="1" applyFont="1" applyFill="1" applyBorder="1" applyAlignment="1">
      <alignment wrapText="1"/>
    </xf>
    <xf numFmtId="164" fontId="20" fillId="19" borderId="0" xfId="1" applyNumberFormat="1" applyFont="1" applyFill="1"/>
    <xf numFmtId="0" fontId="11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 vertical="center"/>
    </xf>
    <xf numFmtId="0" fontId="11" fillId="0" borderId="3" xfId="0" applyFont="1" applyBorder="1"/>
    <xf numFmtId="0" fontId="22" fillId="0" borderId="3" xfId="0" applyFont="1" applyFill="1" applyBorder="1"/>
    <xf numFmtId="0" fontId="30" fillId="3" borderId="3" xfId="0" applyFont="1" applyFill="1" applyBorder="1"/>
    <xf numFmtId="0" fontId="17" fillId="9" borderId="3" xfId="0" applyFont="1" applyFill="1" applyBorder="1" applyAlignment="1">
      <alignment horizontal="left"/>
    </xf>
    <xf numFmtId="164" fontId="26" fillId="3" borderId="0" xfId="1" applyNumberFormat="1" applyFont="1" applyFill="1" applyBorder="1" applyAlignment="1">
      <alignment wrapText="1"/>
    </xf>
    <xf numFmtId="164" fontId="30" fillId="0" borderId="0" xfId="1" applyNumberFormat="1" applyFont="1" applyFill="1" applyAlignment="1"/>
    <xf numFmtId="164" fontId="16" fillId="0" borderId="5" xfId="1" applyNumberFormat="1" applyFont="1" applyFill="1" applyBorder="1" applyAlignment="1">
      <alignment wrapText="1"/>
    </xf>
    <xf numFmtId="164" fontId="31" fillId="15" borderId="0" xfId="1" applyNumberFormat="1" applyFont="1" applyFill="1"/>
    <xf numFmtId="41" fontId="25" fillId="0" borderId="0" xfId="0" applyNumberFormat="1" applyFont="1" applyFill="1"/>
    <xf numFmtId="0" fontId="18" fillId="0" borderId="3" xfId="0" applyFont="1" applyBorder="1" applyAlignment="1">
      <alignment horizontal="left"/>
    </xf>
    <xf numFmtId="0" fontId="25" fillId="3" borderId="3" xfId="0" applyFont="1" applyFill="1" applyBorder="1" applyAlignment="1">
      <alignment horizontal="left"/>
    </xf>
    <xf numFmtId="164" fontId="16" fillId="20" borderId="0" xfId="1" applyNumberFormat="1" applyFont="1" applyFill="1" applyBorder="1" applyAlignment="1">
      <alignment wrapText="1"/>
    </xf>
    <xf numFmtId="41" fontId="22" fillId="20" borderId="0" xfId="1" applyNumberFormat="1" applyFont="1" applyFill="1" applyBorder="1" applyAlignment="1">
      <alignment wrapText="1"/>
    </xf>
    <xf numFmtId="164" fontId="25" fillId="9" borderId="5" xfId="1" applyNumberFormat="1" applyFont="1" applyFill="1" applyBorder="1" applyAlignment="1">
      <alignment wrapText="1"/>
    </xf>
    <xf numFmtId="164" fontId="17" fillId="20" borderId="0" xfId="1" applyNumberFormat="1" applyFont="1" applyFill="1" applyBorder="1" applyAlignment="1">
      <alignment wrapText="1"/>
    </xf>
    <xf numFmtId="164" fontId="17" fillId="0" borderId="0" xfId="1" applyNumberFormat="1" applyFont="1" applyFill="1"/>
    <xf numFmtId="164" fontId="25" fillId="15" borderId="0" xfId="1" applyNumberFormat="1" applyFont="1" applyFill="1"/>
    <xf numFmtId="164" fontId="32" fillId="19" borderId="0" xfId="1" applyNumberFormat="1" applyFont="1" applyFill="1"/>
    <xf numFmtId="0" fontId="17" fillId="0" borderId="8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22" fillId="0" borderId="3" xfId="0" applyFont="1" applyBorder="1"/>
    <xf numFmtId="0" fontId="16" fillId="0" borderId="3" xfId="0" applyFont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17" fillId="17" borderId="3" xfId="0" applyFont="1" applyFill="1" applyBorder="1" applyAlignment="1">
      <alignment horizontal="left"/>
    </xf>
    <xf numFmtId="0" fontId="16" fillId="17" borderId="3" xfId="0" applyFont="1" applyFill="1" applyBorder="1" applyAlignment="1">
      <alignment horizontal="left"/>
    </xf>
    <xf numFmtId="0" fontId="17" fillId="17" borderId="3" xfId="0" applyFont="1" applyFill="1" applyBorder="1"/>
    <xf numFmtId="0" fontId="17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7" fillId="2" borderId="3" xfId="0" applyFont="1" applyFill="1" applyBorder="1"/>
    <xf numFmtId="0" fontId="16" fillId="2" borderId="3" xfId="0" applyFont="1" applyFill="1" applyBorder="1" applyAlignment="1">
      <alignment horizontal="left" vertical="center"/>
    </xf>
    <xf numFmtId="164" fontId="25" fillId="19" borderId="0" xfId="1" applyNumberFormat="1" applyFont="1" applyFill="1"/>
    <xf numFmtId="43" fontId="16" fillId="0" borderId="0" xfId="1" applyFont="1" applyFill="1"/>
    <xf numFmtId="0" fontId="25" fillId="0" borderId="0" xfId="0" applyFont="1" applyFill="1"/>
    <xf numFmtId="0" fontId="17" fillId="0" borderId="3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25" fillId="0" borderId="3" xfId="0" applyFont="1" applyFill="1" applyBorder="1"/>
    <xf numFmtId="0" fontId="0" fillId="0" borderId="0" xfId="0" applyFont="1" applyFill="1" applyAlignment="1">
      <alignment horizontal="left"/>
    </xf>
    <xf numFmtId="0" fontId="17" fillId="0" borderId="7" xfId="0" applyFont="1" applyFill="1" applyBorder="1" applyAlignment="1">
      <alignment horizontal="left"/>
    </xf>
    <xf numFmtId="0" fontId="16" fillId="0" borderId="7" xfId="0" applyFont="1" applyFill="1" applyBorder="1"/>
    <xf numFmtId="164" fontId="17" fillId="0" borderId="10" xfId="1" applyNumberFormat="1" applyFont="1" applyFill="1" applyBorder="1"/>
    <xf numFmtId="0" fontId="17" fillId="0" borderId="10" xfId="0" applyFont="1" applyFill="1" applyBorder="1"/>
    <xf numFmtId="0" fontId="20" fillId="0" borderId="0" xfId="0" applyFont="1" applyFill="1" applyAlignment="1">
      <alignment wrapText="1"/>
    </xf>
    <xf numFmtId="164" fontId="20" fillId="0" borderId="0" xfId="1" applyNumberFormat="1" applyFont="1" applyFill="1" applyAlignment="1">
      <alignment wrapText="1"/>
    </xf>
    <xf numFmtId="0" fontId="17" fillId="0" borderId="10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164" fontId="17" fillId="0" borderId="11" xfId="1" applyNumberFormat="1" applyFont="1" applyFill="1" applyBorder="1" applyAlignment="1">
      <alignment horizontal="left"/>
    </xf>
    <xf numFmtId="0" fontId="20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53" fillId="0" borderId="0" xfId="4"/>
    <xf numFmtId="14" fontId="53" fillId="0" borderId="0" xfId="4" applyNumberFormat="1" applyAlignment="1">
      <alignment horizontal="left"/>
    </xf>
    <xf numFmtId="1" fontId="53" fillId="0" borderId="0" xfId="4" applyNumberFormat="1" applyAlignment="1">
      <alignment horizontal="left"/>
    </xf>
    <xf numFmtId="1" fontId="53" fillId="0" borderId="0" xfId="4" applyNumberFormat="1"/>
    <xf numFmtId="0" fontId="53" fillId="0" borderId="0" xfId="4" applyFill="1"/>
    <xf numFmtId="0" fontId="31" fillId="0" borderId="0" xfId="4" applyFont="1"/>
    <xf numFmtId="14" fontId="31" fillId="0" borderId="0" xfId="4" applyNumberFormat="1" applyFont="1" applyAlignment="1">
      <alignment horizontal="left"/>
    </xf>
    <xf numFmtId="1" fontId="31" fillId="0" borderId="0" xfId="4" applyNumberFormat="1" applyFont="1" applyAlignment="1">
      <alignment horizontal="left"/>
    </xf>
    <xf numFmtId="1" fontId="31" fillId="0" borderId="0" xfId="4" applyNumberFormat="1" applyFont="1"/>
    <xf numFmtId="0" fontId="31" fillId="2" borderId="0" xfId="4" applyFont="1" applyFill="1"/>
    <xf numFmtId="0" fontId="33" fillId="21" borderId="0" xfId="4" applyFont="1" applyFill="1"/>
    <xf numFmtId="14" fontId="33" fillId="21" borderId="0" xfId="4" applyNumberFormat="1" applyFont="1" applyFill="1" applyAlignment="1">
      <alignment horizontal="left"/>
    </xf>
    <xf numFmtId="1" fontId="33" fillId="21" borderId="0" xfId="4" applyNumberFormat="1" applyFont="1" applyFill="1" applyAlignment="1">
      <alignment horizontal="left"/>
    </xf>
    <xf numFmtId="1" fontId="33" fillId="21" borderId="0" xfId="4" applyNumberFormat="1" applyFont="1" applyFill="1"/>
    <xf numFmtId="0" fontId="53" fillId="2" borderId="0" xfId="4" applyFill="1"/>
    <xf numFmtId="14" fontId="53" fillId="0" borderId="0" xfId="4" applyNumberFormat="1"/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6" fillId="0" borderId="0" xfId="0" applyFont="1"/>
    <xf numFmtId="0" fontId="34" fillId="0" borderId="0" xfId="0" applyFont="1" applyFill="1"/>
    <xf numFmtId="0" fontId="34" fillId="0" borderId="0" xfId="0" applyFont="1"/>
    <xf numFmtId="0" fontId="35" fillId="0" borderId="0" xfId="0" applyFont="1" applyFill="1"/>
    <xf numFmtId="0" fontId="7" fillId="0" borderId="0" xfId="0" applyFont="1" applyFill="1"/>
    <xf numFmtId="0" fontId="35" fillId="0" borderId="0" xfId="0" applyFont="1"/>
    <xf numFmtId="0" fontId="6" fillId="0" borderId="0" xfId="0" applyFont="1" applyAlignment="1">
      <alignment horizontal="left"/>
    </xf>
    <xf numFmtId="0" fontId="5" fillId="0" borderId="0" xfId="0" applyFont="1"/>
    <xf numFmtId="0" fontId="36" fillId="0" borderId="0" xfId="0" applyFont="1" applyAlignment="1">
      <alignment horizontal="left"/>
    </xf>
    <xf numFmtId="164" fontId="6" fillId="0" borderId="0" xfId="1" applyNumberFormat="1" applyFont="1"/>
    <xf numFmtId="0" fontId="37" fillId="0" borderId="0" xfId="0" applyFont="1" applyAlignment="1">
      <alignment horizontal="left" vertical="center"/>
    </xf>
    <xf numFmtId="1" fontId="38" fillId="2" borderId="0" xfId="0" applyNumberFormat="1" applyFont="1" applyFill="1" applyAlignment="1">
      <alignment horizontal="left"/>
    </xf>
    <xf numFmtId="0" fontId="39" fillId="0" borderId="0" xfId="0" applyFont="1" applyFill="1" applyAlignment="1">
      <alignment vertical="center"/>
    </xf>
    <xf numFmtId="166" fontId="3" fillId="0" borderId="0" xfId="1" applyNumberFormat="1" applyFont="1" applyFill="1" applyAlignment="1">
      <alignment vertical="center" wrapText="1"/>
    </xf>
    <xf numFmtId="164" fontId="4" fillId="0" borderId="0" xfId="1" applyNumberFormat="1" applyFont="1" applyFill="1" applyAlignment="1">
      <alignment vertical="center" wrapText="1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36" fillId="0" borderId="13" xfId="0" applyFont="1" applyBorder="1" applyAlignment="1">
      <alignment horizontal="right" vertical="center"/>
    </xf>
    <xf numFmtId="0" fontId="6" fillId="4" borderId="13" xfId="0" applyFont="1" applyFill="1" applyBorder="1" applyAlignment="1">
      <alignment horizontal="left" vertical="center" wrapText="1"/>
    </xf>
    <xf numFmtId="0" fontId="6" fillId="5" borderId="13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left" wrapText="1"/>
    </xf>
    <xf numFmtId="0" fontId="28" fillId="10" borderId="3" xfId="0" applyFont="1" applyFill="1" applyBorder="1" applyAlignment="1">
      <alignment horizontal="left" wrapText="1"/>
    </xf>
    <xf numFmtId="0" fontId="28" fillId="10" borderId="3" xfId="0" applyFont="1" applyFill="1" applyBorder="1" applyAlignment="1">
      <alignment wrapText="1"/>
    </xf>
    <xf numFmtId="0" fontId="40" fillId="10" borderId="3" xfId="0" applyFont="1" applyFill="1" applyBorder="1" applyAlignment="1">
      <alignment wrapText="1"/>
    </xf>
    <xf numFmtId="164" fontId="28" fillId="10" borderId="0" xfId="1" applyNumberFormat="1" applyFont="1" applyFill="1" applyBorder="1" applyAlignment="1">
      <alignment wrapText="1"/>
    </xf>
    <xf numFmtId="0" fontId="28" fillId="11" borderId="9" xfId="0" applyFont="1" applyFill="1" applyBorder="1" applyAlignment="1">
      <alignment horizontal="left" wrapText="1"/>
    </xf>
    <xf numFmtId="0" fontId="40" fillId="11" borderId="3" xfId="0" applyFont="1" applyFill="1" applyBorder="1" applyAlignment="1">
      <alignment wrapText="1"/>
    </xf>
    <xf numFmtId="164" fontId="28" fillId="11" borderId="0" xfId="1" applyNumberFormat="1" applyFont="1" applyFill="1" applyBorder="1" applyAlignment="1">
      <alignment wrapText="1"/>
    </xf>
    <xf numFmtId="0" fontId="40" fillId="11" borderId="9" xfId="0" applyFont="1" applyFill="1" applyBorder="1" applyAlignment="1">
      <alignment horizontal="left" wrapText="1"/>
    </xf>
    <xf numFmtId="0" fontId="40" fillId="11" borderId="3" xfId="0" applyFont="1" applyFill="1" applyBorder="1" applyAlignment="1">
      <alignment horizontal="left" wrapText="1"/>
    </xf>
    <xf numFmtId="164" fontId="40" fillId="11" borderId="0" xfId="1" applyNumberFormat="1" applyFont="1" applyFill="1" applyBorder="1" applyAlignment="1">
      <alignment wrapText="1"/>
    </xf>
    <xf numFmtId="0" fontId="21" fillId="12" borderId="9" xfId="0" applyFont="1" applyFill="1" applyBorder="1" applyAlignment="1">
      <alignment horizontal="left"/>
    </xf>
    <xf numFmtId="0" fontId="21" fillId="12" borderId="3" xfId="0" applyFont="1" applyFill="1" applyBorder="1" applyAlignment="1">
      <alignment horizontal="left"/>
    </xf>
    <xf numFmtId="0" fontId="21" fillId="12" borderId="3" xfId="0" applyFont="1" applyFill="1" applyBorder="1"/>
    <xf numFmtId="0" fontId="41" fillId="12" borderId="3" xfId="0" applyFont="1" applyFill="1" applyBorder="1"/>
    <xf numFmtId="41" fontId="21" fillId="12" borderId="0" xfId="0" applyNumberFormat="1" applyFont="1" applyFill="1" applyBorder="1" applyAlignment="1">
      <alignment wrapText="1"/>
    </xf>
    <xf numFmtId="0" fontId="18" fillId="0" borderId="9" xfId="0" applyFont="1" applyFill="1" applyBorder="1" applyAlignment="1">
      <alignment horizontal="left"/>
    </xf>
    <xf numFmtId="0" fontId="34" fillId="0" borderId="3" xfId="0" applyFont="1" applyFill="1" applyBorder="1" applyAlignment="1">
      <alignment horizontal="left"/>
    </xf>
    <xf numFmtId="0" fontId="0" fillId="0" borderId="3" xfId="0" applyFont="1" applyFill="1" applyBorder="1"/>
    <xf numFmtId="0" fontId="6" fillId="0" borderId="3" xfId="0" applyFont="1" applyFill="1" applyBorder="1"/>
    <xf numFmtId="0" fontId="14" fillId="0" borderId="3" xfId="0" applyFont="1" applyFill="1" applyBorder="1" applyAlignment="1">
      <alignment horizontal="left" vertical="center"/>
    </xf>
    <xf numFmtId="0" fontId="42" fillId="0" borderId="9" xfId="0" applyFont="1" applyFill="1" applyBorder="1" applyAlignment="1">
      <alignment horizontal="left" vertical="center"/>
    </xf>
    <xf numFmtId="0" fontId="42" fillId="0" borderId="9" xfId="0" applyFont="1" applyFill="1" applyBorder="1" applyAlignment="1">
      <alignment horizontal="left"/>
    </xf>
    <xf numFmtId="0" fontId="35" fillId="0" borderId="9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/>
    </xf>
    <xf numFmtId="164" fontId="9" fillId="0" borderId="0" xfId="1" applyNumberFormat="1" applyFont="1" applyFill="1" applyAlignment="1">
      <alignment vertical="center" wrapText="1"/>
    </xf>
    <xf numFmtId="164" fontId="4" fillId="0" borderId="0" xfId="1" applyNumberFormat="1" applyFont="1" applyFill="1" applyAlignment="1">
      <alignment horizontal="left" vertical="center"/>
    </xf>
    <xf numFmtId="164" fontId="9" fillId="0" borderId="0" xfId="1" applyNumberFormat="1" applyFont="1" applyFill="1" applyAlignment="1">
      <alignment horizontal="left" vertical="center"/>
    </xf>
    <xf numFmtId="164" fontId="6" fillId="0" borderId="0" xfId="1" applyNumberFormat="1" applyFont="1" applyAlignment="1">
      <alignment vertical="center"/>
    </xf>
    <xf numFmtId="0" fontId="41" fillId="0" borderId="13" xfId="0" applyFont="1" applyFill="1" applyBorder="1" applyAlignment="1">
      <alignment horizontal="left" vertical="center" wrapText="1"/>
    </xf>
    <xf numFmtId="0" fontId="41" fillId="8" borderId="13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wrapText="1"/>
    </xf>
    <xf numFmtId="0" fontId="41" fillId="8" borderId="0" xfId="0" applyFont="1" applyFill="1" applyBorder="1" applyAlignment="1">
      <alignment horizontal="left" wrapText="1"/>
    </xf>
    <xf numFmtId="0" fontId="41" fillId="0" borderId="0" xfId="0" applyFont="1" applyFill="1" applyBorder="1" applyAlignment="1">
      <alignment wrapText="1"/>
    </xf>
    <xf numFmtId="0" fontId="41" fillId="8" borderId="5" xfId="0" applyFont="1" applyFill="1" applyBorder="1" applyAlignment="1">
      <alignment wrapText="1"/>
    </xf>
    <xf numFmtId="164" fontId="28" fillId="10" borderId="17" xfId="1" applyNumberFormat="1" applyFont="1" applyFill="1" applyBorder="1" applyAlignment="1">
      <alignment wrapText="1"/>
    </xf>
    <xf numFmtId="164" fontId="28" fillId="11" borderId="5" xfId="2" applyNumberFormat="1" applyFont="1" applyFill="1" applyBorder="1" applyAlignment="1">
      <alignment wrapText="1"/>
    </xf>
    <xf numFmtId="164" fontId="28" fillId="11" borderId="17" xfId="1" applyNumberFormat="1" applyFont="1" applyFill="1" applyBorder="1" applyAlignment="1">
      <alignment wrapText="1"/>
    </xf>
    <xf numFmtId="164" fontId="40" fillId="11" borderId="5" xfId="2" applyNumberFormat="1" applyFont="1" applyFill="1" applyBorder="1" applyAlignment="1">
      <alignment wrapText="1"/>
    </xf>
    <xf numFmtId="164" fontId="40" fillId="11" borderId="17" xfId="1" applyNumberFormat="1" applyFont="1" applyFill="1" applyBorder="1" applyAlignment="1">
      <alignment wrapText="1"/>
    </xf>
    <xf numFmtId="41" fontId="3" fillId="12" borderId="0" xfId="2" applyNumberFormat="1" applyFont="1" applyFill="1" applyBorder="1" applyAlignment="1">
      <alignment wrapText="1"/>
    </xf>
    <xf numFmtId="164" fontId="21" fillId="12" borderId="17" xfId="1" applyNumberFormat="1" applyFont="1" applyFill="1" applyBorder="1" applyAlignment="1">
      <alignment wrapText="1"/>
    </xf>
    <xf numFmtId="41" fontId="7" fillId="0" borderId="0" xfId="2" applyNumberFormat="1" applyFont="1" applyFill="1" applyBorder="1" applyAlignment="1">
      <alignment wrapText="1"/>
    </xf>
    <xf numFmtId="41" fontId="11" fillId="0" borderId="0" xfId="2" applyNumberFormat="1" applyFont="1" applyFill="1" applyBorder="1" applyAlignment="1">
      <alignment wrapText="1"/>
    </xf>
    <xf numFmtId="164" fontId="7" fillId="0" borderId="17" xfId="1" applyNumberFormat="1" applyFont="1" applyFill="1" applyBorder="1" applyAlignment="1">
      <alignment wrapText="1"/>
    </xf>
    <xf numFmtId="41" fontId="7" fillId="0" borderId="0" xfId="2" applyNumberFormat="1" applyFont="1" applyBorder="1" applyAlignment="1">
      <alignment wrapText="1"/>
    </xf>
    <xf numFmtId="41" fontId="11" fillId="0" borderId="0" xfId="2" applyNumberFormat="1" applyFont="1" applyBorder="1" applyAlignment="1">
      <alignment wrapText="1"/>
    </xf>
    <xf numFmtId="164" fontId="7" fillId="0" borderId="17" xfId="1" applyNumberFormat="1" applyFont="1" applyBorder="1" applyAlignment="1">
      <alignment wrapText="1"/>
    </xf>
    <xf numFmtId="41" fontId="11" fillId="2" borderId="0" xfId="2" applyNumberFormat="1" applyFont="1" applyFill="1" applyBorder="1" applyAlignment="1">
      <alignment wrapText="1"/>
    </xf>
    <xf numFmtId="41" fontId="0" fillId="0" borderId="0" xfId="2" applyNumberFormat="1" applyFont="1" applyBorder="1" applyAlignment="1">
      <alignment wrapText="1"/>
    </xf>
    <xf numFmtId="41" fontId="43" fillId="0" borderId="0" xfId="2" applyNumberFormat="1" applyFont="1" applyBorder="1" applyAlignment="1">
      <alignment wrapText="1"/>
    </xf>
    <xf numFmtId="164" fontId="0" fillId="0" borderId="17" xfId="1" applyNumberFormat="1" applyFont="1" applyBorder="1" applyAlignment="1">
      <alignment wrapText="1"/>
    </xf>
    <xf numFmtId="41" fontId="34" fillId="0" borderId="0" xfId="2" applyNumberFormat="1" applyFont="1" applyBorder="1" applyAlignment="1">
      <alignment wrapText="1"/>
    </xf>
    <xf numFmtId="41" fontId="44" fillId="0" borderId="0" xfId="2" applyNumberFormat="1" applyFont="1" applyBorder="1" applyAlignment="1">
      <alignment wrapText="1"/>
    </xf>
    <xf numFmtId="164" fontId="34" fillId="0" borderId="17" xfId="1" applyNumberFormat="1" applyFont="1" applyBorder="1" applyAlignment="1">
      <alignment wrapText="1"/>
    </xf>
    <xf numFmtId="0" fontId="8" fillId="0" borderId="9" xfId="0" applyFont="1" applyBorder="1" applyAlignment="1">
      <alignment horizontal="left"/>
    </xf>
    <xf numFmtId="0" fontId="2" fillId="12" borderId="3" xfId="0" applyFont="1" applyFill="1" applyBorder="1"/>
    <xf numFmtId="0" fontId="41" fillId="22" borderId="3" xfId="0" applyFont="1" applyFill="1" applyBorder="1"/>
    <xf numFmtId="164" fontId="21" fillId="12" borderId="0" xfId="1" applyNumberFormat="1" applyFont="1" applyFill="1" applyBorder="1" applyAlignment="1">
      <alignment wrapText="1"/>
    </xf>
    <xf numFmtId="0" fontId="11" fillId="0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/>
    </xf>
    <xf numFmtId="0" fontId="6" fillId="12" borderId="9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left"/>
    </xf>
    <xf numFmtId="0" fontId="5" fillId="12" borderId="3" xfId="0" applyFont="1" applyFill="1" applyBorder="1"/>
    <xf numFmtId="0" fontId="6" fillId="12" borderId="3" xfId="0" applyFont="1" applyFill="1" applyBorder="1"/>
    <xf numFmtId="164" fontId="6" fillId="12" borderId="0" xfId="1" applyNumberFormat="1" applyFont="1" applyFill="1" applyBorder="1" applyAlignment="1">
      <alignment wrapText="1"/>
    </xf>
    <xf numFmtId="0" fontId="18" fillId="0" borderId="3" xfId="0" applyFont="1" applyFill="1" applyBorder="1" applyAlignment="1">
      <alignment horizontal="left"/>
    </xf>
    <xf numFmtId="0" fontId="41" fillId="0" borderId="3" xfId="0" applyFont="1" applyFill="1" applyBorder="1"/>
    <xf numFmtId="0" fontId="34" fillId="0" borderId="3" xfId="0" applyFont="1" applyBorder="1" applyAlignment="1">
      <alignment horizontal="left"/>
    </xf>
    <xf numFmtId="0" fontId="35" fillId="0" borderId="3" xfId="0" applyFont="1" applyFill="1" applyBorder="1" applyAlignment="1">
      <alignment horizontal="left" vertical="center"/>
    </xf>
    <xf numFmtId="41" fontId="21" fillId="12" borderId="0" xfId="1" applyNumberFormat="1" applyFont="1" applyFill="1" applyBorder="1" applyAlignment="1">
      <alignment wrapText="1"/>
    </xf>
    <xf numFmtId="41" fontId="34" fillId="0" borderId="0" xfId="2" applyNumberFormat="1" applyFont="1" applyFill="1" applyBorder="1" applyAlignment="1">
      <alignment wrapText="1"/>
    </xf>
    <xf numFmtId="41" fontId="44" fillId="0" borderId="0" xfId="2" applyNumberFormat="1" applyFont="1" applyFill="1" applyBorder="1" applyAlignment="1">
      <alignment wrapText="1"/>
    </xf>
    <xf numFmtId="164" fontId="34" fillId="0" borderId="17" xfId="1" applyNumberFormat="1" applyFont="1" applyFill="1" applyBorder="1" applyAlignment="1">
      <alignment wrapText="1"/>
    </xf>
    <xf numFmtId="41" fontId="8" fillId="0" borderId="0" xfId="2" applyNumberFormat="1" applyFont="1" applyFill="1" applyBorder="1" applyAlignment="1">
      <alignment wrapText="1"/>
    </xf>
    <xf numFmtId="0" fontId="7" fillId="0" borderId="0" xfId="0" applyFont="1"/>
    <xf numFmtId="0" fontId="35" fillId="0" borderId="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0" fontId="34" fillId="0" borderId="9" xfId="0" applyFont="1" applyBorder="1" applyAlignment="1">
      <alignment horizontal="left"/>
    </xf>
    <xf numFmtId="0" fontId="41" fillId="0" borderId="3" xfId="0" applyFont="1" applyBorder="1"/>
    <xf numFmtId="0" fontId="34" fillId="0" borderId="9" xfId="0" applyFont="1" applyFill="1" applyBorder="1" applyAlignment="1">
      <alignment horizontal="left"/>
    </xf>
    <xf numFmtId="164" fontId="8" fillId="0" borderId="17" xfId="1" applyNumberFormat="1" applyFont="1" applyFill="1" applyBorder="1" applyAlignment="1">
      <alignment wrapText="1"/>
    </xf>
    <xf numFmtId="0" fontId="44" fillId="0" borderId="9" xfId="0" applyFont="1" applyFill="1" applyBorder="1" applyAlignment="1">
      <alignment horizontal="left"/>
    </xf>
    <xf numFmtId="0" fontId="8" fillId="2" borderId="3" xfId="0" applyFont="1" applyFill="1" applyBorder="1"/>
    <xf numFmtId="0" fontId="8" fillId="0" borderId="3" xfId="0" applyFont="1" applyBorder="1"/>
    <xf numFmtId="0" fontId="18" fillId="0" borderId="3" xfId="0" applyFont="1" applyFill="1" applyBorder="1"/>
    <xf numFmtId="41" fontId="18" fillId="0" borderId="0" xfId="2" applyNumberFormat="1" applyFont="1" applyFill="1" applyBorder="1" applyAlignment="1">
      <alignment wrapText="1"/>
    </xf>
    <xf numFmtId="41" fontId="19" fillId="0" borderId="0" xfId="2" applyNumberFormat="1" applyFont="1" applyFill="1" applyBorder="1" applyAlignment="1">
      <alignment wrapText="1"/>
    </xf>
    <xf numFmtId="164" fontId="18" fillId="0" borderId="17" xfId="1" applyNumberFormat="1" applyFont="1" applyFill="1" applyBorder="1" applyAlignment="1">
      <alignment wrapText="1"/>
    </xf>
    <xf numFmtId="41" fontId="18" fillId="0" borderId="0" xfId="2" applyNumberFormat="1" applyFont="1" applyBorder="1" applyAlignment="1">
      <alignment wrapText="1"/>
    </xf>
    <xf numFmtId="41" fontId="19" fillId="0" borderId="0" xfId="2" applyNumberFormat="1" applyFont="1" applyBorder="1" applyAlignment="1">
      <alignment wrapText="1"/>
    </xf>
    <xf numFmtId="164" fontId="18" fillId="0" borderId="17" xfId="1" applyNumberFormat="1" applyFont="1" applyBorder="1" applyAlignment="1">
      <alignment wrapText="1"/>
    </xf>
    <xf numFmtId="0" fontId="2" fillId="12" borderId="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/>
    </xf>
    <xf numFmtId="0" fontId="8" fillId="0" borderId="9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/>
    </xf>
    <xf numFmtId="0" fontId="35" fillId="0" borderId="9" xfId="0" applyFont="1" applyBorder="1" applyAlignment="1">
      <alignment horizontal="left"/>
    </xf>
    <xf numFmtId="0" fontId="35" fillId="0" borderId="3" xfId="0" applyFont="1" applyFill="1" applyBorder="1" applyAlignment="1">
      <alignment horizontal="left"/>
    </xf>
    <xf numFmtId="41" fontId="0" fillId="0" borderId="0" xfId="2" applyNumberFormat="1" applyFont="1" applyFill="1" applyBorder="1" applyAlignment="1">
      <alignment wrapText="1"/>
    </xf>
    <xf numFmtId="41" fontId="43" fillId="0" borderId="0" xfId="2" applyNumberFormat="1" applyFont="1" applyFill="1" applyBorder="1" applyAlignment="1">
      <alignment wrapText="1"/>
    </xf>
    <xf numFmtId="164" fontId="0" fillId="0" borderId="17" xfId="1" applyNumberFormat="1" applyFont="1" applyFill="1" applyBorder="1" applyAlignment="1">
      <alignment wrapText="1"/>
    </xf>
    <xf numFmtId="164" fontId="2" fillId="12" borderId="17" xfId="1" applyNumberFormat="1" applyFont="1" applyFill="1" applyBorder="1" applyAlignment="1">
      <alignment wrapText="1"/>
    </xf>
    <xf numFmtId="164" fontId="3" fillId="12" borderId="0" xfId="1" applyNumberFormat="1" applyFont="1" applyFill="1" applyBorder="1" applyAlignment="1">
      <alignment wrapText="1"/>
    </xf>
    <xf numFmtId="0" fontId="42" fillId="0" borderId="8" xfId="0" applyFont="1" applyFill="1" applyBorder="1" applyAlignment="1">
      <alignment horizontal="left"/>
    </xf>
    <xf numFmtId="0" fontId="42" fillId="0" borderId="3" xfId="0" applyFont="1" applyFill="1" applyBorder="1"/>
    <xf numFmtId="0" fontId="4" fillId="0" borderId="3" xfId="0" applyFont="1" applyFill="1" applyBorder="1"/>
    <xf numFmtId="0" fontId="35" fillId="0" borderId="3" xfId="0" applyFont="1" applyBorder="1" applyAlignment="1">
      <alignment horizontal="left"/>
    </xf>
    <xf numFmtId="0" fontId="6" fillId="0" borderId="3" xfId="0" applyFont="1" applyBorder="1"/>
    <xf numFmtId="0" fontId="8" fillId="2" borderId="9" xfId="0" applyFont="1" applyFill="1" applyBorder="1" applyAlignment="1">
      <alignment horizontal="left" vertical="center"/>
    </xf>
    <xf numFmtId="0" fontId="42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41" fontId="21" fillId="12" borderId="0" xfId="2" applyNumberFormat="1" applyFont="1" applyFill="1" applyBorder="1" applyAlignment="1">
      <alignment wrapText="1"/>
    </xf>
    <xf numFmtId="41" fontId="35" fillId="0" borderId="0" xfId="2" applyNumberFormat="1" applyFont="1" applyFill="1" applyBorder="1" applyAlignment="1">
      <alignment wrapText="1"/>
    </xf>
    <xf numFmtId="164" fontId="35" fillId="0" borderId="17" xfId="1" applyNumberFormat="1" applyFont="1" applyBorder="1" applyAlignment="1">
      <alignment wrapText="1"/>
    </xf>
    <xf numFmtId="0" fontId="16" fillId="2" borderId="3" xfId="0" applyFont="1" applyFill="1" applyBorder="1"/>
    <xf numFmtId="0" fontId="18" fillId="0" borderId="9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34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5" fillId="0" borderId="20" xfId="0" applyFont="1" applyBorder="1"/>
    <xf numFmtId="0" fontId="6" fillId="0" borderId="20" xfId="0" applyFont="1" applyBorder="1"/>
    <xf numFmtId="164" fontId="34" fillId="0" borderId="21" xfId="1" applyNumberFormat="1" applyFont="1" applyBorder="1"/>
    <xf numFmtId="0" fontId="34" fillId="0" borderId="21" xfId="0" applyFont="1" applyBorder="1"/>
    <xf numFmtId="0" fontId="34" fillId="0" borderId="21" xfId="0" applyFont="1" applyBorder="1" applyAlignment="1">
      <alignment horizontal="left"/>
    </xf>
    <xf numFmtId="0" fontId="34" fillId="0" borderId="22" xfId="0" applyFont="1" applyBorder="1" applyAlignment="1">
      <alignment horizontal="left"/>
    </xf>
    <xf numFmtId="0" fontId="44" fillId="0" borderId="22" xfId="0" applyFont="1" applyBorder="1" applyAlignment="1">
      <alignment horizontal="left"/>
    </xf>
    <xf numFmtId="164" fontId="34" fillId="0" borderId="23" xfId="1" applyNumberFormat="1" applyFont="1" applyBorder="1" applyAlignment="1">
      <alignment horizontal="left"/>
    </xf>
    <xf numFmtId="0" fontId="21" fillId="0" borderId="0" xfId="0" applyFont="1" applyAlignment="1">
      <alignment vertical="center"/>
    </xf>
    <xf numFmtId="0" fontId="45" fillId="0" borderId="0" xfId="0" applyFont="1" applyAlignment="1">
      <alignment wrapText="1"/>
    </xf>
    <xf numFmtId="0" fontId="8" fillId="0" borderId="0" xfId="0" applyFont="1" applyFill="1"/>
    <xf numFmtId="0" fontId="8" fillId="0" borderId="0" xfId="0" applyFont="1"/>
    <xf numFmtId="0" fontId="7" fillId="23" borderId="0" xfId="0" applyFont="1" applyFill="1"/>
    <xf numFmtId="0" fontId="2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1" fillId="0" borderId="0" xfId="1" applyNumberFormat="1" applyFont="1"/>
    <xf numFmtId="0" fontId="21" fillId="0" borderId="0" xfId="0" applyFont="1" applyAlignment="1">
      <alignment horizontal="left" vertical="center"/>
    </xf>
    <xf numFmtId="168" fontId="46" fillId="2" borderId="0" xfId="0" applyNumberFormat="1" applyFont="1" applyFill="1" applyAlignment="1">
      <alignment horizontal="center"/>
    </xf>
    <xf numFmtId="0" fontId="47" fillId="3" borderId="0" xfId="0" applyFont="1" applyFill="1" applyAlignment="1">
      <alignment vertical="center"/>
    </xf>
    <xf numFmtId="164" fontId="8" fillId="0" borderId="0" xfId="1" applyNumberFormat="1" applyFont="1" applyFill="1" applyAlignment="1">
      <alignment vertical="center" wrapText="1"/>
    </xf>
    <xf numFmtId="164" fontId="2" fillId="0" borderId="0" xfId="1" applyNumberFormat="1" applyFont="1" applyFill="1" applyAlignment="1">
      <alignment vertical="center" wrapText="1"/>
    </xf>
    <xf numFmtId="0" fontId="3" fillId="0" borderId="0" xfId="0" applyFont="1" applyAlignment="1">
      <alignment horizontal="right" vertical="center"/>
    </xf>
    <xf numFmtId="0" fontId="21" fillId="4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5" borderId="0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horizontal="left" wrapText="1"/>
    </xf>
    <xf numFmtId="0" fontId="45" fillId="0" borderId="7" xfId="0" applyFont="1" applyBorder="1" applyAlignment="1">
      <alignment horizontal="center" vertical="center" wrapText="1"/>
    </xf>
    <xf numFmtId="0" fontId="45" fillId="4" borderId="0" xfId="0" applyFont="1" applyFill="1" applyBorder="1" applyAlignment="1">
      <alignment wrapText="1"/>
    </xf>
    <xf numFmtId="0" fontId="45" fillId="5" borderId="0" xfId="0" applyFont="1" applyFill="1" applyBorder="1" applyAlignment="1">
      <alignment wrapText="1"/>
    </xf>
    <xf numFmtId="0" fontId="45" fillId="6" borderId="0" xfId="0" applyFont="1" applyFill="1" applyBorder="1" applyAlignment="1">
      <alignment wrapText="1"/>
    </xf>
    <xf numFmtId="0" fontId="48" fillId="11" borderId="3" xfId="0" applyFont="1" applyFill="1" applyBorder="1" applyAlignment="1">
      <alignment wrapText="1"/>
    </xf>
    <xf numFmtId="0" fontId="49" fillId="11" borderId="3" xfId="0" applyFont="1" applyFill="1" applyBorder="1" applyAlignment="1">
      <alignment horizontal="left" wrapText="1"/>
    </xf>
    <xf numFmtId="0" fontId="49" fillId="11" borderId="3" xfId="0" applyFont="1" applyFill="1" applyBorder="1" applyAlignment="1">
      <alignment wrapText="1"/>
    </xf>
    <xf numFmtId="164" fontId="49" fillId="11" borderId="0" xfId="1" applyNumberFormat="1" applyFont="1" applyFill="1" applyBorder="1" applyAlignment="1">
      <alignment wrapText="1"/>
    </xf>
    <xf numFmtId="164" fontId="7" fillId="0" borderId="0" xfId="1" applyNumberFormat="1" applyFont="1" applyBorder="1" applyAlignment="1">
      <alignment wrapText="1"/>
    </xf>
    <xf numFmtId="164" fontId="21" fillId="0" borderId="0" xfId="1" applyNumberFormat="1" applyFont="1" applyFill="1" applyBorder="1" applyAlignment="1">
      <alignment wrapText="1"/>
    </xf>
    <xf numFmtId="164" fontId="21" fillId="0" borderId="0" xfId="1" applyNumberFormat="1" applyFont="1" applyBorder="1" applyAlignment="1">
      <alignment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Fill="1" applyAlignment="1">
      <alignment horizontal="left" vertical="center"/>
    </xf>
    <xf numFmtId="164" fontId="3" fillId="2" borderId="0" xfId="1" applyNumberFormat="1" applyFont="1" applyFill="1" applyAlignment="1">
      <alignment horizontal="left" vertical="center"/>
    </xf>
    <xf numFmtId="164" fontId="3" fillId="0" borderId="0" xfId="1" applyNumberFormat="1" applyFont="1" applyFill="1" applyAlignment="1">
      <alignment horizontal="left" vertical="center"/>
    </xf>
    <xf numFmtId="164" fontId="21" fillId="0" borderId="0" xfId="1" applyNumberFormat="1" applyFont="1" applyAlignment="1">
      <alignment vertical="center"/>
    </xf>
    <xf numFmtId="0" fontId="21" fillId="2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left" vertical="center"/>
    </xf>
    <xf numFmtId="0" fontId="6" fillId="24" borderId="0" xfId="0" applyFont="1" applyFill="1" applyBorder="1" applyAlignment="1">
      <alignment horizontal="left" vertical="top" wrapText="1"/>
    </xf>
    <xf numFmtId="0" fontId="45" fillId="24" borderId="0" xfId="0" applyFont="1" applyFill="1" applyBorder="1" applyAlignment="1">
      <alignment wrapText="1"/>
    </xf>
    <xf numFmtId="0" fontId="50" fillId="0" borderId="0" xfId="0" applyFont="1" applyFill="1" applyBorder="1" applyAlignment="1">
      <alignment wrapText="1"/>
    </xf>
    <xf numFmtId="0" fontId="50" fillId="8" borderId="5" xfId="0" applyFont="1" applyFill="1" applyBorder="1" applyAlignment="1">
      <alignment wrapText="1"/>
    </xf>
    <xf numFmtId="164" fontId="28" fillId="10" borderId="5" xfId="1" applyNumberFormat="1" applyFont="1" applyFill="1" applyBorder="1" applyAlignment="1">
      <alignment wrapText="1"/>
    </xf>
    <xf numFmtId="164" fontId="28" fillId="11" borderId="5" xfId="1" applyNumberFormat="1" applyFont="1" applyFill="1" applyBorder="1" applyAlignment="1">
      <alignment wrapText="1"/>
    </xf>
    <xf numFmtId="164" fontId="49" fillId="11" borderId="5" xfId="2" applyNumberFormat="1" applyFont="1" applyFill="1" applyBorder="1" applyAlignment="1">
      <alignment wrapText="1"/>
    </xf>
    <xf numFmtId="0" fontId="5" fillId="0" borderId="0" xfId="0" applyFont="1" applyBorder="1"/>
    <xf numFmtId="164" fontId="3" fillId="0" borderId="0" xfId="1" applyNumberFormat="1" applyFont="1" applyBorder="1"/>
    <xf numFmtId="0" fontId="7" fillId="0" borderId="0" xfId="0" applyFont="1" applyFill="1" applyBorder="1"/>
    <xf numFmtId="0" fontId="7" fillId="0" borderId="0" xfId="0" applyFont="1" applyBorder="1"/>
    <xf numFmtId="41" fontId="21" fillId="0" borderId="0" xfId="2" applyNumberFormat="1" applyFont="1" applyFill="1" applyBorder="1" applyAlignment="1">
      <alignment wrapText="1"/>
    </xf>
    <xf numFmtId="41" fontId="3" fillId="0" borderId="0" xfId="2" applyNumberFormat="1" applyFont="1" applyFill="1" applyBorder="1" applyAlignment="1">
      <alignment wrapText="1"/>
    </xf>
    <xf numFmtId="41" fontId="21" fillId="0" borderId="0" xfId="2" applyNumberFormat="1" applyFont="1" applyBorder="1" applyAlignment="1">
      <alignment wrapText="1"/>
    </xf>
    <xf numFmtId="41" fontId="3" fillId="0" borderId="0" xfId="2" applyNumberFormat="1" applyFont="1" applyBorder="1" applyAlignment="1">
      <alignment wrapText="1"/>
    </xf>
    <xf numFmtId="0" fontId="51" fillId="0" borderId="0" xfId="0" applyFont="1" applyAlignment="1">
      <alignment wrapText="1"/>
    </xf>
    <xf numFmtId="43" fontId="21" fillId="0" borderId="0" xfId="1" applyFont="1"/>
    <xf numFmtId="0" fontId="8" fillId="0" borderId="0" xfId="0" applyFont="1" applyFill="1" applyBorder="1"/>
    <xf numFmtId="171" fontId="21" fillId="0" borderId="0" xfId="0" applyNumberFormat="1" applyFont="1"/>
    <xf numFmtId="0" fontId="8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Alignment="1"/>
    <xf numFmtId="164" fontId="3" fillId="0" borderId="0" xfId="1" applyNumberFormat="1" applyFont="1"/>
    <xf numFmtId="165" fontId="21" fillId="0" borderId="0" xfId="0" applyNumberFormat="1" applyFont="1"/>
    <xf numFmtId="0" fontId="8" fillId="0" borderId="8" xfId="0" applyFont="1" applyFill="1" applyBorder="1" applyAlignment="1">
      <alignment horizontal="left"/>
    </xf>
    <xf numFmtId="164" fontId="8" fillId="0" borderId="0" xfId="1" applyNumberFormat="1" applyFont="1" applyBorder="1" applyAlignment="1">
      <alignment wrapText="1"/>
    </xf>
    <xf numFmtId="164" fontId="7" fillId="23" borderId="0" xfId="1" applyNumberFormat="1" applyFont="1" applyFill="1" applyBorder="1" applyAlignment="1">
      <alignment wrapText="1"/>
    </xf>
    <xf numFmtId="0" fontId="2" fillId="22" borderId="3" xfId="0" applyFont="1" applyFill="1" applyBorder="1"/>
    <xf numFmtId="164" fontId="2" fillId="12" borderId="0" xfId="1" applyNumberFormat="1" applyFont="1" applyFill="1" applyBorder="1" applyAlignment="1">
      <alignment wrapText="1"/>
    </xf>
    <xf numFmtId="41" fontId="8" fillId="0" borderId="0" xfId="2" applyNumberFormat="1" applyFont="1" applyBorder="1" applyAlignment="1">
      <alignment wrapText="1"/>
    </xf>
    <xf numFmtId="41" fontId="11" fillId="23" borderId="0" xfId="2" applyNumberFormat="1" applyFont="1" applyFill="1" applyBorder="1" applyAlignment="1">
      <alignment wrapText="1"/>
    </xf>
    <xf numFmtId="41" fontId="2" fillId="12" borderId="0" xfId="2" applyNumberFormat="1" applyFont="1" applyFill="1" applyBorder="1" applyAlignment="1">
      <alignment wrapText="1"/>
    </xf>
    <xf numFmtId="165" fontId="2" fillId="0" borderId="0" xfId="0" applyNumberFormat="1" applyFont="1"/>
    <xf numFmtId="0" fontId="7" fillId="0" borderId="3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2" fillId="0" borderId="3" xfId="0" applyFont="1" applyFill="1" applyBorder="1"/>
    <xf numFmtId="0" fontId="7" fillId="0" borderId="7" xfId="0" applyFont="1" applyBorder="1" applyAlignment="1">
      <alignment horizontal="left"/>
    </xf>
    <xf numFmtId="0" fontId="21" fillId="0" borderId="7" xfId="0" applyFont="1" applyBorder="1"/>
    <xf numFmtId="164" fontId="7" fillId="0" borderId="10" xfId="1" applyNumberFormat="1" applyFont="1" applyBorder="1"/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164" fontId="7" fillId="0" borderId="11" xfId="1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/>
    <xf numFmtId="0" fontId="20" fillId="0" borderId="2" xfId="0" applyFont="1" applyFill="1" applyBorder="1"/>
    <xf numFmtId="0" fontId="31" fillId="0" borderId="2" xfId="0" applyFont="1" applyBorder="1" applyAlignment="1">
      <alignment horizontal="center"/>
    </xf>
    <xf numFmtId="0" fontId="20" fillId="0" borderId="2" xfId="0" applyFont="1" applyBorder="1"/>
    <xf numFmtId="0" fontId="0" fillId="0" borderId="0" xfId="0" applyFont="1" applyFill="1" applyAlignment="1"/>
    <xf numFmtId="43" fontId="0" fillId="0" borderId="0" xfId="1" applyFont="1"/>
    <xf numFmtId="169" fontId="0" fillId="0" borderId="0" xfId="1" applyNumberFormat="1" applyFont="1"/>
    <xf numFmtId="0" fontId="20" fillId="0" borderId="4" xfId="0" applyFont="1" applyBorder="1"/>
    <xf numFmtId="16" fontId="20" fillId="2" borderId="0" xfId="0" applyNumberFormat="1" applyFont="1" applyFill="1" applyAlignment="1">
      <alignment vertical="center"/>
    </xf>
    <xf numFmtId="16" fontId="17" fillId="2" borderId="0" xfId="0" applyNumberFormat="1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7" fillId="23" borderId="0" xfId="0" applyFont="1" applyFill="1" applyAlignment="1">
      <alignment vertical="center"/>
    </xf>
    <xf numFmtId="0" fontId="25" fillId="23" borderId="0" xfId="0" applyFont="1" applyFill="1" applyAlignment="1">
      <alignment vertical="center"/>
    </xf>
    <xf numFmtId="0" fontId="20" fillId="23" borderId="0" xfId="0" applyFont="1" applyFill="1" applyAlignment="1">
      <alignment horizontal="right" wrapText="1"/>
    </xf>
    <xf numFmtId="0" fontId="17" fillId="23" borderId="0" xfId="0" applyFont="1" applyFill="1" applyAlignment="1">
      <alignment wrapText="1"/>
    </xf>
    <xf numFmtId="0" fontId="21" fillId="23" borderId="0" xfId="0" applyFont="1" applyFill="1"/>
    <xf numFmtId="164" fontId="17" fillId="23" borderId="0" xfId="1" applyNumberFormat="1" applyFont="1" applyFill="1" applyBorder="1"/>
    <xf numFmtId="0" fontId="17" fillId="23" borderId="0" xfId="0" applyFont="1" applyFill="1" applyBorder="1"/>
    <xf numFmtId="0" fontId="22" fillId="23" borderId="0" xfId="0" applyFont="1" applyFill="1"/>
    <xf numFmtId="0" fontId="17" fillId="23" borderId="0" xfId="0" applyFont="1" applyFill="1"/>
    <xf numFmtId="0" fontId="16" fillId="23" borderId="0" xfId="0" applyFont="1" applyFill="1"/>
    <xf numFmtId="164" fontId="17" fillId="23" borderId="0" xfId="1" applyNumberFormat="1" applyFont="1" applyFill="1"/>
    <xf numFmtId="0" fontId="24" fillId="23" borderId="0" xfId="0" applyFont="1" applyFill="1"/>
    <xf numFmtId="167" fontId="27" fillId="2" borderId="0" xfId="0" applyNumberFormat="1" applyFont="1" applyFill="1" applyAlignment="1">
      <alignment horizontal="center" vertical="center"/>
    </xf>
    <xf numFmtId="0" fontId="54" fillId="0" borderId="3" xfId="0" applyFont="1" applyBorder="1"/>
    <xf numFmtId="0" fontId="54" fillId="0" borderId="3" xfId="0" applyFont="1" applyFill="1" applyBorder="1"/>
    <xf numFmtId="0" fontId="55" fillId="0" borderId="3" xfId="0" applyFont="1" applyFill="1" applyBorder="1"/>
    <xf numFmtId="0" fontId="55" fillId="0" borderId="3" xfId="0" applyFont="1" applyFill="1" applyBorder="1" applyAlignment="1">
      <alignment horizontal="left" vertical="center"/>
    </xf>
    <xf numFmtId="0" fontId="56" fillId="0" borderId="3" xfId="0" applyFont="1" applyBorder="1"/>
    <xf numFmtId="0" fontId="56" fillId="0" borderId="3" xfId="0" applyFont="1" applyFill="1" applyBorder="1"/>
    <xf numFmtId="0" fontId="21" fillId="4" borderId="0" xfId="0" applyFont="1" applyFill="1" applyBorder="1" applyAlignment="1">
      <alignment horizontal="left" vertical="top" wrapText="1"/>
    </xf>
    <xf numFmtId="0" fontId="21" fillId="5" borderId="0" xfId="0" applyFont="1" applyFill="1" applyBorder="1" applyAlignment="1">
      <alignment horizontal="left" vertical="top" wrapText="1"/>
    </xf>
    <xf numFmtId="0" fontId="21" fillId="6" borderId="0" xfId="0" applyFont="1" applyFill="1" applyBorder="1" applyAlignment="1">
      <alignment horizontal="left" vertical="top" wrapText="1"/>
    </xf>
    <xf numFmtId="0" fontId="21" fillId="13" borderId="0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0" fillId="13" borderId="1" xfId="0" applyFont="1" applyFill="1" applyBorder="1" applyAlignment="1">
      <alignment horizontal="left" vertical="center" wrapText="1"/>
    </xf>
    <xf numFmtId="0" fontId="25" fillId="7" borderId="1" xfId="0" applyFont="1" applyFill="1" applyBorder="1" applyAlignment="1">
      <alignment horizontal="left" vertical="center" wrapText="1"/>
    </xf>
    <xf numFmtId="0" fontId="25" fillId="8" borderId="1" xfId="0" applyFont="1" applyFill="1" applyBorder="1" applyAlignment="1">
      <alignment horizontal="left" vertical="center" wrapText="1"/>
    </xf>
    <xf numFmtId="0" fontId="25" fillId="7" borderId="0" xfId="0" applyFont="1" applyFill="1" applyBorder="1" applyAlignment="1">
      <alignment horizontal="left" vertical="center" wrapText="1"/>
    </xf>
    <xf numFmtId="0" fontId="25" fillId="8" borderId="0" xfId="0" applyFont="1" applyFill="1" applyBorder="1" applyAlignment="1">
      <alignment horizontal="left" wrapText="1"/>
    </xf>
    <xf numFmtId="0" fontId="20" fillId="4" borderId="0" xfId="0" applyFont="1" applyFill="1" applyBorder="1" applyAlignment="1">
      <alignment wrapText="1"/>
    </xf>
    <xf numFmtId="0" fontId="20" fillId="5" borderId="0" xfId="0" applyFont="1" applyFill="1" applyBorder="1" applyAlignment="1">
      <alignment wrapText="1"/>
    </xf>
    <xf numFmtId="0" fontId="20" fillId="6" borderId="0" xfId="0" applyFont="1" applyFill="1" applyBorder="1" applyAlignment="1">
      <alignment wrapText="1"/>
    </xf>
    <xf numFmtId="0" fontId="20" fillId="13" borderId="0" xfId="0" applyFont="1" applyFill="1" applyBorder="1" applyAlignment="1">
      <alignment wrapText="1"/>
    </xf>
    <xf numFmtId="0" fontId="25" fillId="7" borderId="0" xfId="0" applyFont="1" applyFill="1" applyBorder="1" applyAlignment="1">
      <alignment wrapText="1"/>
    </xf>
    <xf numFmtId="0" fontId="25" fillId="8" borderId="5" xfId="0" applyFont="1" applyFill="1" applyBorder="1" applyAlignment="1">
      <alignment wrapText="1"/>
    </xf>
    <xf numFmtId="0" fontId="0" fillId="2" borderId="0" xfId="0" applyFont="1" applyFill="1" applyAlignment="1"/>
    <xf numFmtId="0" fontId="17" fillId="23" borderId="3" xfId="0" applyFont="1" applyFill="1" applyBorder="1" applyAlignment="1">
      <alignment horizontal="left"/>
    </xf>
    <xf numFmtId="0" fontId="16" fillId="23" borderId="3" xfId="0" applyFont="1" applyFill="1" applyBorder="1" applyAlignment="1">
      <alignment horizontal="left"/>
    </xf>
    <xf numFmtId="0" fontId="17" fillId="23" borderId="3" xfId="0" applyFont="1" applyFill="1" applyBorder="1"/>
    <xf numFmtId="0" fontId="16" fillId="23" borderId="9" xfId="0" applyFont="1" applyFill="1" applyBorder="1" applyAlignment="1">
      <alignment horizontal="left" vertical="center"/>
    </xf>
    <xf numFmtId="0" fontId="16" fillId="23" borderId="3" xfId="0" applyFont="1" applyFill="1" applyBorder="1" applyAlignment="1">
      <alignment horizontal="left" vertical="center"/>
    </xf>
    <xf numFmtId="164" fontId="16" fillId="2" borderId="0" xfId="1" applyNumberFormat="1" applyFont="1" applyFill="1" applyBorder="1" applyAlignment="1">
      <alignment wrapText="1"/>
    </xf>
    <xf numFmtId="0" fontId="0" fillId="9" borderId="0" xfId="0" applyFill="1"/>
    <xf numFmtId="167" fontId="3" fillId="23" borderId="0" xfId="0" applyNumberFormat="1" applyFont="1" applyFill="1" applyAlignment="1">
      <alignment vertical="center"/>
    </xf>
    <xf numFmtId="0" fontId="17" fillId="2" borderId="0" xfId="0" applyFont="1" applyFill="1"/>
    <xf numFmtId="164" fontId="25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45" fillId="0" borderId="2" xfId="0" applyFont="1" applyBorder="1" applyAlignment="1">
      <alignment horizontal="left" vertical="center" wrapText="1"/>
    </xf>
    <xf numFmtId="164" fontId="21" fillId="4" borderId="4" xfId="1" applyNumberFormat="1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45" fillId="4" borderId="3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21" fillId="4" borderId="15" xfId="1" applyNumberFormat="1" applyFont="1" applyFill="1" applyBorder="1" applyAlignment="1">
      <alignment horizontal="center" vertical="center" wrapText="1"/>
    </xf>
    <xf numFmtId="164" fontId="21" fillId="4" borderId="16" xfId="1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0" fillId="14" borderId="4" xfId="1" applyNumberFormat="1" applyFont="1" applyFill="1" applyBorder="1" applyAlignment="1">
      <alignment horizontal="center" vertical="center" wrapText="1"/>
    </xf>
    <xf numFmtId="164" fontId="20" fillId="14" borderId="8" xfId="1" applyNumberFormat="1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right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Hyperlink" xfId="3" builtinId="8"/>
    <cellStyle name="Normal" xfId="0" builtinId="0"/>
    <cellStyle name="Normal 2" xfId="4"/>
    <cellStyle name="Normal 2 3" xfId="6"/>
    <cellStyle name="Normal 3" xfId="5"/>
    <cellStyle name="Percent" xfId="2" builtinId="5"/>
  </cellStyles>
  <dxfs count="22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C00000"/>
      </font>
      <fill>
        <patternFill patternType="solid">
          <bgColor theme="7" tint="0.79989013336588644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lk4f_FrM7YCrWaX-mnPMFlR0zjdx35a1/view?usp=sharing" TargetMode="External"/><Relationship Id="rId2" Type="http://schemas.openxmlformats.org/officeDocument/2006/relationships/hyperlink" Target="https://drive.google.com/file/d/1YzorKPmvs-FYUZwKnScGGA6vRE0X3TAN/view?usp=sharing" TargetMode="External"/><Relationship Id="rId1" Type="http://schemas.openxmlformats.org/officeDocument/2006/relationships/hyperlink" Target="https://drive.google.com/file/d/17CpcHGnvZ0ZpI6klOYDD9i1uZZSD6uhZ/view?usp=sharing" TargetMode="External"/><Relationship Id="rId5" Type="http://schemas.openxmlformats.org/officeDocument/2006/relationships/hyperlink" Target="https://drive.google.com/file/d/1tDqudT-luptd0usc0i_VtgON-ay3yHkA/view?usp=sharing" TargetMode="External"/><Relationship Id="rId4" Type="http://schemas.openxmlformats.org/officeDocument/2006/relationships/hyperlink" Target="https://drive.google.com/file/d/15o9FRr55_X6SXcRNX_yKvMJ_5JDnkcq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51"/>
  <sheetViews>
    <sheetView zoomScale="55" zoomScaleNormal="55" workbookViewId="0">
      <pane xSplit="1" ySplit="3" topLeftCell="B4" activePane="bottomRight" state="frozen"/>
      <selection pane="topRight"/>
      <selection pane="bottomLeft"/>
      <selection pane="bottomRight" activeCell="AN18" sqref="AN18"/>
    </sheetView>
  </sheetViews>
  <sheetFormatPr defaultColWidth="9" defaultRowHeight="15"/>
  <cols>
    <col min="1" max="1" width="14.5703125" customWidth="1"/>
    <col min="2" max="2" width="18.5703125" customWidth="1"/>
    <col min="3" max="3" width="19.85546875" customWidth="1"/>
    <col min="4" max="4" width="7" customWidth="1"/>
    <col min="5" max="5" width="19" customWidth="1"/>
    <col min="6" max="6" width="9" style="502" customWidth="1"/>
    <col min="7" max="7" width="9" customWidth="1"/>
    <col min="8" max="8" width="11.85546875" customWidth="1"/>
    <col min="9" max="9" width="20.7109375" customWidth="1"/>
    <col min="10" max="10" width="16.7109375" customWidth="1"/>
    <col min="11" max="11" width="9" customWidth="1"/>
    <col min="12" max="12" width="16.140625" customWidth="1"/>
    <col min="13" max="13" width="9" style="502" customWidth="1"/>
    <col min="15" max="15" width="15.7109375" customWidth="1"/>
    <col min="16" max="16" width="9" customWidth="1"/>
    <col min="17" max="17" width="10" customWidth="1"/>
    <col min="18" max="18" width="11.5703125" customWidth="1"/>
    <col min="19" max="19" width="18.42578125" customWidth="1"/>
    <col min="20" max="20" width="9" style="502" customWidth="1"/>
    <col min="22" max="22" width="9" customWidth="1"/>
    <col min="23" max="23" width="14.5703125" customWidth="1"/>
    <col min="24" max="24" width="9" customWidth="1"/>
    <col min="25" max="25" width="15" customWidth="1"/>
    <col min="26" max="26" width="15.5703125" customWidth="1"/>
    <col min="27" max="32" width="9" customWidth="1"/>
    <col min="33" max="33" width="15.5703125" customWidth="1"/>
    <col min="34" max="34" width="9" style="502" customWidth="1"/>
    <col min="35" max="38" width="9" customWidth="1"/>
    <col min="39" max="39" width="17.28515625" customWidth="1"/>
    <col min="40" max="40" width="15.5703125" customWidth="1"/>
    <col min="41" max="44" width="9" customWidth="1"/>
    <col min="45" max="45" width="15.42578125" customWidth="1"/>
    <col min="46" max="46" width="9" customWidth="1"/>
    <col min="47" max="47" width="14.42578125" customWidth="1"/>
    <col min="48" max="48" width="9" customWidth="1"/>
    <col min="49" max="49" width="18.7109375" customWidth="1"/>
    <col min="52" max="52" width="24.7109375" customWidth="1"/>
    <col min="53" max="53" width="13.5703125" customWidth="1"/>
    <col min="54" max="54" width="16.140625" customWidth="1"/>
    <col min="55" max="55" width="13.85546875" style="502" customWidth="1"/>
    <col min="58" max="58" width="13.140625" customWidth="1"/>
    <col min="59" max="59" width="11.28515625" customWidth="1"/>
    <col min="60" max="60" width="15.7109375" customWidth="1"/>
    <col min="61" max="61" width="16.140625" customWidth="1"/>
    <col min="66" max="66" width="11.28515625" customWidth="1"/>
    <col min="67" max="67" width="13.85546875" customWidth="1"/>
    <col min="68" max="68" width="21.5703125" customWidth="1"/>
  </cols>
  <sheetData>
    <row r="1" spans="1:68">
      <c r="A1" s="90">
        <v>3284683</v>
      </c>
      <c r="B1" s="503" t="str">
        <f>+HLOOKUP(A1,Daily!$E$2:$K$3,2,0)</f>
        <v xml:space="preserve"> B.xop NA.RICH p.mai hg 20x7.5g </v>
      </c>
      <c r="C1" s="503"/>
      <c r="D1" s="503"/>
      <c r="E1" s="503"/>
      <c r="H1">
        <v>3352387</v>
      </c>
      <c r="I1" t="str">
        <f>+HLOOKUP(H1,Daily!$E$2:$K$3,2,0)</f>
        <v xml:space="preserve"> B.xop NA.RICH p.mai hg 20x16g </v>
      </c>
      <c r="O1">
        <v>3373113</v>
      </c>
      <c r="P1" t="str">
        <f>+HLOOKUP(O1,Daily!$E$2:$K$3,2,0)</f>
        <v xml:space="preserve"> B.xop NA.RICHEESE p.mai 50g </v>
      </c>
      <c r="V1">
        <v>3384346</v>
      </c>
      <c r="W1" t="str">
        <f>+HLOOKUP(V1,Daily!$E$2:$K$3,2,0)</f>
        <v xml:space="preserve"> B.xop NA.RICHOCO soco hg20x16g </v>
      </c>
      <c r="AC1">
        <v>3384347</v>
      </c>
      <c r="AD1" t="str">
        <f>+HLOOKUP(AC1,Daily!$E$2:$K$3,2,0)</f>
        <v xml:space="preserve"> B.xop NA.RICHOCO soco 50g </v>
      </c>
      <c r="AJ1">
        <v>3479885</v>
      </c>
      <c r="AK1" t="str">
        <f>+HLOOKUP(AJ1,Daily!$E$2:$K$3,2,0)</f>
        <v xml:space="preserve"> Banh xop NABATI kem t.xanh 40g </v>
      </c>
      <c r="AQ1">
        <v>3495074</v>
      </c>
      <c r="AR1" t="e">
        <f>+HLOOKUP(AQ1,Daily!$E$2:$K$3,2,0)</f>
        <v>#N/A</v>
      </c>
      <c r="AX1">
        <v>3408152</v>
      </c>
      <c r="AY1" t="str">
        <f>+HLOOKUP(AX1,Daily!$E$2:$L$3,2,0)</f>
        <v>B.AHH hg10x15g</v>
      </c>
      <c r="BE1">
        <v>3360436</v>
      </c>
      <c r="BF1" t="str">
        <f>+HLOOKUP(BE1,Daily!$E$2:$M$3,2,0)</f>
        <v xml:space="preserve">B.Xop 350g TẾT  </v>
      </c>
      <c r="BL1">
        <v>3512276</v>
      </c>
      <c r="BM1" t="e">
        <f>+HLOOKUP(BL1,Daily!$E$2:$N$3,2,0)</f>
        <v>#N/A</v>
      </c>
    </row>
    <row r="2" spans="1:68">
      <c r="A2" s="504">
        <f>+SUBTOTAL(9,A4:A4944)/6</f>
        <v>1688</v>
      </c>
      <c r="B2" s="504">
        <f>+SUBTOTAL(9,B4:B4944)/6</f>
        <v>1635</v>
      </c>
      <c r="H2" s="504">
        <f>+SUBTOTAL(9,H4:H4944)/6</f>
        <v>2043</v>
      </c>
      <c r="I2" s="504">
        <f>+SUBTOTAL(9,I4:I4944)/6</f>
        <v>1993</v>
      </c>
      <c r="O2" s="504">
        <f>+SUBTOTAL(9,O4:O4944)/60</f>
        <v>473</v>
      </c>
      <c r="P2" s="504">
        <f>+SUBTOTAL(9,P4:P4944)/60</f>
        <v>442</v>
      </c>
      <c r="V2" s="504">
        <f>+SUBTOTAL(9,V4:V4944)/6</f>
        <v>365</v>
      </c>
      <c r="W2" s="504">
        <f>+SUBTOTAL(9,W4:W4944)/6</f>
        <v>319</v>
      </c>
      <c r="AC2" s="504">
        <f>+SUBTOTAL(9,AC4:AC4944)/60</f>
        <v>42</v>
      </c>
      <c r="AD2" s="504">
        <f>+SUBTOTAL(9,AD4:AD4944)/60</f>
        <v>35</v>
      </c>
      <c r="AJ2" s="504">
        <f>+SUBTOTAL(9,AJ4:AJ4944)/60</f>
        <v>15</v>
      </c>
      <c r="AK2" s="504">
        <f>+SUBTOTAL(9,AK4:AK4944)/60</f>
        <v>14</v>
      </c>
      <c r="AQ2" s="504">
        <f>+SUBTOTAL(9,AQ4:AQ4944)/60</f>
        <v>0</v>
      </c>
      <c r="AR2" s="504">
        <f>+SUBTOTAL(9,AR4:AR4944)/60</f>
        <v>0</v>
      </c>
      <c r="AX2" s="509">
        <f>+SUBTOTAL(9,AX4:AX4944)/20</f>
        <v>224</v>
      </c>
      <c r="AY2" s="509">
        <f>+SUBTOTAL(9,AY4:AY4944)/20</f>
        <v>208</v>
      </c>
      <c r="BE2">
        <f>+SUBTOTAL(9,BE4:BE4944)/6</f>
        <v>0</v>
      </c>
      <c r="BF2" s="510">
        <f>+SUBTOTAL(9,BF4:BF4944)/6</f>
        <v>0</v>
      </c>
      <c r="BL2">
        <f>+SUBTOTAL(9,BL4:BL4944)/6</f>
        <v>0</v>
      </c>
      <c r="BM2" s="510">
        <f>+SUBTOTAL(9,BM4:BM4944)/6</f>
        <v>0</v>
      </c>
    </row>
    <row r="3" spans="1:68" ht="15.75">
      <c r="A3" s="505" t="s">
        <v>0</v>
      </c>
      <c r="B3" s="505" t="s">
        <v>1</v>
      </c>
      <c r="C3" s="505" t="s">
        <v>2</v>
      </c>
      <c r="D3" s="505" t="s">
        <v>3</v>
      </c>
      <c r="E3" s="505" t="s">
        <v>4</v>
      </c>
      <c r="F3" s="506" t="s">
        <v>5</v>
      </c>
      <c r="H3" s="507" t="s">
        <v>0</v>
      </c>
      <c r="I3" s="507" t="s">
        <v>1</v>
      </c>
      <c r="J3" s="507" t="s">
        <v>2</v>
      </c>
      <c r="K3" s="507" t="s">
        <v>3</v>
      </c>
      <c r="L3" s="507" t="s">
        <v>4</v>
      </c>
      <c r="M3" s="506">
        <v>3</v>
      </c>
      <c r="O3" s="507" t="s">
        <v>0</v>
      </c>
      <c r="P3" s="507" t="s">
        <v>1</v>
      </c>
      <c r="Q3" s="507" t="s">
        <v>2</v>
      </c>
      <c r="R3" s="507" t="s">
        <v>3</v>
      </c>
      <c r="S3" s="507" t="s">
        <v>4</v>
      </c>
      <c r="T3" s="506" t="s">
        <v>5</v>
      </c>
      <c r="V3" s="507" t="s">
        <v>0</v>
      </c>
      <c r="W3" s="507" t="s">
        <v>1</v>
      </c>
      <c r="X3" s="507" t="s">
        <v>2</v>
      </c>
      <c r="Y3" s="507" t="s">
        <v>3</v>
      </c>
      <c r="Z3" s="507" t="s">
        <v>4</v>
      </c>
      <c r="AA3" s="506" t="s">
        <v>5</v>
      </c>
      <c r="AC3" s="507" t="s">
        <v>0</v>
      </c>
      <c r="AD3" s="507" t="s">
        <v>1</v>
      </c>
      <c r="AE3" s="507" t="s">
        <v>2</v>
      </c>
      <c r="AF3" s="507" t="s">
        <v>3</v>
      </c>
      <c r="AG3" s="507" t="s">
        <v>4</v>
      </c>
      <c r="AH3" s="506" t="s">
        <v>5</v>
      </c>
      <c r="AJ3" s="507" t="s">
        <v>0</v>
      </c>
      <c r="AK3" s="507" t="s">
        <v>1</v>
      </c>
      <c r="AL3" s="507" t="s">
        <v>2</v>
      </c>
      <c r="AM3" s="507" t="s">
        <v>3</v>
      </c>
      <c r="AN3" s="507" t="s">
        <v>4</v>
      </c>
      <c r="AO3" s="506" t="s">
        <v>5</v>
      </c>
      <c r="AQ3" s="507" t="s">
        <v>0</v>
      </c>
      <c r="AR3" s="507" t="s">
        <v>1</v>
      </c>
      <c r="AS3" s="507"/>
      <c r="AT3" s="507" t="s">
        <v>3</v>
      </c>
      <c r="AU3" s="507" t="s">
        <v>4</v>
      </c>
      <c r="AV3" s="506" t="s">
        <v>5</v>
      </c>
      <c r="AX3" s="507" t="s">
        <v>0</v>
      </c>
      <c r="AY3" s="507" t="s">
        <v>1</v>
      </c>
      <c r="AZ3" s="507" t="s">
        <v>2</v>
      </c>
      <c r="BA3" s="507" t="s">
        <v>3</v>
      </c>
      <c r="BB3" s="507" t="s">
        <v>4</v>
      </c>
      <c r="BC3" s="506" t="s">
        <v>5</v>
      </c>
      <c r="BE3" s="507" t="s">
        <v>0</v>
      </c>
      <c r="BF3" s="507" t="s">
        <v>1</v>
      </c>
      <c r="BG3" s="507" t="s">
        <v>2</v>
      </c>
      <c r="BH3" s="507" t="s">
        <v>3</v>
      </c>
      <c r="BI3" s="507" t="s">
        <v>4</v>
      </c>
      <c r="BL3" s="507" t="s">
        <v>0</v>
      </c>
      <c r="BM3" s="507" t="s">
        <v>1</v>
      </c>
      <c r="BN3" s="507" t="s">
        <v>2</v>
      </c>
      <c r="BO3" s="511" t="s">
        <v>3</v>
      </c>
      <c r="BP3" s="511" t="s">
        <v>4</v>
      </c>
    </row>
    <row r="4" spans="1:68">
      <c r="A4" s="508"/>
      <c r="B4" s="508"/>
      <c r="C4" s="508"/>
      <c r="D4" s="508"/>
      <c r="E4" s="508"/>
      <c r="H4" s="508"/>
      <c r="I4" s="508"/>
      <c r="J4" s="508"/>
      <c r="K4" s="508"/>
      <c r="L4" s="508"/>
      <c r="O4" s="508"/>
      <c r="P4" s="508"/>
      <c r="Q4" s="508"/>
      <c r="R4" s="508"/>
      <c r="S4" s="508"/>
      <c r="V4" s="508"/>
      <c r="W4" s="508"/>
      <c r="X4" s="508"/>
      <c r="Y4" s="508"/>
      <c r="Z4" s="508"/>
      <c r="AC4" s="508"/>
      <c r="AD4" s="508"/>
      <c r="AE4" s="508"/>
      <c r="AF4" s="508"/>
      <c r="AG4" s="508"/>
      <c r="AJ4" s="508"/>
      <c r="AK4" s="508"/>
      <c r="AL4" s="508"/>
      <c r="AM4" s="508"/>
      <c r="AN4" s="508"/>
      <c r="AX4">
        <v>60</v>
      </c>
      <c r="AY4">
        <v>60</v>
      </c>
      <c r="AZ4" t="s">
        <v>749</v>
      </c>
      <c r="BA4" t="s">
        <v>6</v>
      </c>
      <c r="BB4">
        <v>159</v>
      </c>
    </row>
    <row r="5" spans="1:68">
      <c r="A5" s="508"/>
      <c r="B5" s="508"/>
      <c r="C5" s="508"/>
      <c r="D5" s="508"/>
      <c r="E5" s="508"/>
      <c r="H5" s="508"/>
      <c r="I5" s="508"/>
      <c r="J5" s="508"/>
      <c r="K5" s="508"/>
      <c r="L5" s="508"/>
      <c r="O5" s="508"/>
      <c r="P5" s="508"/>
      <c r="Q5" s="508"/>
      <c r="R5" s="508"/>
      <c r="S5" s="508"/>
      <c r="V5" s="508"/>
      <c r="W5" s="508"/>
      <c r="X5" s="508"/>
      <c r="Y5" s="508"/>
      <c r="Z5" s="508"/>
      <c r="AC5" s="508"/>
      <c r="AD5" s="508"/>
      <c r="AE5" s="508"/>
      <c r="AF5" s="508"/>
      <c r="AG5" s="508"/>
      <c r="AJ5" s="508"/>
      <c r="AK5" s="508"/>
      <c r="AL5" s="508"/>
      <c r="AM5" s="508"/>
      <c r="AN5" s="508"/>
      <c r="AX5">
        <v>20</v>
      </c>
      <c r="AY5">
        <v>20</v>
      </c>
      <c r="AZ5" t="s">
        <v>749</v>
      </c>
      <c r="BA5" t="s">
        <v>6</v>
      </c>
      <c r="BB5">
        <v>289</v>
      </c>
    </row>
    <row r="6" spans="1:68">
      <c r="A6" s="508"/>
      <c r="B6" s="508"/>
      <c r="C6" s="508"/>
      <c r="D6" s="508"/>
      <c r="E6" s="508"/>
      <c r="H6" s="508"/>
      <c r="I6" s="508"/>
      <c r="J6" s="508"/>
      <c r="K6" s="508"/>
      <c r="L6" s="508"/>
      <c r="O6" s="508"/>
      <c r="P6" s="508"/>
      <c r="Q6" s="508"/>
      <c r="R6" s="508"/>
      <c r="S6" s="508"/>
      <c r="V6" s="508"/>
      <c r="W6" s="508"/>
      <c r="X6" s="508"/>
      <c r="Y6" s="508"/>
      <c r="Z6" s="508"/>
      <c r="AC6" s="508"/>
      <c r="AD6" s="508"/>
      <c r="AE6" s="508"/>
      <c r="AF6" s="508"/>
      <c r="AG6" s="508"/>
      <c r="AJ6" s="508"/>
      <c r="AK6" s="508"/>
      <c r="AL6" s="508"/>
      <c r="AM6" s="508"/>
      <c r="AN6" s="508"/>
      <c r="AX6">
        <v>80</v>
      </c>
      <c r="AY6">
        <v>80</v>
      </c>
      <c r="AZ6" t="s">
        <v>749</v>
      </c>
      <c r="BA6" t="s">
        <v>6</v>
      </c>
      <c r="BB6">
        <v>152</v>
      </c>
    </row>
    <row r="7" spans="1:68">
      <c r="A7" s="508"/>
      <c r="B7" s="508"/>
      <c r="C7" s="508"/>
      <c r="D7" s="508"/>
      <c r="E7" s="508"/>
      <c r="H7" s="508"/>
      <c r="I7" s="508"/>
      <c r="J7" s="508"/>
      <c r="K7" s="508"/>
      <c r="L7" s="508"/>
      <c r="O7" s="508"/>
      <c r="P7" s="508"/>
      <c r="Q7" s="508"/>
      <c r="R7" s="508"/>
      <c r="S7" s="508"/>
      <c r="V7" s="508"/>
      <c r="W7" s="508"/>
      <c r="X7" s="508"/>
      <c r="Y7" s="508"/>
      <c r="Z7" s="508"/>
      <c r="AC7" s="508"/>
      <c r="AD7" s="508"/>
      <c r="AE7" s="508"/>
      <c r="AF7" s="508"/>
      <c r="AG7" s="508"/>
      <c r="AJ7" s="508"/>
      <c r="AK7" s="508"/>
      <c r="AL7" s="508"/>
      <c r="AM7" s="508"/>
      <c r="AN7" s="508"/>
      <c r="AX7">
        <v>60</v>
      </c>
      <c r="AY7">
        <v>60</v>
      </c>
      <c r="AZ7" t="s">
        <v>749</v>
      </c>
      <c r="BA7" t="s">
        <v>6</v>
      </c>
      <c r="BB7">
        <v>528</v>
      </c>
    </row>
    <row r="8" spans="1:68">
      <c r="A8" s="508"/>
      <c r="B8" s="508"/>
      <c r="C8" s="508"/>
      <c r="D8" s="508"/>
      <c r="E8" s="508"/>
      <c r="H8" s="508"/>
      <c r="I8" s="508"/>
      <c r="J8" s="508"/>
      <c r="K8" s="508"/>
      <c r="L8" s="508"/>
      <c r="O8" s="508"/>
      <c r="P8" s="508"/>
      <c r="Q8" s="508"/>
      <c r="R8" s="508"/>
      <c r="S8" s="508"/>
      <c r="AC8" s="508"/>
      <c r="AD8" s="508"/>
      <c r="AE8" s="508"/>
      <c r="AF8" s="508"/>
      <c r="AG8" s="508"/>
      <c r="AJ8" s="508"/>
      <c r="AK8" s="508"/>
      <c r="AL8" s="508"/>
      <c r="AM8" s="508"/>
      <c r="AN8" s="508"/>
      <c r="AX8">
        <v>100</v>
      </c>
      <c r="AY8">
        <v>100</v>
      </c>
      <c r="AZ8" t="s">
        <v>749</v>
      </c>
      <c r="BA8" t="s">
        <v>6</v>
      </c>
      <c r="BB8">
        <v>514</v>
      </c>
    </row>
    <row r="9" spans="1:68">
      <c r="A9" s="508"/>
      <c r="B9" s="508"/>
      <c r="C9" s="508"/>
      <c r="D9" s="508"/>
      <c r="E9" s="508"/>
      <c r="H9" s="508"/>
      <c r="I9" s="508"/>
      <c r="J9" s="508"/>
      <c r="K9" s="508"/>
      <c r="L9" s="508"/>
      <c r="O9" s="508"/>
      <c r="P9" s="508"/>
      <c r="Q9" s="508"/>
      <c r="R9" s="508"/>
      <c r="S9" s="508"/>
      <c r="V9">
        <v>18</v>
      </c>
      <c r="W9">
        <v>18</v>
      </c>
      <c r="X9" t="s">
        <v>742</v>
      </c>
      <c r="Y9" t="s">
        <v>6</v>
      </c>
      <c r="Z9">
        <v>531</v>
      </c>
      <c r="AC9" s="508"/>
      <c r="AD9" s="508"/>
      <c r="AE9" s="508"/>
      <c r="AF9" s="508"/>
      <c r="AG9" s="508"/>
      <c r="AX9">
        <v>20</v>
      </c>
      <c r="AY9">
        <v>20</v>
      </c>
      <c r="AZ9" t="s">
        <v>749</v>
      </c>
      <c r="BA9" t="s">
        <v>6</v>
      </c>
      <c r="BB9">
        <v>523</v>
      </c>
    </row>
    <row r="10" spans="1:68">
      <c r="A10" s="508"/>
      <c r="B10" s="508"/>
      <c r="C10" s="508"/>
      <c r="D10" s="508"/>
      <c r="E10" s="508"/>
      <c r="H10" s="508"/>
      <c r="I10" s="508"/>
      <c r="J10" s="508"/>
      <c r="K10" s="508"/>
      <c r="L10" s="508"/>
      <c r="O10" s="508"/>
      <c r="P10" s="508"/>
      <c r="Q10" s="508"/>
      <c r="R10" s="508"/>
      <c r="S10" s="508"/>
      <c r="V10">
        <v>12</v>
      </c>
      <c r="W10">
        <v>12</v>
      </c>
      <c r="X10" t="s">
        <v>743</v>
      </c>
      <c r="Y10" t="s">
        <v>6</v>
      </c>
      <c r="Z10">
        <v>9406</v>
      </c>
      <c r="AC10" s="508"/>
      <c r="AD10" s="508"/>
      <c r="AE10" s="508"/>
      <c r="AF10" s="508"/>
      <c r="AG10" s="508"/>
      <c r="AX10">
        <v>200</v>
      </c>
      <c r="AY10">
        <v>200</v>
      </c>
      <c r="AZ10" t="s">
        <v>749</v>
      </c>
      <c r="BA10" t="s">
        <v>6</v>
      </c>
      <c r="BB10">
        <v>127</v>
      </c>
    </row>
    <row r="11" spans="1:68">
      <c r="A11" s="508"/>
      <c r="B11" s="508"/>
      <c r="C11" s="508"/>
      <c r="D11" s="508"/>
      <c r="E11" s="508"/>
      <c r="H11" s="508"/>
      <c r="I11" s="508"/>
      <c r="J11" s="508"/>
      <c r="K11" s="508"/>
      <c r="L11" s="508"/>
      <c r="O11" s="508"/>
      <c r="P11" s="508"/>
      <c r="Q11" s="508"/>
      <c r="R11" s="508"/>
      <c r="S11" s="508"/>
      <c r="V11">
        <v>6</v>
      </c>
      <c r="W11">
        <v>6</v>
      </c>
      <c r="X11" t="s">
        <v>743</v>
      </c>
      <c r="Y11" t="s">
        <v>6</v>
      </c>
      <c r="Z11">
        <v>9409</v>
      </c>
      <c r="AC11" s="508"/>
      <c r="AD11" s="508"/>
      <c r="AE11" s="508"/>
      <c r="AF11" s="508"/>
      <c r="AG11" s="508"/>
      <c r="AJ11">
        <v>60</v>
      </c>
      <c r="AK11">
        <v>0</v>
      </c>
      <c r="AL11" t="s">
        <v>742</v>
      </c>
      <c r="AM11" t="s">
        <v>6</v>
      </c>
      <c r="AN11">
        <v>170</v>
      </c>
      <c r="AX11">
        <v>100</v>
      </c>
      <c r="AY11">
        <v>100</v>
      </c>
      <c r="AZ11" t="s">
        <v>749</v>
      </c>
      <c r="BA11" t="s">
        <v>6</v>
      </c>
      <c r="BB11">
        <v>175</v>
      </c>
    </row>
    <row r="12" spans="1:68">
      <c r="A12" s="508"/>
      <c r="B12" s="508"/>
      <c r="C12" s="508"/>
      <c r="D12" s="508"/>
      <c r="E12" s="508"/>
      <c r="H12" s="508"/>
      <c r="I12" s="508"/>
      <c r="J12" s="508"/>
      <c r="K12" s="508"/>
      <c r="L12" s="508"/>
      <c r="O12" s="508"/>
      <c r="P12" s="508"/>
      <c r="Q12" s="508"/>
      <c r="R12" s="508"/>
      <c r="S12" s="508"/>
      <c r="V12">
        <v>6</v>
      </c>
      <c r="W12">
        <v>6</v>
      </c>
      <c r="X12" t="s">
        <v>743</v>
      </c>
      <c r="Y12" t="s">
        <v>6</v>
      </c>
      <c r="Z12">
        <v>9416</v>
      </c>
      <c r="AJ12">
        <v>60</v>
      </c>
      <c r="AK12">
        <v>60</v>
      </c>
      <c r="AL12" t="s">
        <v>742</v>
      </c>
      <c r="AM12" t="s">
        <v>6</v>
      </c>
      <c r="AN12">
        <v>187</v>
      </c>
      <c r="AX12">
        <v>60</v>
      </c>
      <c r="AY12">
        <v>60</v>
      </c>
      <c r="AZ12" t="s">
        <v>749</v>
      </c>
      <c r="BA12" t="s">
        <v>6</v>
      </c>
      <c r="BB12">
        <v>160</v>
      </c>
    </row>
    <row r="13" spans="1:68">
      <c r="A13" s="508"/>
      <c r="B13" s="508"/>
      <c r="C13" s="508"/>
      <c r="D13" s="508"/>
      <c r="E13" s="508"/>
      <c r="H13" s="508"/>
      <c r="I13" s="508"/>
      <c r="J13" s="508"/>
      <c r="K13" s="508"/>
      <c r="L13" s="508"/>
      <c r="O13" s="508"/>
      <c r="P13" s="508"/>
      <c r="Q13" s="508"/>
      <c r="R13" s="508"/>
      <c r="S13" s="508"/>
      <c r="V13">
        <v>12</v>
      </c>
      <c r="W13">
        <v>12</v>
      </c>
      <c r="X13" t="s">
        <v>743</v>
      </c>
      <c r="Y13" t="s">
        <v>7</v>
      </c>
      <c r="Z13">
        <v>536</v>
      </c>
      <c r="AC13">
        <v>60</v>
      </c>
      <c r="AD13">
        <v>0</v>
      </c>
      <c r="AE13" t="s">
        <v>742</v>
      </c>
      <c r="AF13" t="s">
        <v>6</v>
      </c>
      <c r="AG13">
        <v>187</v>
      </c>
      <c r="AJ13">
        <v>60</v>
      </c>
      <c r="AK13">
        <v>60</v>
      </c>
      <c r="AL13" t="s">
        <v>743</v>
      </c>
      <c r="AM13" t="s">
        <v>6</v>
      </c>
      <c r="AN13">
        <v>197</v>
      </c>
      <c r="AX13">
        <v>100</v>
      </c>
      <c r="AY13">
        <v>100</v>
      </c>
      <c r="AZ13" t="s">
        <v>749</v>
      </c>
      <c r="BA13" t="s">
        <v>6</v>
      </c>
      <c r="BB13">
        <v>178</v>
      </c>
    </row>
    <row r="14" spans="1:68">
      <c r="A14" s="508"/>
      <c r="B14" s="508"/>
      <c r="C14" s="508"/>
      <c r="D14" s="508"/>
      <c r="E14" s="508"/>
      <c r="H14" s="508"/>
      <c r="I14" s="508"/>
      <c r="J14" s="508"/>
      <c r="K14" s="508"/>
      <c r="L14" s="508"/>
      <c r="O14" s="508"/>
      <c r="P14" s="508"/>
      <c r="Q14" s="508"/>
      <c r="R14" s="508"/>
      <c r="S14" s="508"/>
      <c r="V14">
        <v>6</v>
      </c>
      <c r="W14">
        <v>6</v>
      </c>
      <c r="X14" t="s">
        <v>747</v>
      </c>
      <c r="Y14" t="s">
        <v>6</v>
      </c>
      <c r="Z14">
        <v>247</v>
      </c>
      <c r="AC14">
        <v>60</v>
      </c>
      <c r="AD14">
        <v>60</v>
      </c>
      <c r="AE14" t="s">
        <v>744</v>
      </c>
      <c r="AF14" t="s">
        <v>7</v>
      </c>
      <c r="AG14">
        <v>142</v>
      </c>
      <c r="AJ14">
        <v>60</v>
      </c>
      <c r="AK14">
        <v>60</v>
      </c>
      <c r="AL14" t="s">
        <v>743</v>
      </c>
      <c r="AM14" t="s">
        <v>6</v>
      </c>
      <c r="AN14">
        <v>9418</v>
      </c>
      <c r="AX14">
        <v>100</v>
      </c>
      <c r="AY14">
        <v>100</v>
      </c>
      <c r="AZ14" t="s">
        <v>749</v>
      </c>
      <c r="BA14" t="s">
        <v>7</v>
      </c>
      <c r="BB14">
        <v>151</v>
      </c>
    </row>
    <row r="15" spans="1:68">
      <c r="A15" s="508"/>
      <c r="B15" s="508"/>
      <c r="C15" s="508"/>
      <c r="D15" s="508"/>
      <c r="E15" s="508"/>
      <c r="H15" s="508"/>
      <c r="I15" s="508"/>
      <c r="J15" s="508"/>
      <c r="K15" s="508"/>
      <c r="L15" s="508"/>
      <c r="O15" s="508"/>
      <c r="P15" s="508"/>
      <c r="Q15" s="508"/>
      <c r="R15" s="508"/>
      <c r="S15" s="508"/>
      <c r="V15">
        <v>30</v>
      </c>
      <c r="W15">
        <v>30</v>
      </c>
      <c r="X15" t="s">
        <v>747</v>
      </c>
      <c r="Y15" t="s">
        <v>6</v>
      </c>
      <c r="Z15">
        <v>159</v>
      </c>
      <c r="AC15">
        <v>60</v>
      </c>
      <c r="AD15">
        <v>60</v>
      </c>
      <c r="AE15" t="s">
        <v>742</v>
      </c>
      <c r="AF15" t="s">
        <v>6</v>
      </c>
      <c r="AG15">
        <v>644</v>
      </c>
      <c r="AJ15">
        <v>60</v>
      </c>
      <c r="AK15">
        <v>60</v>
      </c>
      <c r="AL15" t="s">
        <v>744</v>
      </c>
      <c r="AM15" t="s">
        <v>6</v>
      </c>
      <c r="AN15">
        <v>120</v>
      </c>
      <c r="AX15">
        <v>60</v>
      </c>
      <c r="AY15">
        <v>60</v>
      </c>
      <c r="AZ15" t="s">
        <v>749</v>
      </c>
      <c r="BA15" t="s">
        <v>6</v>
      </c>
      <c r="BB15">
        <v>150</v>
      </c>
    </row>
    <row r="16" spans="1:68">
      <c r="A16" s="508"/>
      <c r="B16" s="508"/>
      <c r="C16" s="508"/>
      <c r="D16" s="508"/>
      <c r="E16" s="508"/>
      <c r="H16" s="508"/>
      <c r="I16" s="508"/>
      <c r="J16" s="508"/>
      <c r="K16" s="508"/>
      <c r="L16" s="508"/>
      <c r="O16" s="508"/>
      <c r="P16" s="508"/>
      <c r="Q16" s="508"/>
      <c r="R16" s="508"/>
      <c r="S16" s="508"/>
      <c r="V16">
        <v>30</v>
      </c>
      <c r="W16">
        <v>30</v>
      </c>
      <c r="X16" t="s">
        <v>747</v>
      </c>
      <c r="Y16" t="s">
        <v>6</v>
      </c>
      <c r="Z16">
        <v>130</v>
      </c>
      <c r="AC16">
        <v>60</v>
      </c>
      <c r="AD16">
        <v>60</v>
      </c>
      <c r="AE16" t="s">
        <v>742</v>
      </c>
      <c r="AF16" t="s">
        <v>6</v>
      </c>
      <c r="AG16">
        <v>243</v>
      </c>
      <c r="AJ16">
        <v>60</v>
      </c>
      <c r="AK16">
        <v>60</v>
      </c>
      <c r="AL16" t="s">
        <v>744</v>
      </c>
      <c r="AM16" t="s">
        <v>6</v>
      </c>
      <c r="AN16">
        <v>142</v>
      </c>
      <c r="AX16">
        <v>20</v>
      </c>
      <c r="AY16">
        <v>20</v>
      </c>
      <c r="AZ16" t="s">
        <v>749</v>
      </c>
      <c r="BA16" t="s">
        <v>6</v>
      </c>
      <c r="BB16">
        <v>555</v>
      </c>
    </row>
    <row r="17" spans="1:54">
      <c r="A17" s="508"/>
      <c r="B17" s="508"/>
      <c r="C17" s="508"/>
      <c r="D17" s="508"/>
      <c r="E17" s="508"/>
      <c r="H17" s="508"/>
      <c r="I17" s="508"/>
      <c r="J17" s="508"/>
      <c r="K17" s="508"/>
      <c r="L17" s="508"/>
      <c r="O17" s="508"/>
      <c r="P17" s="508"/>
      <c r="Q17" s="508"/>
      <c r="R17" s="508"/>
      <c r="S17" s="508"/>
      <c r="V17">
        <v>36</v>
      </c>
      <c r="W17">
        <v>36</v>
      </c>
      <c r="X17" t="s">
        <v>747</v>
      </c>
      <c r="Y17" t="s">
        <v>6</v>
      </c>
      <c r="Z17">
        <v>515</v>
      </c>
      <c r="AC17">
        <v>120</v>
      </c>
      <c r="AD17">
        <v>120</v>
      </c>
      <c r="AE17" t="s">
        <v>743</v>
      </c>
      <c r="AF17" t="s">
        <v>6</v>
      </c>
      <c r="AG17">
        <v>274</v>
      </c>
      <c r="AJ17">
        <v>120</v>
      </c>
      <c r="AK17">
        <v>120</v>
      </c>
      <c r="AL17" t="s">
        <v>744</v>
      </c>
      <c r="AM17" t="s">
        <v>6</v>
      </c>
      <c r="AN17">
        <v>545</v>
      </c>
      <c r="AX17">
        <v>40</v>
      </c>
      <c r="AY17">
        <v>40</v>
      </c>
      <c r="AZ17" t="s">
        <v>749</v>
      </c>
      <c r="BA17" t="s">
        <v>6</v>
      </c>
      <c r="BB17">
        <v>9108</v>
      </c>
    </row>
    <row r="18" spans="1:54">
      <c r="A18" s="508"/>
      <c r="B18" s="508"/>
      <c r="C18" s="508"/>
      <c r="D18" s="508"/>
      <c r="E18" s="508"/>
      <c r="H18" s="508"/>
      <c r="I18" s="508"/>
      <c r="J18" s="508"/>
      <c r="K18" s="508"/>
      <c r="L18" s="508"/>
      <c r="O18" s="508"/>
      <c r="P18" s="508"/>
      <c r="Q18" s="508"/>
      <c r="R18" s="508"/>
      <c r="S18" s="508"/>
      <c r="V18">
        <v>6</v>
      </c>
      <c r="W18">
        <v>6</v>
      </c>
      <c r="X18" t="s">
        <v>748</v>
      </c>
      <c r="Y18" t="s">
        <v>6</v>
      </c>
      <c r="Z18">
        <v>226</v>
      </c>
      <c r="AC18">
        <v>60</v>
      </c>
      <c r="AD18">
        <v>60</v>
      </c>
      <c r="AE18" t="s">
        <v>743</v>
      </c>
      <c r="AF18" t="s">
        <v>6</v>
      </c>
      <c r="AG18">
        <v>266</v>
      </c>
      <c r="AJ18">
        <v>60</v>
      </c>
      <c r="AK18">
        <v>60</v>
      </c>
      <c r="AL18" t="s">
        <v>744</v>
      </c>
      <c r="AM18" t="s">
        <v>6</v>
      </c>
      <c r="AN18">
        <v>170</v>
      </c>
      <c r="AX18">
        <v>20</v>
      </c>
      <c r="AY18">
        <v>20</v>
      </c>
      <c r="AZ18" t="s">
        <v>751</v>
      </c>
      <c r="BA18" t="s">
        <v>7</v>
      </c>
      <c r="BB18">
        <v>9208</v>
      </c>
    </row>
    <row r="19" spans="1:54">
      <c r="A19" s="508"/>
      <c r="B19" s="508"/>
      <c r="C19" s="508"/>
      <c r="D19" s="508"/>
      <c r="E19" s="508"/>
      <c r="H19" s="508"/>
      <c r="I19" s="508"/>
      <c r="J19" s="508"/>
      <c r="K19" s="508"/>
      <c r="L19" s="508"/>
      <c r="O19" s="508"/>
      <c r="P19" s="508"/>
      <c r="Q19" s="508"/>
      <c r="R19" s="508"/>
      <c r="S19" s="508"/>
      <c r="V19">
        <v>6</v>
      </c>
      <c r="W19">
        <v>6</v>
      </c>
      <c r="X19" t="s">
        <v>748</v>
      </c>
      <c r="Y19" t="s">
        <v>6</v>
      </c>
      <c r="Z19">
        <v>236</v>
      </c>
      <c r="AC19">
        <v>60</v>
      </c>
      <c r="AE19" t="s">
        <v>744</v>
      </c>
      <c r="AF19" t="s">
        <v>7</v>
      </c>
      <c r="AG19">
        <v>291</v>
      </c>
      <c r="AJ19">
        <v>60</v>
      </c>
      <c r="AK19">
        <v>60</v>
      </c>
      <c r="AL19" t="s">
        <v>745</v>
      </c>
      <c r="AM19" t="s">
        <v>6</v>
      </c>
      <c r="AN19">
        <v>569</v>
      </c>
      <c r="AX19">
        <v>20</v>
      </c>
      <c r="AY19">
        <v>20</v>
      </c>
      <c r="AZ19" t="s">
        <v>751</v>
      </c>
      <c r="BA19" t="s">
        <v>7</v>
      </c>
      <c r="BB19">
        <v>9210</v>
      </c>
    </row>
    <row r="20" spans="1:54">
      <c r="A20" s="508"/>
      <c r="B20" s="508"/>
      <c r="C20" s="508"/>
      <c r="D20" s="508"/>
      <c r="E20" s="508"/>
      <c r="H20" s="508"/>
      <c r="I20" s="508"/>
      <c r="J20" s="508"/>
      <c r="K20" s="508"/>
      <c r="L20" s="508"/>
      <c r="O20" s="508"/>
      <c r="P20" s="508"/>
      <c r="Q20" s="508"/>
      <c r="R20" s="508"/>
      <c r="S20" s="508"/>
      <c r="V20">
        <v>6</v>
      </c>
      <c r="W20">
        <v>6</v>
      </c>
      <c r="X20" t="s">
        <v>748</v>
      </c>
      <c r="Y20" t="s">
        <v>6</v>
      </c>
      <c r="Z20">
        <v>627</v>
      </c>
      <c r="AC20">
        <v>60</v>
      </c>
      <c r="AD20">
        <v>60</v>
      </c>
      <c r="AE20" t="s">
        <v>744</v>
      </c>
      <c r="AF20" t="s">
        <v>6</v>
      </c>
      <c r="AG20">
        <v>291</v>
      </c>
      <c r="AJ20">
        <v>60</v>
      </c>
      <c r="AK20">
        <v>60</v>
      </c>
      <c r="AL20" t="s">
        <v>745</v>
      </c>
      <c r="AM20" t="s">
        <v>6</v>
      </c>
      <c r="AN20">
        <v>9421</v>
      </c>
      <c r="AX20">
        <v>20</v>
      </c>
      <c r="AY20">
        <v>20</v>
      </c>
      <c r="AZ20" t="s">
        <v>751</v>
      </c>
      <c r="BA20" t="s">
        <v>7</v>
      </c>
      <c r="BB20">
        <v>9309</v>
      </c>
    </row>
    <row r="21" spans="1:54">
      <c r="A21" s="508"/>
      <c r="B21" s="508"/>
      <c r="C21" s="508"/>
      <c r="D21" s="508"/>
      <c r="E21" s="508"/>
      <c r="H21" s="508"/>
      <c r="I21" s="508"/>
      <c r="J21" s="508"/>
      <c r="K21" s="508"/>
      <c r="L21" s="508"/>
      <c r="O21" s="508"/>
      <c r="P21" s="508"/>
      <c r="Q21" s="508"/>
      <c r="R21" s="508"/>
      <c r="S21" s="508"/>
      <c r="V21">
        <v>6</v>
      </c>
      <c r="W21">
        <v>6</v>
      </c>
      <c r="X21" t="s">
        <v>748</v>
      </c>
      <c r="Y21" t="s">
        <v>6</v>
      </c>
      <c r="Z21">
        <v>2051</v>
      </c>
      <c r="AC21">
        <v>60</v>
      </c>
      <c r="AD21">
        <v>60</v>
      </c>
      <c r="AE21" t="s">
        <v>744</v>
      </c>
      <c r="AF21" t="s">
        <v>6</v>
      </c>
      <c r="AG21">
        <v>2103</v>
      </c>
      <c r="AJ21">
        <v>60</v>
      </c>
      <c r="AK21">
        <v>60</v>
      </c>
      <c r="AL21" t="s">
        <v>746</v>
      </c>
      <c r="AM21" t="s">
        <v>6</v>
      </c>
      <c r="AN21">
        <v>147</v>
      </c>
      <c r="AX21">
        <v>20</v>
      </c>
      <c r="AY21">
        <v>20</v>
      </c>
      <c r="AZ21" t="s">
        <v>751</v>
      </c>
      <c r="BA21" t="s">
        <v>7</v>
      </c>
      <c r="BB21">
        <v>2129</v>
      </c>
    </row>
    <row r="22" spans="1:54">
      <c r="A22" s="508"/>
      <c r="B22" s="508"/>
      <c r="C22" s="508"/>
      <c r="D22" s="508"/>
      <c r="E22" s="508"/>
      <c r="H22" s="508"/>
      <c r="I22" s="508"/>
      <c r="J22" s="508"/>
      <c r="K22" s="508"/>
      <c r="L22" s="508"/>
      <c r="O22" s="508"/>
      <c r="P22" s="508"/>
      <c r="Q22" s="508"/>
      <c r="R22" s="508"/>
      <c r="S22" s="508"/>
      <c r="V22">
        <v>6</v>
      </c>
      <c r="W22">
        <v>6</v>
      </c>
      <c r="X22" t="s">
        <v>748</v>
      </c>
      <c r="Y22" t="s">
        <v>6</v>
      </c>
      <c r="Z22">
        <v>69002</v>
      </c>
      <c r="AC22">
        <v>60</v>
      </c>
      <c r="AD22">
        <v>60</v>
      </c>
      <c r="AE22" t="s">
        <v>745</v>
      </c>
      <c r="AF22" t="s">
        <v>6</v>
      </c>
      <c r="AG22">
        <v>645</v>
      </c>
      <c r="AJ22">
        <v>60</v>
      </c>
      <c r="AK22">
        <v>60</v>
      </c>
      <c r="AL22" t="s">
        <v>747</v>
      </c>
      <c r="AM22" t="s">
        <v>6</v>
      </c>
      <c r="AN22">
        <v>142</v>
      </c>
      <c r="AX22">
        <v>20</v>
      </c>
      <c r="AY22">
        <v>20</v>
      </c>
      <c r="AZ22" t="s">
        <v>751</v>
      </c>
      <c r="BA22" t="s">
        <v>7</v>
      </c>
      <c r="BB22">
        <v>2069</v>
      </c>
    </row>
    <row r="23" spans="1:54">
      <c r="A23" s="508"/>
      <c r="B23" s="508"/>
      <c r="C23" s="508"/>
      <c r="D23" s="508"/>
      <c r="E23" s="508"/>
      <c r="H23" s="508"/>
      <c r="I23" s="508"/>
      <c r="J23" s="508"/>
      <c r="K23" s="508"/>
      <c r="L23" s="508"/>
      <c r="O23" s="508"/>
      <c r="P23" s="508"/>
      <c r="Q23" s="508"/>
      <c r="R23" s="508"/>
      <c r="S23" s="508"/>
      <c r="V23">
        <v>18</v>
      </c>
      <c r="W23">
        <v>18</v>
      </c>
      <c r="X23" t="s">
        <v>748</v>
      </c>
      <c r="Y23" t="s">
        <v>6</v>
      </c>
      <c r="Z23">
        <v>511</v>
      </c>
      <c r="AC23">
        <v>60</v>
      </c>
      <c r="AD23">
        <v>60</v>
      </c>
      <c r="AE23" t="s">
        <v>745</v>
      </c>
      <c r="AF23" t="s">
        <v>6</v>
      </c>
      <c r="AG23">
        <v>2046</v>
      </c>
      <c r="AJ23">
        <v>60</v>
      </c>
      <c r="AK23">
        <v>60</v>
      </c>
      <c r="AL23" t="s">
        <v>748</v>
      </c>
      <c r="AM23" t="s">
        <v>7</v>
      </c>
      <c r="AN23">
        <v>121</v>
      </c>
      <c r="AX23">
        <v>40</v>
      </c>
      <c r="AY23">
        <v>40</v>
      </c>
      <c r="AZ23" t="s">
        <v>751</v>
      </c>
      <c r="BA23" t="s">
        <v>7</v>
      </c>
      <c r="BB23">
        <v>301</v>
      </c>
    </row>
    <row r="24" spans="1:54">
      <c r="A24" s="508"/>
      <c r="B24" s="508"/>
      <c r="C24" s="508"/>
      <c r="D24" s="508"/>
      <c r="E24" s="508"/>
      <c r="H24" s="508"/>
      <c r="I24" s="508"/>
      <c r="J24" s="508"/>
      <c r="K24" s="508"/>
      <c r="L24" s="508"/>
      <c r="O24" s="508"/>
      <c r="P24" s="508"/>
      <c r="Q24" s="508"/>
      <c r="R24" s="508"/>
      <c r="S24" s="508"/>
      <c r="V24">
        <v>6</v>
      </c>
      <c r="W24">
        <v>6</v>
      </c>
      <c r="X24" t="s">
        <v>748</v>
      </c>
      <c r="Y24" t="s">
        <v>6</v>
      </c>
      <c r="Z24">
        <v>69004</v>
      </c>
      <c r="AC24">
        <v>60</v>
      </c>
      <c r="AE24" t="s">
        <v>746</v>
      </c>
      <c r="AF24" t="s">
        <v>7</v>
      </c>
      <c r="AG24">
        <v>2050</v>
      </c>
      <c r="AJ24">
        <v>60</v>
      </c>
      <c r="AK24">
        <v>60</v>
      </c>
      <c r="AL24" t="s">
        <v>749</v>
      </c>
      <c r="AM24" t="s">
        <v>6</v>
      </c>
      <c r="AN24">
        <v>562</v>
      </c>
      <c r="AX24">
        <v>20</v>
      </c>
      <c r="AY24">
        <v>20</v>
      </c>
      <c r="AZ24" t="s">
        <v>751</v>
      </c>
      <c r="BA24" t="s">
        <v>7</v>
      </c>
      <c r="BB24">
        <v>282</v>
      </c>
    </row>
    <row r="25" spans="1:54">
      <c r="A25" s="508"/>
      <c r="B25" s="508"/>
      <c r="C25" s="508"/>
      <c r="D25" s="508"/>
      <c r="E25" s="508"/>
      <c r="H25" s="508"/>
      <c r="I25" s="508"/>
      <c r="J25" s="508"/>
      <c r="K25" s="508"/>
      <c r="L25" s="508"/>
      <c r="O25" s="508"/>
      <c r="P25" s="508"/>
      <c r="Q25" s="508"/>
      <c r="R25" s="508"/>
      <c r="S25" s="508"/>
      <c r="V25">
        <v>18</v>
      </c>
      <c r="W25">
        <v>18</v>
      </c>
      <c r="X25" t="s">
        <v>748</v>
      </c>
      <c r="Y25" t="s">
        <v>6</v>
      </c>
      <c r="Z25">
        <v>548</v>
      </c>
      <c r="AC25">
        <v>60</v>
      </c>
      <c r="AD25">
        <v>60</v>
      </c>
      <c r="AE25" t="s">
        <v>747</v>
      </c>
      <c r="AF25" t="s">
        <v>6</v>
      </c>
      <c r="AG25">
        <v>142</v>
      </c>
      <c r="AJ25" s="508"/>
      <c r="AK25" s="508"/>
      <c r="AL25" s="508"/>
      <c r="AM25" s="508"/>
      <c r="AN25" s="508"/>
      <c r="AX25">
        <v>20</v>
      </c>
      <c r="AY25">
        <v>20</v>
      </c>
      <c r="AZ25" t="s">
        <v>751</v>
      </c>
      <c r="BA25" t="s">
        <v>7</v>
      </c>
      <c r="BB25">
        <v>684</v>
      </c>
    </row>
    <row r="26" spans="1:54">
      <c r="A26" s="508"/>
      <c r="B26" s="508"/>
      <c r="C26" s="508"/>
      <c r="D26" s="508"/>
      <c r="E26" s="508"/>
      <c r="H26" s="508"/>
      <c r="I26" s="508"/>
      <c r="J26" s="508"/>
      <c r="K26" s="508"/>
      <c r="L26" s="508"/>
      <c r="O26" s="508"/>
      <c r="P26" s="508"/>
      <c r="Q26" s="508"/>
      <c r="R26" s="508"/>
      <c r="S26" s="508"/>
      <c r="V26">
        <v>24</v>
      </c>
      <c r="W26">
        <v>24</v>
      </c>
      <c r="X26" t="s">
        <v>748</v>
      </c>
      <c r="Y26" t="s">
        <v>7</v>
      </c>
      <c r="Z26">
        <v>112</v>
      </c>
      <c r="AC26">
        <v>60</v>
      </c>
      <c r="AD26">
        <v>60</v>
      </c>
      <c r="AE26" t="s">
        <v>748</v>
      </c>
      <c r="AF26" t="s">
        <v>6</v>
      </c>
      <c r="AG26">
        <v>519</v>
      </c>
      <c r="AJ26" s="508"/>
      <c r="AK26" s="508"/>
      <c r="AL26" s="508"/>
      <c r="AM26" s="508"/>
      <c r="AN26" s="508"/>
      <c r="AX26">
        <v>80</v>
      </c>
      <c r="AY26">
        <v>80</v>
      </c>
      <c r="AZ26" t="s">
        <v>751</v>
      </c>
      <c r="BA26" t="s">
        <v>7</v>
      </c>
      <c r="BB26">
        <v>154</v>
      </c>
    </row>
    <row r="27" spans="1:54">
      <c r="A27" s="508"/>
      <c r="B27" s="508"/>
      <c r="C27" s="508"/>
      <c r="D27" s="508"/>
      <c r="E27" s="508"/>
      <c r="H27" s="508"/>
      <c r="I27" s="508"/>
      <c r="J27" s="508"/>
      <c r="K27" s="508"/>
      <c r="L27" s="508"/>
      <c r="O27" s="508"/>
      <c r="P27" s="508"/>
      <c r="Q27" s="508"/>
      <c r="R27" s="508"/>
      <c r="S27" s="508"/>
      <c r="V27">
        <v>60</v>
      </c>
      <c r="W27">
        <v>60</v>
      </c>
      <c r="X27" t="s">
        <v>748</v>
      </c>
      <c r="Y27" t="s">
        <v>6</v>
      </c>
      <c r="Z27">
        <v>161</v>
      </c>
      <c r="AC27">
        <v>60</v>
      </c>
      <c r="AD27">
        <v>60</v>
      </c>
      <c r="AE27" t="s">
        <v>748</v>
      </c>
      <c r="AF27" t="s">
        <v>6</v>
      </c>
      <c r="AG27">
        <v>542</v>
      </c>
      <c r="AJ27" s="508"/>
      <c r="AK27" s="508"/>
      <c r="AL27" s="508"/>
      <c r="AM27" s="508"/>
      <c r="AN27" s="508"/>
      <c r="AX27">
        <v>20</v>
      </c>
      <c r="AY27">
        <v>20</v>
      </c>
      <c r="AZ27" t="s">
        <v>751</v>
      </c>
      <c r="BA27" t="s">
        <v>7</v>
      </c>
      <c r="BB27">
        <v>224</v>
      </c>
    </row>
    <row r="28" spans="1:54">
      <c r="A28" s="508"/>
      <c r="B28" s="508"/>
      <c r="C28" s="508"/>
      <c r="D28" s="508"/>
      <c r="E28" s="508"/>
      <c r="H28" s="508"/>
      <c r="I28" s="508"/>
      <c r="J28" s="508"/>
      <c r="K28" s="508"/>
      <c r="L28" s="508"/>
      <c r="O28" s="508"/>
      <c r="P28" s="508"/>
      <c r="Q28" s="508"/>
      <c r="R28" s="508"/>
      <c r="S28" s="508"/>
      <c r="V28">
        <v>24</v>
      </c>
      <c r="W28">
        <v>24</v>
      </c>
      <c r="X28" t="s">
        <v>748</v>
      </c>
      <c r="Y28" t="s">
        <v>6</v>
      </c>
      <c r="Z28">
        <v>161</v>
      </c>
      <c r="AC28">
        <v>60</v>
      </c>
      <c r="AD28">
        <v>60</v>
      </c>
      <c r="AE28" t="s">
        <v>746</v>
      </c>
      <c r="AF28" t="s">
        <v>6</v>
      </c>
      <c r="AG28">
        <v>2050</v>
      </c>
      <c r="AJ28" s="508"/>
      <c r="AK28" s="508"/>
      <c r="AL28" s="508"/>
      <c r="AM28" s="508"/>
      <c r="AN28" s="508"/>
      <c r="AX28">
        <v>20</v>
      </c>
      <c r="AY28">
        <v>20</v>
      </c>
      <c r="AZ28" t="s">
        <v>751</v>
      </c>
      <c r="BA28" t="s">
        <v>7</v>
      </c>
      <c r="BB28">
        <v>69066</v>
      </c>
    </row>
    <row r="29" spans="1:54">
      <c r="A29" s="508"/>
      <c r="B29" s="508"/>
      <c r="C29" s="508"/>
      <c r="D29" s="508"/>
      <c r="E29" s="508"/>
      <c r="H29" s="508"/>
      <c r="I29" s="508"/>
      <c r="J29" s="508"/>
      <c r="K29" s="508"/>
      <c r="L29" s="508"/>
      <c r="O29" s="508"/>
      <c r="P29" s="508"/>
      <c r="Q29" s="508"/>
      <c r="R29" s="508"/>
      <c r="S29" s="508"/>
      <c r="V29">
        <v>30</v>
      </c>
      <c r="W29">
        <v>30</v>
      </c>
      <c r="X29" t="s">
        <v>748</v>
      </c>
      <c r="Y29" t="s">
        <v>6</v>
      </c>
      <c r="Z29">
        <v>516</v>
      </c>
      <c r="AC29">
        <v>60</v>
      </c>
      <c r="AD29">
        <v>60</v>
      </c>
      <c r="AE29" t="s">
        <v>746</v>
      </c>
      <c r="AF29" t="s">
        <v>6</v>
      </c>
      <c r="AG29">
        <v>2095</v>
      </c>
      <c r="AJ29" s="508"/>
      <c r="AK29" s="508"/>
      <c r="AL29" s="508"/>
      <c r="AM29" s="508"/>
      <c r="AN29" s="508"/>
      <c r="AX29">
        <v>20</v>
      </c>
      <c r="AY29">
        <v>20</v>
      </c>
      <c r="AZ29" t="s">
        <v>751</v>
      </c>
      <c r="BA29" t="s">
        <v>7</v>
      </c>
      <c r="BB29">
        <v>563</v>
      </c>
    </row>
    <row r="30" spans="1:54">
      <c r="A30" s="508"/>
      <c r="B30" s="508"/>
      <c r="C30" s="508"/>
      <c r="D30" s="508"/>
      <c r="E30" s="508"/>
      <c r="H30" s="508"/>
      <c r="I30" s="508"/>
      <c r="J30" s="508"/>
      <c r="K30" s="508"/>
      <c r="L30" s="508"/>
      <c r="O30" s="508"/>
      <c r="P30" s="508"/>
      <c r="Q30" s="508"/>
      <c r="R30" s="508"/>
      <c r="S30" s="508"/>
      <c r="V30">
        <v>18</v>
      </c>
      <c r="W30">
        <v>18</v>
      </c>
      <c r="X30" t="s">
        <v>748</v>
      </c>
      <c r="Y30" t="s">
        <v>6</v>
      </c>
      <c r="Z30">
        <v>175</v>
      </c>
      <c r="AC30">
        <v>60</v>
      </c>
      <c r="AD30">
        <v>60</v>
      </c>
      <c r="AE30" t="s">
        <v>748</v>
      </c>
      <c r="AF30" t="s">
        <v>6</v>
      </c>
      <c r="AG30">
        <v>2041</v>
      </c>
      <c r="AJ30" s="508"/>
      <c r="AK30" s="508"/>
      <c r="AL30" s="508"/>
      <c r="AM30" s="508"/>
      <c r="AN30" s="508"/>
      <c r="AX30">
        <v>20</v>
      </c>
      <c r="AZ30" t="s">
        <v>751</v>
      </c>
      <c r="BA30" t="s">
        <v>6</v>
      </c>
      <c r="BB30">
        <v>9208</v>
      </c>
    </row>
    <row r="31" spans="1:54">
      <c r="A31" s="508"/>
      <c r="B31" s="508"/>
      <c r="C31" s="508"/>
      <c r="D31" s="508"/>
      <c r="E31" s="508"/>
      <c r="H31" s="508"/>
      <c r="I31" s="508"/>
      <c r="J31" s="508"/>
      <c r="K31" s="508"/>
      <c r="L31" s="508"/>
      <c r="O31" s="508"/>
      <c r="P31" s="508"/>
      <c r="Q31" s="508"/>
      <c r="R31" s="508"/>
      <c r="S31" s="508"/>
      <c r="V31">
        <v>60</v>
      </c>
      <c r="W31">
        <v>60</v>
      </c>
      <c r="X31" t="s">
        <v>748</v>
      </c>
      <c r="Y31" t="s">
        <v>6</v>
      </c>
      <c r="Z31">
        <v>530</v>
      </c>
      <c r="AC31">
        <v>60</v>
      </c>
      <c r="AD31">
        <v>60</v>
      </c>
      <c r="AE31" t="s">
        <v>749</v>
      </c>
      <c r="AF31" t="s">
        <v>6</v>
      </c>
      <c r="AG31">
        <v>9402</v>
      </c>
      <c r="AJ31" s="508"/>
      <c r="AK31" s="508"/>
      <c r="AL31" s="508"/>
      <c r="AM31" s="508"/>
      <c r="AN31" s="508"/>
      <c r="AX31">
        <v>20</v>
      </c>
      <c r="AZ31" t="s">
        <v>751</v>
      </c>
      <c r="BA31" t="s">
        <v>6</v>
      </c>
      <c r="BB31">
        <v>9210</v>
      </c>
    </row>
    <row r="32" spans="1:54">
      <c r="A32" s="508"/>
      <c r="B32" s="508"/>
      <c r="C32" s="508"/>
      <c r="D32" s="508"/>
      <c r="E32" s="508"/>
      <c r="H32" s="508"/>
      <c r="I32" s="508"/>
      <c r="J32" s="508"/>
      <c r="K32" s="508"/>
      <c r="L32" s="508"/>
      <c r="O32" s="508"/>
      <c r="P32" s="508"/>
      <c r="Q32" s="508"/>
      <c r="R32" s="508"/>
      <c r="S32" s="508"/>
      <c r="V32">
        <v>12</v>
      </c>
      <c r="W32">
        <v>12</v>
      </c>
      <c r="X32" t="s">
        <v>748</v>
      </c>
      <c r="Y32" t="s">
        <v>7</v>
      </c>
      <c r="Z32">
        <v>167</v>
      </c>
      <c r="AC32">
        <v>60</v>
      </c>
      <c r="AD32">
        <v>60</v>
      </c>
      <c r="AE32" t="s">
        <v>749</v>
      </c>
      <c r="AF32" t="s">
        <v>6</v>
      </c>
      <c r="AG32">
        <v>9409</v>
      </c>
      <c r="AJ32" s="508"/>
      <c r="AK32" s="508"/>
      <c r="AL32" s="508"/>
      <c r="AM32" s="508"/>
      <c r="AN32" s="508"/>
      <c r="AX32">
        <v>20</v>
      </c>
      <c r="AZ32" t="s">
        <v>751</v>
      </c>
      <c r="BA32" t="s">
        <v>6</v>
      </c>
      <c r="BB32">
        <v>9309</v>
      </c>
    </row>
    <row r="33" spans="1:54">
      <c r="A33" s="508"/>
      <c r="B33" s="508"/>
      <c r="C33" s="508"/>
      <c r="D33" s="508"/>
      <c r="E33" s="508"/>
      <c r="H33" s="508"/>
      <c r="I33" s="508"/>
      <c r="J33" s="508"/>
      <c r="K33" s="508"/>
      <c r="L33" s="508"/>
      <c r="O33" s="508"/>
      <c r="P33" s="508"/>
      <c r="Q33" s="508"/>
      <c r="R33" s="508"/>
      <c r="S33" s="508"/>
      <c r="V33">
        <v>12</v>
      </c>
      <c r="W33">
        <v>12</v>
      </c>
      <c r="X33" t="s">
        <v>748</v>
      </c>
      <c r="Y33" t="s">
        <v>7</v>
      </c>
      <c r="Z33">
        <v>518</v>
      </c>
      <c r="AC33">
        <v>180</v>
      </c>
      <c r="AD33">
        <v>180</v>
      </c>
      <c r="AE33" t="s">
        <v>751</v>
      </c>
      <c r="AF33" t="s">
        <v>6</v>
      </c>
      <c r="AG33">
        <v>120</v>
      </c>
      <c r="AJ33" s="508"/>
      <c r="AK33" s="508"/>
      <c r="AL33" s="508"/>
      <c r="AM33" s="508"/>
      <c r="AN33" s="508"/>
      <c r="AX33">
        <v>20</v>
      </c>
      <c r="AZ33" t="s">
        <v>751</v>
      </c>
      <c r="BA33" t="s">
        <v>6</v>
      </c>
      <c r="BB33">
        <v>2129</v>
      </c>
    </row>
    <row r="34" spans="1:54">
      <c r="A34" s="508"/>
      <c r="B34" s="508"/>
      <c r="C34" s="508"/>
      <c r="D34" s="508"/>
      <c r="E34" s="508"/>
      <c r="H34" s="553"/>
      <c r="I34" s="553"/>
      <c r="J34" s="553"/>
      <c r="K34" s="553"/>
      <c r="L34" s="553"/>
      <c r="O34" s="508"/>
      <c r="P34" s="508"/>
      <c r="Q34" s="508"/>
      <c r="R34" s="508"/>
      <c r="S34" s="508"/>
      <c r="V34">
        <v>6</v>
      </c>
      <c r="W34">
        <v>6</v>
      </c>
      <c r="X34" t="s">
        <v>748</v>
      </c>
      <c r="Y34" t="s">
        <v>6</v>
      </c>
      <c r="Z34">
        <v>254</v>
      </c>
      <c r="AC34">
        <v>60</v>
      </c>
      <c r="AD34">
        <v>60</v>
      </c>
      <c r="AE34" t="s">
        <v>751</v>
      </c>
      <c r="AF34" t="s">
        <v>7</v>
      </c>
      <c r="AG34">
        <v>142</v>
      </c>
      <c r="AJ34" s="508"/>
      <c r="AK34" s="508"/>
      <c r="AL34" s="508"/>
      <c r="AM34" s="508"/>
      <c r="AN34" s="508"/>
      <c r="AX34">
        <v>20</v>
      </c>
      <c r="AZ34" t="s">
        <v>751</v>
      </c>
      <c r="BA34" t="s">
        <v>6</v>
      </c>
      <c r="BB34">
        <v>2069</v>
      </c>
    </row>
    <row r="35" spans="1:54">
      <c r="A35" s="508"/>
      <c r="B35" s="508"/>
      <c r="C35" s="508"/>
      <c r="D35" s="508"/>
      <c r="E35" s="508"/>
      <c r="H35" s="553"/>
      <c r="I35" s="553"/>
      <c r="J35" s="553"/>
      <c r="K35" s="553"/>
      <c r="L35" s="553"/>
      <c r="O35" s="508"/>
      <c r="P35" s="508"/>
      <c r="Q35" s="508"/>
      <c r="R35" s="508"/>
      <c r="S35" s="508"/>
      <c r="V35">
        <v>18</v>
      </c>
      <c r="W35">
        <v>18</v>
      </c>
      <c r="X35" t="s">
        <v>748</v>
      </c>
      <c r="Y35" t="s">
        <v>6</v>
      </c>
      <c r="Z35">
        <v>510</v>
      </c>
      <c r="AC35">
        <v>60</v>
      </c>
      <c r="AD35">
        <v>60</v>
      </c>
      <c r="AE35" t="s">
        <v>751</v>
      </c>
      <c r="AF35" t="s">
        <v>6</v>
      </c>
      <c r="AG35">
        <v>2044</v>
      </c>
      <c r="AJ35" s="508"/>
      <c r="AK35" s="508"/>
      <c r="AL35" s="508"/>
      <c r="AM35" s="508"/>
      <c r="AN35" s="508"/>
      <c r="AX35">
        <v>40</v>
      </c>
      <c r="AZ35" t="s">
        <v>751</v>
      </c>
      <c r="BA35" t="s">
        <v>6</v>
      </c>
      <c r="BB35">
        <v>301</v>
      </c>
    </row>
    <row r="36" spans="1:54">
      <c r="A36" s="508"/>
      <c r="B36" s="508"/>
      <c r="C36" s="508"/>
      <c r="D36" s="508"/>
      <c r="E36" s="508"/>
      <c r="H36" s="508"/>
      <c r="I36" s="508"/>
      <c r="J36" s="508"/>
      <c r="K36" s="508"/>
      <c r="L36" s="508"/>
      <c r="O36" s="508"/>
      <c r="P36" s="508"/>
      <c r="Q36" s="508"/>
      <c r="R36" s="508"/>
      <c r="S36" s="508"/>
      <c r="V36">
        <v>18</v>
      </c>
      <c r="W36">
        <v>18</v>
      </c>
      <c r="X36" t="s">
        <v>748</v>
      </c>
      <c r="Y36" t="s">
        <v>7</v>
      </c>
      <c r="Z36">
        <v>118</v>
      </c>
      <c r="AC36">
        <v>180</v>
      </c>
      <c r="AE36" t="s">
        <v>751</v>
      </c>
      <c r="AF36" t="s">
        <v>6</v>
      </c>
      <c r="AG36">
        <v>120</v>
      </c>
      <c r="AJ36" s="508"/>
      <c r="AK36" s="508"/>
      <c r="AL36" s="508"/>
      <c r="AM36" s="508"/>
      <c r="AN36" s="508"/>
      <c r="AX36">
        <v>20</v>
      </c>
      <c r="AZ36" t="s">
        <v>751</v>
      </c>
      <c r="BA36" t="s">
        <v>6</v>
      </c>
      <c r="BB36">
        <v>282</v>
      </c>
    </row>
    <row r="37" spans="1:54">
      <c r="A37" s="508"/>
      <c r="B37" s="508"/>
      <c r="C37" s="508"/>
      <c r="D37" s="508"/>
      <c r="E37" s="508"/>
      <c r="H37" s="508"/>
      <c r="I37" s="508"/>
      <c r="J37" s="508"/>
      <c r="K37" s="508"/>
      <c r="L37" s="508"/>
      <c r="O37" s="508"/>
      <c r="P37" s="508"/>
      <c r="Q37" s="508"/>
      <c r="R37" s="508"/>
      <c r="S37" s="508"/>
      <c r="V37">
        <v>12</v>
      </c>
      <c r="W37">
        <v>12</v>
      </c>
      <c r="X37" t="s">
        <v>748</v>
      </c>
      <c r="Y37" t="s">
        <v>6</v>
      </c>
      <c r="Z37">
        <v>136</v>
      </c>
      <c r="AC37">
        <v>60</v>
      </c>
      <c r="AE37" t="s">
        <v>751</v>
      </c>
      <c r="AF37" t="s">
        <v>6</v>
      </c>
      <c r="AG37">
        <v>142</v>
      </c>
      <c r="AJ37" s="508"/>
      <c r="AK37" s="508"/>
      <c r="AL37" s="508"/>
      <c r="AM37" s="508"/>
      <c r="AN37" s="508"/>
      <c r="AX37">
        <v>20</v>
      </c>
      <c r="AZ37" t="s">
        <v>751</v>
      </c>
      <c r="BA37" t="s">
        <v>6</v>
      </c>
      <c r="BB37">
        <v>684</v>
      </c>
    </row>
    <row r="38" spans="1:54">
      <c r="A38" s="508"/>
      <c r="B38" s="508"/>
      <c r="C38" s="508"/>
      <c r="D38" s="508"/>
      <c r="E38" s="508"/>
      <c r="H38" s="508"/>
      <c r="I38" s="508"/>
      <c r="J38" s="508"/>
      <c r="K38" s="508"/>
      <c r="L38" s="508"/>
      <c r="O38" s="508"/>
      <c r="P38" s="508"/>
      <c r="Q38" s="508"/>
      <c r="R38" s="508"/>
      <c r="S38" s="508"/>
      <c r="V38">
        <v>18</v>
      </c>
      <c r="W38">
        <v>18</v>
      </c>
      <c r="X38" t="s">
        <v>748</v>
      </c>
      <c r="Y38" t="s">
        <v>7</v>
      </c>
      <c r="Z38">
        <v>196</v>
      </c>
      <c r="AC38">
        <v>60</v>
      </c>
      <c r="AD38">
        <v>60</v>
      </c>
      <c r="AE38" t="s">
        <v>751</v>
      </c>
      <c r="AF38" t="s">
        <v>6</v>
      </c>
      <c r="AG38">
        <v>119</v>
      </c>
      <c r="AJ38" s="508"/>
      <c r="AK38" s="508"/>
      <c r="AL38" s="508"/>
      <c r="AM38" s="508"/>
      <c r="AN38" s="508"/>
      <c r="AX38">
        <v>80</v>
      </c>
      <c r="AZ38" t="s">
        <v>751</v>
      </c>
      <c r="BA38" t="s">
        <v>6</v>
      </c>
      <c r="BB38">
        <v>154</v>
      </c>
    </row>
    <row r="39" spans="1:54">
      <c r="A39" s="508"/>
      <c r="B39" s="508"/>
      <c r="C39" s="508"/>
      <c r="D39" s="508"/>
      <c r="E39" s="508"/>
      <c r="H39" s="508"/>
      <c r="I39" s="508"/>
      <c r="J39" s="508"/>
      <c r="K39" s="508"/>
      <c r="L39" s="508"/>
      <c r="O39" s="508"/>
      <c r="P39" s="508"/>
      <c r="Q39" s="508"/>
      <c r="R39" s="508"/>
      <c r="S39" s="508"/>
      <c r="V39">
        <v>60</v>
      </c>
      <c r="W39">
        <v>60</v>
      </c>
      <c r="X39" t="s">
        <v>748</v>
      </c>
      <c r="Y39" t="s">
        <v>7</v>
      </c>
      <c r="Z39">
        <v>540</v>
      </c>
      <c r="AC39">
        <v>60</v>
      </c>
      <c r="AD39">
        <v>60</v>
      </c>
      <c r="AE39" t="s">
        <v>751</v>
      </c>
      <c r="AF39" t="s">
        <v>6</v>
      </c>
      <c r="AG39">
        <v>197</v>
      </c>
      <c r="AJ39" s="508"/>
      <c r="AK39" s="508"/>
      <c r="AL39" s="508"/>
      <c r="AM39" s="508"/>
      <c r="AN39" s="508"/>
      <c r="AX39">
        <v>20</v>
      </c>
      <c r="AZ39" t="s">
        <v>751</v>
      </c>
      <c r="BA39" t="s">
        <v>6</v>
      </c>
      <c r="BB39">
        <v>224</v>
      </c>
    </row>
    <row r="40" spans="1:54">
      <c r="A40" s="508"/>
      <c r="B40" s="508"/>
      <c r="C40" s="508"/>
      <c r="D40" s="508"/>
      <c r="E40" s="508"/>
      <c r="H40" s="508"/>
      <c r="I40" s="508"/>
      <c r="J40" s="508"/>
      <c r="K40" s="508"/>
      <c r="L40" s="508"/>
      <c r="O40" s="508"/>
      <c r="P40" s="508"/>
      <c r="Q40" s="508"/>
      <c r="R40" s="508"/>
      <c r="S40" s="508"/>
      <c r="V40">
        <v>90</v>
      </c>
      <c r="W40">
        <v>90</v>
      </c>
      <c r="X40" t="s">
        <v>748</v>
      </c>
      <c r="Y40" t="s">
        <v>7</v>
      </c>
      <c r="Z40">
        <v>304</v>
      </c>
      <c r="AC40">
        <v>60</v>
      </c>
      <c r="AD40">
        <v>60</v>
      </c>
      <c r="AE40" t="s">
        <v>751</v>
      </c>
      <c r="AF40" t="s">
        <v>6</v>
      </c>
      <c r="AG40">
        <v>533</v>
      </c>
      <c r="AJ40" s="508"/>
      <c r="AK40" s="508"/>
      <c r="AL40" s="508"/>
      <c r="AM40" s="508"/>
      <c r="AN40" s="508"/>
      <c r="AX40">
        <v>20</v>
      </c>
      <c r="AZ40" t="s">
        <v>751</v>
      </c>
      <c r="BA40" t="s">
        <v>6</v>
      </c>
      <c r="BB40">
        <v>69066</v>
      </c>
    </row>
    <row r="41" spans="1:54">
      <c r="A41" s="508"/>
      <c r="B41" s="508"/>
      <c r="C41" s="508"/>
      <c r="D41" s="508"/>
      <c r="E41" s="508"/>
      <c r="H41" s="508"/>
      <c r="I41" s="508"/>
      <c r="J41" s="508"/>
      <c r="K41" s="508"/>
      <c r="L41" s="508"/>
      <c r="O41" s="508"/>
      <c r="P41" s="508"/>
      <c r="Q41" s="508"/>
      <c r="R41" s="508"/>
      <c r="S41" s="508"/>
      <c r="V41">
        <v>6</v>
      </c>
      <c r="X41" t="s">
        <v>749</v>
      </c>
      <c r="Y41" t="s">
        <v>7</v>
      </c>
      <c r="Z41">
        <v>69024</v>
      </c>
      <c r="AC41">
        <v>60</v>
      </c>
      <c r="AD41">
        <v>60</v>
      </c>
      <c r="AE41" t="s">
        <v>751</v>
      </c>
      <c r="AF41" t="s">
        <v>6</v>
      </c>
      <c r="AG41">
        <v>536</v>
      </c>
      <c r="AJ41" s="508"/>
      <c r="AK41" s="508"/>
      <c r="AL41" s="508"/>
      <c r="AM41" s="508"/>
      <c r="AN41" s="508"/>
      <c r="AX41">
        <v>20</v>
      </c>
      <c r="AZ41" t="s">
        <v>751</v>
      </c>
      <c r="BA41" t="s">
        <v>6</v>
      </c>
      <c r="BB41">
        <v>563</v>
      </c>
    </row>
    <row r="42" spans="1:54">
      <c r="A42" s="508"/>
      <c r="B42" s="508"/>
      <c r="C42" s="508"/>
      <c r="D42" s="508"/>
      <c r="E42" s="508"/>
      <c r="H42" s="508"/>
      <c r="I42" s="508"/>
      <c r="J42" s="508"/>
      <c r="K42" s="508"/>
      <c r="L42" s="508"/>
      <c r="O42" s="508"/>
      <c r="P42" s="508"/>
      <c r="Q42" s="508"/>
      <c r="R42" s="508"/>
      <c r="S42" s="508"/>
      <c r="V42">
        <v>6</v>
      </c>
      <c r="W42">
        <v>6</v>
      </c>
      <c r="X42" t="s">
        <v>749</v>
      </c>
      <c r="Y42" t="s">
        <v>6</v>
      </c>
      <c r="Z42">
        <v>69024</v>
      </c>
      <c r="AC42">
        <v>60</v>
      </c>
      <c r="AD42">
        <v>60</v>
      </c>
      <c r="AE42" t="s">
        <v>751</v>
      </c>
      <c r="AF42" t="s">
        <v>6</v>
      </c>
      <c r="AG42">
        <v>170</v>
      </c>
      <c r="AJ42" s="508"/>
      <c r="AK42" s="508"/>
      <c r="AL42" s="508"/>
      <c r="AM42" s="508"/>
      <c r="AN42" s="508"/>
      <c r="AX42">
        <v>100</v>
      </c>
      <c r="AY42">
        <v>100</v>
      </c>
      <c r="AZ42" t="s">
        <v>751</v>
      </c>
      <c r="BA42" t="s">
        <v>6</v>
      </c>
      <c r="BB42">
        <v>176</v>
      </c>
    </row>
    <row r="43" spans="1:54">
      <c r="A43" s="508"/>
      <c r="B43" s="508"/>
      <c r="C43" s="508"/>
      <c r="D43" s="508"/>
      <c r="E43" s="508"/>
      <c r="H43" s="508"/>
      <c r="I43" s="508"/>
      <c r="J43" s="508"/>
      <c r="K43" s="508"/>
      <c r="L43" s="508"/>
      <c r="O43" s="508"/>
      <c r="P43" s="508"/>
      <c r="Q43" s="508"/>
      <c r="R43" s="508"/>
      <c r="S43" s="508"/>
      <c r="V43">
        <v>6</v>
      </c>
      <c r="W43">
        <v>6</v>
      </c>
      <c r="X43" t="s">
        <v>749</v>
      </c>
      <c r="Y43" t="s">
        <v>6</v>
      </c>
      <c r="Z43">
        <v>289</v>
      </c>
      <c r="AC43">
        <v>60</v>
      </c>
      <c r="AD43">
        <v>60</v>
      </c>
      <c r="AE43" t="s">
        <v>752</v>
      </c>
      <c r="AF43" t="s">
        <v>6</v>
      </c>
      <c r="AG43">
        <v>184</v>
      </c>
      <c r="AJ43" s="508"/>
      <c r="AK43" s="508"/>
      <c r="AL43" s="508"/>
      <c r="AM43" s="508"/>
      <c r="AN43" s="508"/>
      <c r="AX43">
        <v>20</v>
      </c>
      <c r="AY43">
        <v>20</v>
      </c>
      <c r="AZ43" t="s">
        <v>751</v>
      </c>
      <c r="BA43" t="s">
        <v>6</v>
      </c>
      <c r="BB43">
        <v>524</v>
      </c>
    </row>
    <row r="44" spans="1:54">
      <c r="A44" s="508"/>
      <c r="B44" s="508"/>
      <c r="C44" s="508"/>
      <c r="D44" s="508"/>
      <c r="E44" s="508"/>
      <c r="H44" s="508"/>
      <c r="I44" s="508"/>
      <c r="J44" s="508"/>
      <c r="K44" s="508"/>
      <c r="L44" s="508"/>
      <c r="O44" s="508"/>
      <c r="P44" s="508"/>
      <c r="Q44" s="508"/>
      <c r="R44" s="508"/>
      <c r="S44" s="508"/>
      <c r="V44">
        <v>6</v>
      </c>
      <c r="W44">
        <v>6</v>
      </c>
      <c r="X44" t="s">
        <v>749</v>
      </c>
      <c r="Y44" t="s">
        <v>6</v>
      </c>
      <c r="Z44">
        <v>665</v>
      </c>
      <c r="AC44">
        <v>60</v>
      </c>
      <c r="AD44">
        <v>60</v>
      </c>
      <c r="AE44" t="s">
        <v>751</v>
      </c>
      <c r="AF44" t="s">
        <v>6</v>
      </c>
      <c r="AG44">
        <v>2044</v>
      </c>
      <c r="AJ44" s="508"/>
      <c r="AK44" s="508"/>
      <c r="AL44" s="508"/>
      <c r="AM44" s="508"/>
      <c r="AN44" s="508"/>
      <c r="AX44">
        <v>100</v>
      </c>
      <c r="AY44">
        <v>100</v>
      </c>
      <c r="AZ44" t="s">
        <v>751</v>
      </c>
      <c r="BA44" t="s">
        <v>6</v>
      </c>
      <c r="BB44">
        <v>515</v>
      </c>
    </row>
    <row r="45" spans="1:54">
      <c r="A45" s="508"/>
      <c r="B45" s="508"/>
      <c r="C45" s="508"/>
      <c r="D45" s="508"/>
      <c r="E45" s="508"/>
      <c r="O45" s="508"/>
      <c r="P45" s="508"/>
      <c r="Q45" s="508"/>
      <c r="R45" s="508"/>
      <c r="S45" s="508"/>
      <c r="V45">
        <v>30</v>
      </c>
      <c r="W45">
        <v>30</v>
      </c>
      <c r="X45" t="s">
        <v>749</v>
      </c>
      <c r="Y45" t="s">
        <v>6</v>
      </c>
      <c r="Z45">
        <v>504</v>
      </c>
      <c r="AC45">
        <v>60</v>
      </c>
      <c r="AD45">
        <v>60</v>
      </c>
      <c r="AE45" t="s">
        <v>752</v>
      </c>
      <c r="AF45" t="s">
        <v>6</v>
      </c>
      <c r="AG45">
        <v>270</v>
      </c>
      <c r="AJ45" s="508"/>
      <c r="AK45" s="508"/>
      <c r="AL45" s="508"/>
      <c r="AM45" s="508"/>
      <c r="AN45" s="508"/>
      <c r="AX45">
        <v>40</v>
      </c>
      <c r="AY45">
        <v>40</v>
      </c>
      <c r="AZ45" t="s">
        <v>751</v>
      </c>
      <c r="BA45" t="s">
        <v>6</v>
      </c>
      <c r="BB45">
        <v>157</v>
      </c>
    </row>
    <row r="46" spans="1:54">
      <c r="A46" s="508"/>
      <c r="B46" s="508"/>
      <c r="C46" s="508"/>
      <c r="D46" s="508"/>
      <c r="E46" s="508"/>
      <c r="O46" s="508"/>
      <c r="P46" s="508"/>
      <c r="Q46" s="508"/>
      <c r="R46" s="508"/>
      <c r="S46" s="508"/>
      <c r="V46">
        <v>18</v>
      </c>
      <c r="W46">
        <v>18</v>
      </c>
      <c r="X46" t="s">
        <v>749</v>
      </c>
      <c r="Y46" t="s">
        <v>6</v>
      </c>
      <c r="Z46">
        <v>528</v>
      </c>
      <c r="AC46">
        <v>60</v>
      </c>
      <c r="AD46">
        <v>60</v>
      </c>
      <c r="AE46" t="s">
        <v>752</v>
      </c>
      <c r="AF46" t="s">
        <v>6</v>
      </c>
      <c r="AG46">
        <v>2128</v>
      </c>
      <c r="AJ46" s="508"/>
      <c r="AK46" s="508"/>
      <c r="AL46" s="508"/>
      <c r="AM46" s="508"/>
      <c r="AN46" s="508"/>
      <c r="AX46">
        <v>20</v>
      </c>
      <c r="AY46">
        <v>20</v>
      </c>
      <c r="AZ46" t="s">
        <v>752</v>
      </c>
      <c r="BA46" t="s">
        <v>6</v>
      </c>
      <c r="BB46">
        <v>2114</v>
      </c>
    </row>
    <row r="47" spans="1:54">
      <c r="A47" s="508"/>
      <c r="B47" s="508"/>
      <c r="C47" s="508"/>
      <c r="D47" s="508"/>
      <c r="E47" s="508"/>
      <c r="O47" s="508"/>
      <c r="P47" s="508"/>
      <c r="Q47" s="508"/>
      <c r="R47" s="508"/>
      <c r="S47" s="508"/>
      <c r="V47">
        <v>6</v>
      </c>
      <c r="W47">
        <v>6</v>
      </c>
      <c r="X47" t="s">
        <v>749</v>
      </c>
      <c r="Y47" t="s">
        <v>6</v>
      </c>
      <c r="Z47">
        <v>656</v>
      </c>
      <c r="AC47">
        <v>120</v>
      </c>
      <c r="AD47">
        <v>120</v>
      </c>
      <c r="AE47" t="s">
        <v>753</v>
      </c>
      <c r="AF47" t="s">
        <v>6</v>
      </c>
      <c r="AG47">
        <v>164</v>
      </c>
      <c r="AJ47" s="508"/>
      <c r="AK47" s="508"/>
      <c r="AL47" s="508"/>
      <c r="AM47" s="508"/>
      <c r="AN47" s="508"/>
      <c r="AX47">
        <v>20</v>
      </c>
      <c r="AY47">
        <v>20</v>
      </c>
      <c r="AZ47" t="s">
        <v>752</v>
      </c>
      <c r="BA47" t="s">
        <v>6</v>
      </c>
      <c r="BB47">
        <v>237</v>
      </c>
    </row>
    <row r="48" spans="1:54">
      <c r="A48" s="508"/>
      <c r="B48" s="508"/>
      <c r="C48" s="508"/>
      <c r="D48" s="508"/>
      <c r="E48" s="508"/>
      <c r="O48" s="508"/>
      <c r="P48" s="508"/>
      <c r="Q48" s="508"/>
      <c r="R48" s="508"/>
      <c r="S48" s="508"/>
      <c r="V48">
        <v>6</v>
      </c>
      <c r="W48">
        <v>6</v>
      </c>
      <c r="X48" t="s">
        <v>749</v>
      </c>
      <c r="Y48" t="s">
        <v>6</v>
      </c>
      <c r="Z48">
        <v>259</v>
      </c>
      <c r="AC48">
        <v>60</v>
      </c>
      <c r="AD48">
        <v>60</v>
      </c>
      <c r="AE48" t="s">
        <v>753</v>
      </c>
      <c r="AF48" t="s">
        <v>6</v>
      </c>
      <c r="AG48">
        <v>2046</v>
      </c>
      <c r="AJ48" s="508"/>
      <c r="AK48" s="508"/>
      <c r="AL48" s="508"/>
      <c r="AM48" s="508"/>
      <c r="AN48" s="508"/>
      <c r="AX48">
        <v>200</v>
      </c>
      <c r="AY48">
        <v>200</v>
      </c>
      <c r="AZ48" t="s">
        <v>752</v>
      </c>
      <c r="BA48" t="s">
        <v>6</v>
      </c>
      <c r="BB48">
        <v>124</v>
      </c>
    </row>
    <row r="49" spans="1:54">
      <c r="A49" s="508"/>
      <c r="B49" s="508"/>
      <c r="C49" s="508"/>
      <c r="D49" s="508"/>
      <c r="E49" s="508"/>
      <c r="O49" s="508"/>
      <c r="P49" s="508"/>
      <c r="Q49" s="508"/>
      <c r="R49" s="508"/>
      <c r="S49" s="508"/>
      <c r="V49">
        <v>60</v>
      </c>
      <c r="W49">
        <v>60</v>
      </c>
      <c r="X49" t="s">
        <v>749</v>
      </c>
      <c r="Y49" t="s">
        <v>6</v>
      </c>
      <c r="Z49">
        <v>189</v>
      </c>
      <c r="AJ49" s="508"/>
      <c r="AK49" s="508"/>
      <c r="AL49" s="508"/>
      <c r="AM49" s="508"/>
      <c r="AN49" s="508"/>
      <c r="AX49">
        <v>20</v>
      </c>
      <c r="AY49">
        <v>20</v>
      </c>
      <c r="AZ49" t="s">
        <v>752</v>
      </c>
      <c r="BA49" t="s">
        <v>6</v>
      </c>
      <c r="BB49">
        <v>281</v>
      </c>
    </row>
    <row r="50" spans="1:54">
      <c r="A50" s="508"/>
      <c r="B50" s="508"/>
      <c r="C50" s="508"/>
      <c r="D50" s="508"/>
      <c r="E50" s="508"/>
      <c r="H50">
        <v>12</v>
      </c>
      <c r="I50">
        <v>12</v>
      </c>
      <c r="J50" t="s">
        <v>742</v>
      </c>
      <c r="K50" t="s">
        <v>6</v>
      </c>
      <c r="L50">
        <v>69024</v>
      </c>
      <c r="M50" s="502">
        <v>3</v>
      </c>
      <c r="O50" s="508"/>
      <c r="P50" s="508"/>
      <c r="Q50" s="508"/>
      <c r="R50" s="508"/>
      <c r="S50" s="508"/>
      <c r="V50">
        <v>18</v>
      </c>
      <c r="W50">
        <v>18</v>
      </c>
      <c r="X50" t="s">
        <v>749</v>
      </c>
      <c r="Y50" t="s">
        <v>6</v>
      </c>
      <c r="Z50">
        <v>505</v>
      </c>
      <c r="AJ50" s="508"/>
      <c r="AK50" s="508"/>
      <c r="AL50" s="508"/>
      <c r="AM50" s="508"/>
      <c r="AN50" s="508"/>
      <c r="AX50">
        <v>200</v>
      </c>
      <c r="AY50">
        <v>200</v>
      </c>
      <c r="AZ50" t="s">
        <v>752</v>
      </c>
      <c r="BA50" t="s">
        <v>6</v>
      </c>
      <c r="BB50">
        <v>141</v>
      </c>
    </row>
    <row r="51" spans="1:54">
      <c r="A51" s="508"/>
      <c r="B51" s="508"/>
      <c r="C51" s="508"/>
      <c r="D51" s="508"/>
      <c r="E51" s="508"/>
      <c r="H51">
        <v>6</v>
      </c>
      <c r="I51">
        <v>6</v>
      </c>
      <c r="J51" t="s">
        <v>742</v>
      </c>
      <c r="K51" t="s">
        <v>6</v>
      </c>
      <c r="L51">
        <v>161</v>
      </c>
      <c r="M51" s="502">
        <v>3</v>
      </c>
      <c r="O51" s="508"/>
      <c r="P51" s="508"/>
      <c r="Q51" s="508"/>
      <c r="R51" s="508"/>
      <c r="S51" s="508"/>
      <c r="V51">
        <v>6</v>
      </c>
      <c r="W51">
        <v>6</v>
      </c>
      <c r="X51" t="s">
        <v>749</v>
      </c>
      <c r="Y51" t="s">
        <v>6</v>
      </c>
      <c r="Z51">
        <v>2073</v>
      </c>
      <c r="AC51" s="508"/>
      <c r="AD51" s="508"/>
      <c r="AE51" s="508"/>
      <c r="AF51" s="508"/>
      <c r="AG51" s="508"/>
      <c r="AJ51" s="508"/>
      <c r="AK51" s="508"/>
      <c r="AL51" s="508"/>
      <c r="AM51" s="508"/>
      <c r="AN51" s="508"/>
      <c r="AX51">
        <v>100</v>
      </c>
      <c r="AY51">
        <v>100</v>
      </c>
      <c r="AZ51" t="s">
        <v>752</v>
      </c>
      <c r="BA51" t="s">
        <v>6</v>
      </c>
      <c r="BB51">
        <v>161</v>
      </c>
    </row>
    <row r="52" spans="1:54">
      <c r="A52" s="508"/>
      <c r="B52" s="508"/>
      <c r="C52" s="508"/>
      <c r="D52" s="508"/>
      <c r="E52" s="508"/>
      <c r="H52">
        <v>12</v>
      </c>
      <c r="I52">
        <v>12</v>
      </c>
      <c r="J52" t="s">
        <v>742</v>
      </c>
      <c r="K52" t="s">
        <v>6</v>
      </c>
      <c r="L52">
        <v>9504</v>
      </c>
      <c r="M52" s="502">
        <v>3</v>
      </c>
      <c r="O52" s="508"/>
      <c r="P52" s="508"/>
      <c r="Q52" s="508"/>
      <c r="R52" s="508"/>
      <c r="S52" s="508"/>
      <c r="V52">
        <v>6</v>
      </c>
      <c r="W52">
        <v>6</v>
      </c>
      <c r="X52" t="s">
        <v>749</v>
      </c>
      <c r="Y52" t="s">
        <v>6</v>
      </c>
      <c r="Z52">
        <v>2087</v>
      </c>
      <c r="AC52" s="508"/>
      <c r="AD52" s="508"/>
      <c r="AE52" s="508"/>
      <c r="AF52" s="508"/>
      <c r="AG52" s="508"/>
      <c r="AJ52" s="508"/>
      <c r="AK52" s="508"/>
      <c r="AL52" s="508"/>
      <c r="AM52" s="508"/>
      <c r="AN52" s="508"/>
      <c r="AX52">
        <v>40</v>
      </c>
      <c r="AY52">
        <v>40</v>
      </c>
      <c r="AZ52" t="s">
        <v>752</v>
      </c>
      <c r="BA52" t="s">
        <v>6</v>
      </c>
      <c r="BB52">
        <v>218</v>
      </c>
    </row>
    <row r="53" spans="1:54">
      <c r="A53" s="508"/>
      <c r="B53" s="508"/>
      <c r="C53" s="508"/>
      <c r="D53" s="508"/>
      <c r="E53" s="508"/>
      <c r="H53">
        <v>120</v>
      </c>
      <c r="I53">
        <v>120</v>
      </c>
      <c r="J53" t="s">
        <v>742</v>
      </c>
      <c r="K53" t="s">
        <v>6</v>
      </c>
      <c r="L53">
        <v>124</v>
      </c>
      <c r="M53" s="502">
        <v>3</v>
      </c>
      <c r="O53" s="508"/>
      <c r="P53" s="508"/>
      <c r="Q53" s="508"/>
      <c r="R53" s="508"/>
      <c r="S53" s="508"/>
      <c r="V53">
        <v>6</v>
      </c>
      <c r="W53">
        <v>6</v>
      </c>
      <c r="X53" t="s">
        <v>749</v>
      </c>
      <c r="Y53" t="s">
        <v>6</v>
      </c>
      <c r="Z53">
        <v>2117</v>
      </c>
      <c r="AC53" s="508"/>
      <c r="AD53" s="508"/>
      <c r="AE53" s="508"/>
      <c r="AF53" s="508"/>
      <c r="AG53" s="508"/>
      <c r="AJ53" s="508"/>
      <c r="AK53" s="508"/>
      <c r="AL53" s="508"/>
      <c r="AM53" s="508"/>
      <c r="AN53" s="508"/>
      <c r="AX53">
        <v>20</v>
      </c>
      <c r="AY53">
        <v>20</v>
      </c>
      <c r="AZ53" t="s">
        <v>752</v>
      </c>
      <c r="BA53" t="s">
        <v>6</v>
      </c>
      <c r="BB53">
        <v>167</v>
      </c>
    </row>
    <row r="54" spans="1:54">
      <c r="A54" s="508"/>
      <c r="B54" s="508"/>
      <c r="C54" s="508"/>
      <c r="D54" s="508"/>
      <c r="E54" s="508"/>
      <c r="H54">
        <v>120</v>
      </c>
      <c r="I54">
        <v>120</v>
      </c>
      <c r="J54" t="s">
        <v>742</v>
      </c>
      <c r="K54" t="s">
        <v>6</v>
      </c>
      <c r="L54">
        <v>159</v>
      </c>
      <c r="M54" s="502">
        <v>3</v>
      </c>
      <c r="O54" s="508"/>
      <c r="P54" s="508"/>
      <c r="Q54" s="508"/>
      <c r="R54" s="508"/>
      <c r="S54" s="508"/>
      <c r="V54">
        <v>30</v>
      </c>
      <c r="W54">
        <v>30</v>
      </c>
      <c r="X54" t="s">
        <v>749</v>
      </c>
      <c r="Y54" t="s">
        <v>6</v>
      </c>
      <c r="Z54">
        <v>514</v>
      </c>
      <c r="AC54" s="508"/>
      <c r="AD54" s="508"/>
      <c r="AE54" s="508"/>
      <c r="AF54" s="508"/>
      <c r="AG54" s="508"/>
      <c r="AJ54" s="508"/>
      <c r="AK54" s="508"/>
      <c r="AL54" s="508"/>
      <c r="AM54" s="508"/>
      <c r="AN54" s="508"/>
      <c r="AX54">
        <v>20</v>
      </c>
      <c r="AY54">
        <v>20</v>
      </c>
      <c r="AZ54" t="s">
        <v>752</v>
      </c>
      <c r="BA54" t="s">
        <v>6</v>
      </c>
      <c r="BB54">
        <v>548</v>
      </c>
    </row>
    <row r="55" spans="1:54">
      <c r="A55" s="508"/>
      <c r="B55" s="508"/>
      <c r="C55" s="508"/>
      <c r="D55" s="508"/>
      <c r="E55" s="508"/>
      <c r="H55">
        <v>18</v>
      </c>
      <c r="I55">
        <v>18</v>
      </c>
      <c r="J55" t="s">
        <v>742</v>
      </c>
      <c r="K55" t="s">
        <v>6</v>
      </c>
      <c r="L55">
        <v>685</v>
      </c>
      <c r="M55" s="502">
        <v>3</v>
      </c>
      <c r="O55" s="508"/>
      <c r="P55" s="508"/>
      <c r="Q55" s="508"/>
      <c r="R55" s="508"/>
      <c r="S55" s="508"/>
      <c r="V55">
        <v>12</v>
      </c>
      <c r="W55">
        <v>12</v>
      </c>
      <c r="X55" t="s">
        <v>749</v>
      </c>
      <c r="Y55" t="s">
        <v>6</v>
      </c>
      <c r="Z55">
        <v>523</v>
      </c>
      <c r="AC55" s="508"/>
      <c r="AD55" s="508"/>
      <c r="AE55" s="508"/>
      <c r="AF55" s="508"/>
      <c r="AG55" s="508"/>
      <c r="AJ55" s="508"/>
      <c r="AK55" s="508"/>
      <c r="AL55" s="508"/>
      <c r="AM55" s="508"/>
      <c r="AN55" s="508"/>
      <c r="AX55">
        <v>20</v>
      </c>
      <c r="AY55">
        <v>20</v>
      </c>
      <c r="AZ55" t="s">
        <v>752</v>
      </c>
      <c r="BA55" t="s">
        <v>6</v>
      </c>
      <c r="BB55">
        <v>2096</v>
      </c>
    </row>
    <row r="56" spans="1:54">
      <c r="A56" s="508"/>
      <c r="B56" s="508"/>
      <c r="C56" s="508"/>
      <c r="D56" s="508"/>
      <c r="E56" s="508"/>
      <c r="H56">
        <v>6</v>
      </c>
      <c r="I56">
        <v>6</v>
      </c>
      <c r="J56" t="s">
        <v>742</v>
      </c>
      <c r="K56" t="s">
        <v>6</v>
      </c>
      <c r="L56">
        <v>2087</v>
      </c>
      <c r="M56" s="502">
        <v>3</v>
      </c>
      <c r="O56" s="508"/>
      <c r="P56" s="508"/>
      <c r="Q56" s="508"/>
      <c r="R56" s="508"/>
      <c r="S56" s="508"/>
      <c r="V56">
        <v>60</v>
      </c>
      <c r="W56">
        <v>60</v>
      </c>
      <c r="X56" t="s">
        <v>749</v>
      </c>
      <c r="Y56" t="s">
        <v>6</v>
      </c>
      <c r="Z56">
        <v>140</v>
      </c>
      <c r="AC56" s="508"/>
      <c r="AD56" s="508"/>
      <c r="AE56" s="508"/>
      <c r="AF56" s="508"/>
      <c r="AG56" s="508"/>
      <c r="AJ56" s="508"/>
      <c r="AK56" s="508"/>
      <c r="AL56" s="508"/>
      <c r="AM56" s="508"/>
      <c r="AN56" s="508"/>
      <c r="AX56">
        <v>20</v>
      </c>
      <c r="AY56">
        <v>20</v>
      </c>
      <c r="AZ56" t="s">
        <v>752</v>
      </c>
      <c r="BA56" t="s">
        <v>6</v>
      </c>
      <c r="BB56">
        <v>69068</v>
      </c>
    </row>
    <row r="57" spans="1:54">
      <c r="A57" s="508"/>
      <c r="B57" s="508"/>
      <c r="C57" s="508"/>
      <c r="D57" s="508"/>
      <c r="E57" s="508"/>
      <c r="H57">
        <v>18</v>
      </c>
      <c r="I57">
        <v>18</v>
      </c>
      <c r="J57" t="s">
        <v>742</v>
      </c>
      <c r="K57" t="s">
        <v>6</v>
      </c>
      <c r="L57">
        <v>297</v>
      </c>
      <c r="M57" s="502">
        <v>3</v>
      </c>
      <c r="V57">
        <v>6</v>
      </c>
      <c r="W57">
        <v>6</v>
      </c>
      <c r="X57" t="s">
        <v>749</v>
      </c>
      <c r="Y57" t="s">
        <v>6</v>
      </c>
      <c r="Z57">
        <v>546</v>
      </c>
      <c r="AC57" s="508"/>
      <c r="AD57" s="508"/>
      <c r="AE57" s="508"/>
      <c r="AF57" s="508"/>
      <c r="AG57" s="508"/>
      <c r="AJ57" s="508"/>
      <c r="AK57" s="508"/>
      <c r="AL57" s="508"/>
      <c r="AM57" s="508"/>
      <c r="AN57" s="508"/>
      <c r="AX57">
        <v>40</v>
      </c>
      <c r="AY57">
        <v>40</v>
      </c>
      <c r="AZ57" t="s">
        <v>752</v>
      </c>
      <c r="BA57" t="s">
        <v>6</v>
      </c>
      <c r="BB57">
        <v>561</v>
      </c>
    </row>
    <row r="58" spans="1:54">
      <c r="A58" s="508"/>
      <c r="B58" s="508"/>
      <c r="C58" s="508"/>
      <c r="D58" s="508"/>
      <c r="E58" s="508"/>
      <c r="H58">
        <v>6</v>
      </c>
      <c r="I58">
        <v>6</v>
      </c>
      <c r="J58" t="s">
        <v>742</v>
      </c>
      <c r="K58" t="s">
        <v>6</v>
      </c>
      <c r="L58">
        <v>289</v>
      </c>
      <c r="M58" s="502">
        <v>3</v>
      </c>
      <c r="O58">
        <v>60</v>
      </c>
      <c r="P58">
        <v>60</v>
      </c>
      <c r="Q58" t="s">
        <v>742</v>
      </c>
      <c r="R58" t="s">
        <v>6</v>
      </c>
      <c r="S58">
        <v>9504</v>
      </c>
      <c r="V58">
        <v>30</v>
      </c>
      <c r="W58">
        <v>30</v>
      </c>
      <c r="X58" t="s">
        <v>749</v>
      </c>
      <c r="Y58" t="s">
        <v>6</v>
      </c>
      <c r="Z58">
        <v>305</v>
      </c>
      <c r="AC58" s="508"/>
      <c r="AD58" s="508"/>
      <c r="AE58" s="508"/>
      <c r="AF58" s="508"/>
      <c r="AG58" s="508"/>
      <c r="AJ58" s="508"/>
      <c r="AK58" s="508"/>
      <c r="AL58" s="508"/>
      <c r="AM58" s="508"/>
      <c r="AN58" s="508"/>
      <c r="AX58">
        <v>40</v>
      </c>
      <c r="AY58">
        <v>40</v>
      </c>
      <c r="AZ58" t="s">
        <v>752</v>
      </c>
      <c r="BA58" t="s">
        <v>7</v>
      </c>
      <c r="BB58">
        <v>527</v>
      </c>
    </row>
    <row r="59" spans="1:54">
      <c r="A59" s="508"/>
      <c r="B59" s="508"/>
      <c r="C59" s="508"/>
      <c r="D59" s="508"/>
      <c r="E59" s="508"/>
      <c r="H59">
        <v>6</v>
      </c>
      <c r="I59">
        <v>6</v>
      </c>
      <c r="J59" t="s">
        <v>742</v>
      </c>
      <c r="K59" t="s">
        <v>6</v>
      </c>
      <c r="L59">
        <v>661</v>
      </c>
      <c r="M59" s="502">
        <v>3</v>
      </c>
      <c r="O59">
        <v>300</v>
      </c>
      <c r="P59">
        <v>300</v>
      </c>
      <c r="Q59" t="s">
        <v>742</v>
      </c>
      <c r="R59" t="s">
        <v>6</v>
      </c>
      <c r="S59">
        <v>124</v>
      </c>
      <c r="V59">
        <v>12</v>
      </c>
      <c r="W59">
        <v>12</v>
      </c>
      <c r="X59" t="s">
        <v>749</v>
      </c>
      <c r="Y59" t="s">
        <v>6</v>
      </c>
      <c r="Z59">
        <v>150</v>
      </c>
      <c r="AC59" s="508"/>
      <c r="AD59" s="508"/>
      <c r="AE59" s="508"/>
      <c r="AF59" s="508"/>
      <c r="AG59" s="508"/>
      <c r="AJ59" s="508"/>
      <c r="AK59" s="508"/>
      <c r="AL59" s="508"/>
      <c r="AM59" s="508"/>
      <c r="AN59" s="508"/>
      <c r="AX59">
        <v>400</v>
      </c>
      <c r="AY59">
        <v>400</v>
      </c>
      <c r="AZ59" t="s">
        <v>752</v>
      </c>
      <c r="BA59" t="s">
        <v>7</v>
      </c>
      <c r="BB59">
        <v>138</v>
      </c>
    </row>
    <row r="60" spans="1:54">
      <c r="A60" s="508"/>
      <c r="B60" s="508"/>
      <c r="C60" s="508"/>
      <c r="D60" s="508"/>
      <c r="E60" s="508"/>
      <c r="H60">
        <v>30</v>
      </c>
      <c r="I60">
        <v>30</v>
      </c>
      <c r="J60" t="s">
        <v>742</v>
      </c>
      <c r="K60" t="s">
        <v>6</v>
      </c>
      <c r="L60">
        <v>137</v>
      </c>
      <c r="M60" s="502">
        <v>3</v>
      </c>
      <c r="O60">
        <v>120</v>
      </c>
      <c r="P60">
        <v>120</v>
      </c>
      <c r="Q60" t="s">
        <v>742</v>
      </c>
      <c r="R60" t="s">
        <v>6</v>
      </c>
      <c r="S60">
        <v>159</v>
      </c>
      <c r="V60">
        <v>30</v>
      </c>
      <c r="W60">
        <v>30</v>
      </c>
      <c r="X60" t="s">
        <v>749</v>
      </c>
      <c r="Y60" t="s">
        <v>6</v>
      </c>
      <c r="Z60">
        <v>555</v>
      </c>
      <c r="AC60" s="508"/>
      <c r="AD60" s="508"/>
      <c r="AE60" s="508"/>
      <c r="AF60" s="508"/>
      <c r="AG60" s="508"/>
      <c r="AJ60" s="508"/>
      <c r="AK60" s="508"/>
      <c r="AL60" s="508"/>
      <c r="AM60" s="508"/>
      <c r="AN60" s="508"/>
      <c r="AX60">
        <v>60</v>
      </c>
      <c r="AY60">
        <v>60</v>
      </c>
      <c r="AZ60" t="s">
        <v>752</v>
      </c>
      <c r="BA60" t="s">
        <v>7</v>
      </c>
      <c r="BB60">
        <v>513</v>
      </c>
    </row>
    <row r="61" spans="1:54">
      <c r="A61" s="508"/>
      <c r="B61" s="508"/>
      <c r="C61" s="508"/>
      <c r="D61" s="508"/>
      <c r="E61" s="508"/>
      <c r="H61">
        <v>48</v>
      </c>
      <c r="I61">
        <v>48</v>
      </c>
      <c r="J61" t="s">
        <v>742</v>
      </c>
      <c r="K61" t="s">
        <v>6</v>
      </c>
      <c r="L61">
        <v>128</v>
      </c>
      <c r="M61" s="502">
        <v>3</v>
      </c>
      <c r="O61">
        <v>120</v>
      </c>
      <c r="P61">
        <v>120</v>
      </c>
      <c r="Q61" t="s">
        <v>742</v>
      </c>
      <c r="R61" t="s">
        <v>6</v>
      </c>
      <c r="S61">
        <v>153</v>
      </c>
      <c r="V61">
        <v>24</v>
      </c>
      <c r="W61">
        <v>24</v>
      </c>
      <c r="X61" t="s">
        <v>749</v>
      </c>
      <c r="Y61" t="s">
        <v>6</v>
      </c>
      <c r="Z61">
        <v>9108</v>
      </c>
      <c r="AC61" s="508"/>
      <c r="AD61" s="508"/>
      <c r="AE61" s="508"/>
      <c r="AF61" s="508"/>
      <c r="AG61" s="508"/>
      <c r="AJ61" s="508"/>
      <c r="AK61" s="508"/>
      <c r="AL61" s="508"/>
      <c r="AM61" s="508"/>
      <c r="AN61" s="508"/>
      <c r="AX61">
        <v>100</v>
      </c>
      <c r="AY61">
        <v>100</v>
      </c>
      <c r="AZ61" t="s">
        <v>752</v>
      </c>
      <c r="BA61" t="s">
        <v>7</v>
      </c>
      <c r="BB61">
        <v>305</v>
      </c>
    </row>
    <row r="62" spans="1:54">
      <c r="A62" s="508"/>
      <c r="B62" s="508"/>
      <c r="C62" s="508"/>
      <c r="D62" s="508"/>
      <c r="E62" s="508"/>
      <c r="H62">
        <v>60</v>
      </c>
      <c r="I62">
        <v>60</v>
      </c>
      <c r="J62" t="s">
        <v>742</v>
      </c>
      <c r="K62" t="s">
        <v>6</v>
      </c>
      <c r="L62">
        <v>130</v>
      </c>
      <c r="M62" s="502">
        <v>3</v>
      </c>
      <c r="O62">
        <v>60</v>
      </c>
      <c r="P62">
        <v>60</v>
      </c>
      <c r="Q62" t="s">
        <v>742</v>
      </c>
      <c r="R62" t="s">
        <v>6</v>
      </c>
      <c r="S62">
        <v>685</v>
      </c>
      <c r="V62">
        <v>6</v>
      </c>
      <c r="W62">
        <v>6</v>
      </c>
      <c r="X62" t="s">
        <v>749</v>
      </c>
      <c r="Y62" t="s">
        <v>6</v>
      </c>
      <c r="Z62">
        <v>9153</v>
      </c>
      <c r="AC62" s="508"/>
      <c r="AD62" s="508"/>
      <c r="AE62" s="508"/>
      <c r="AF62" s="508"/>
      <c r="AG62" s="508"/>
      <c r="AJ62" s="508"/>
      <c r="AK62" s="508"/>
      <c r="AL62" s="508"/>
      <c r="AM62" s="508"/>
      <c r="AN62" s="508"/>
      <c r="AX62">
        <v>20</v>
      </c>
      <c r="AY62">
        <v>20</v>
      </c>
      <c r="AZ62" t="s">
        <v>753</v>
      </c>
      <c r="BA62" t="s">
        <v>6</v>
      </c>
      <c r="BB62">
        <v>257</v>
      </c>
    </row>
    <row r="63" spans="1:54">
      <c r="A63" s="508"/>
      <c r="B63" s="508"/>
      <c r="C63" s="508"/>
      <c r="D63" s="508"/>
      <c r="E63" s="508"/>
      <c r="H63">
        <v>60</v>
      </c>
      <c r="I63">
        <v>60</v>
      </c>
      <c r="J63" t="s">
        <v>742</v>
      </c>
      <c r="K63" t="s">
        <v>6</v>
      </c>
      <c r="L63">
        <v>503</v>
      </c>
      <c r="M63" s="502">
        <v>3</v>
      </c>
      <c r="O63">
        <v>60</v>
      </c>
      <c r="P63">
        <v>60</v>
      </c>
      <c r="Q63" t="s">
        <v>742</v>
      </c>
      <c r="R63" t="s">
        <v>6</v>
      </c>
      <c r="S63">
        <v>405</v>
      </c>
      <c r="V63">
        <v>30</v>
      </c>
      <c r="W63">
        <v>30</v>
      </c>
      <c r="X63" t="s">
        <v>749</v>
      </c>
      <c r="Y63" t="s">
        <v>6</v>
      </c>
      <c r="Z63">
        <v>183</v>
      </c>
      <c r="AC63" s="508"/>
      <c r="AD63" s="508"/>
      <c r="AE63" s="508"/>
      <c r="AF63" s="508"/>
      <c r="AG63" s="508"/>
      <c r="AJ63" s="508"/>
      <c r="AK63" s="508"/>
      <c r="AL63" s="508"/>
      <c r="AM63" s="508"/>
      <c r="AN63" s="508"/>
      <c r="AX63">
        <v>20</v>
      </c>
      <c r="AY63">
        <v>20</v>
      </c>
      <c r="AZ63" t="s">
        <v>753</v>
      </c>
      <c r="BA63" t="s">
        <v>6</v>
      </c>
      <c r="BB63">
        <v>633</v>
      </c>
    </row>
    <row r="64" spans="1:54">
      <c r="A64" s="508"/>
      <c r="B64" s="508"/>
      <c r="C64" s="508"/>
      <c r="D64" s="508"/>
      <c r="E64" s="508"/>
      <c r="H64">
        <v>120</v>
      </c>
      <c r="I64">
        <v>120</v>
      </c>
      <c r="J64" t="s">
        <v>742</v>
      </c>
      <c r="K64" t="s">
        <v>6</v>
      </c>
      <c r="L64">
        <v>127</v>
      </c>
      <c r="M64" s="502">
        <v>3</v>
      </c>
      <c r="O64">
        <v>60</v>
      </c>
      <c r="P64">
        <v>60</v>
      </c>
      <c r="Q64" t="s">
        <v>742</v>
      </c>
      <c r="R64" t="s">
        <v>6</v>
      </c>
      <c r="S64">
        <v>509</v>
      </c>
      <c r="V64">
        <v>18</v>
      </c>
      <c r="W64">
        <v>18</v>
      </c>
      <c r="X64" t="s">
        <v>749</v>
      </c>
      <c r="Y64" t="s">
        <v>7</v>
      </c>
      <c r="Z64">
        <v>185</v>
      </c>
      <c r="AC64" s="508"/>
      <c r="AD64" s="508"/>
      <c r="AE64" s="508"/>
      <c r="AF64" s="508"/>
      <c r="AG64" s="508"/>
      <c r="AJ64" s="508"/>
      <c r="AK64" s="508"/>
      <c r="AL64" s="508"/>
      <c r="AM64" s="508"/>
      <c r="AN64" s="508"/>
      <c r="AX64">
        <v>20</v>
      </c>
      <c r="AY64">
        <v>20</v>
      </c>
      <c r="AZ64" t="s">
        <v>753</v>
      </c>
      <c r="BA64" t="s">
        <v>6</v>
      </c>
      <c r="BB64">
        <v>2034</v>
      </c>
    </row>
    <row r="65" spans="1:54">
      <c r="A65" s="508"/>
      <c r="B65" s="508"/>
      <c r="C65" s="508"/>
      <c r="D65" s="508"/>
      <c r="E65" s="508"/>
      <c r="H65">
        <v>120</v>
      </c>
      <c r="I65">
        <v>120</v>
      </c>
      <c r="J65" t="s">
        <v>742</v>
      </c>
      <c r="K65" t="s">
        <v>6</v>
      </c>
      <c r="L65">
        <v>160</v>
      </c>
      <c r="M65" s="502">
        <v>3</v>
      </c>
      <c r="O65">
        <v>60</v>
      </c>
      <c r="P65">
        <v>60</v>
      </c>
      <c r="Q65" t="s">
        <v>742</v>
      </c>
      <c r="R65" t="s">
        <v>6</v>
      </c>
      <c r="S65">
        <v>289</v>
      </c>
      <c r="V65">
        <v>6</v>
      </c>
      <c r="W65">
        <v>6</v>
      </c>
      <c r="X65" t="s">
        <v>749</v>
      </c>
      <c r="Y65" t="s">
        <v>6</v>
      </c>
      <c r="Z65">
        <v>525</v>
      </c>
      <c r="AC65" s="508"/>
      <c r="AD65" s="508"/>
      <c r="AE65" s="508"/>
      <c r="AF65" s="508"/>
      <c r="AG65" s="508"/>
      <c r="AJ65" s="508"/>
      <c r="AK65" s="508"/>
      <c r="AL65" s="508"/>
      <c r="AM65" s="508"/>
      <c r="AN65" s="508"/>
      <c r="AX65">
        <v>20</v>
      </c>
      <c r="AY65">
        <v>20</v>
      </c>
      <c r="AZ65" t="s">
        <v>753</v>
      </c>
      <c r="BA65" t="s">
        <v>6</v>
      </c>
      <c r="BB65">
        <v>2080</v>
      </c>
    </row>
    <row r="66" spans="1:54">
      <c r="A66" s="508"/>
      <c r="B66" s="508"/>
      <c r="C66" s="508"/>
      <c r="D66" s="508"/>
      <c r="E66" s="508"/>
      <c r="H66">
        <v>60</v>
      </c>
      <c r="I66">
        <v>60</v>
      </c>
      <c r="J66" t="s">
        <v>742</v>
      </c>
      <c r="K66" t="s">
        <v>6</v>
      </c>
      <c r="L66">
        <v>199</v>
      </c>
      <c r="M66" s="502">
        <v>3</v>
      </c>
      <c r="O66">
        <v>60</v>
      </c>
      <c r="P66">
        <v>60</v>
      </c>
      <c r="Q66" t="s">
        <v>742</v>
      </c>
      <c r="R66" t="s">
        <v>6</v>
      </c>
      <c r="S66">
        <v>661</v>
      </c>
      <c r="V66">
        <v>6</v>
      </c>
      <c r="W66">
        <v>6</v>
      </c>
      <c r="X66" t="s">
        <v>751</v>
      </c>
      <c r="Y66" t="s">
        <v>7</v>
      </c>
      <c r="Z66">
        <v>9210</v>
      </c>
      <c r="AC66" s="508"/>
      <c r="AD66" s="508"/>
      <c r="AE66" s="508"/>
      <c r="AF66" s="508"/>
      <c r="AG66" s="508"/>
      <c r="AJ66" s="508"/>
      <c r="AK66" s="508"/>
      <c r="AL66" s="508"/>
      <c r="AM66" s="508"/>
      <c r="AN66" s="508"/>
      <c r="AX66">
        <v>40</v>
      </c>
      <c r="AY66">
        <v>40</v>
      </c>
      <c r="AZ66" t="s">
        <v>753</v>
      </c>
      <c r="BA66" t="s">
        <v>6</v>
      </c>
      <c r="BB66">
        <v>695</v>
      </c>
    </row>
    <row r="67" spans="1:54">
      <c r="A67" s="508"/>
      <c r="B67" s="508"/>
      <c r="C67" s="508"/>
      <c r="D67" s="508"/>
      <c r="E67" s="508"/>
      <c r="H67">
        <v>102</v>
      </c>
      <c r="I67">
        <v>102</v>
      </c>
      <c r="J67" t="s">
        <v>742</v>
      </c>
      <c r="K67" t="s">
        <v>6</v>
      </c>
      <c r="L67">
        <v>148</v>
      </c>
      <c r="M67" s="502">
        <v>3</v>
      </c>
      <c r="O67">
        <v>120</v>
      </c>
      <c r="P67">
        <v>120</v>
      </c>
      <c r="Q67" t="s">
        <v>742</v>
      </c>
      <c r="R67" t="s">
        <v>6</v>
      </c>
      <c r="S67">
        <v>508</v>
      </c>
      <c r="V67">
        <v>6</v>
      </c>
      <c r="W67">
        <v>6</v>
      </c>
      <c r="X67" t="s">
        <v>751</v>
      </c>
      <c r="Y67" t="s">
        <v>7</v>
      </c>
      <c r="Z67">
        <v>9313</v>
      </c>
      <c r="AC67" s="508"/>
      <c r="AD67" s="508"/>
      <c r="AE67" s="508"/>
      <c r="AF67" s="508"/>
      <c r="AG67" s="508"/>
      <c r="AJ67" s="508"/>
      <c r="AK67" s="508"/>
      <c r="AL67" s="508"/>
      <c r="AM67" s="508"/>
      <c r="AN67" s="508"/>
      <c r="AX67">
        <v>60</v>
      </c>
      <c r="AY67">
        <v>60</v>
      </c>
      <c r="AZ67" t="s">
        <v>753</v>
      </c>
      <c r="BA67" t="s">
        <v>6</v>
      </c>
      <c r="BB67">
        <v>501</v>
      </c>
    </row>
    <row r="68" spans="1:54">
      <c r="A68" s="508"/>
      <c r="B68" s="508"/>
      <c r="C68" s="508"/>
      <c r="D68" s="508"/>
      <c r="E68" s="508"/>
      <c r="H68">
        <v>30</v>
      </c>
      <c r="I68">
        <v>30</v>
      </c>
      <c r="J68" t="s">
        <v>742</v>
      </c>
      <c r="K68" t="s">
        <v>6</v>
      </c>
      <c r="L68">
        <v>504</v>
      </c>
      <c r="M68" s="502">
        <v>3</v>
      </c>
      <c r="O68">
        <v>180</v>
      </c>
      <c r="P68">
        <v>180</v>
      </c>
      <c r="Q68" t="s">
        <v>742</v>
      </c>
      <c r="R68" t="s">
        <v>6</v>
      </c>
      <c r="S68">
        <v>160</v>
      </c>
      <c r="V68">
        <v>6</v>
      </c>
      <c r="W68">
        <v>6</v>
      </c>
      <c r="X68" t="s">
        <v>751</v>
      </c>
      <c r="Y68" t="s">
        <v>7</v>
      </c>
      <c r="Z68">
        <v>272</v>
      </c>
      <c r="AC68" s="508"/>
      <c r="AD68" s="508"/>
      <c r="AE68" s="508"/>
      <c r="AF68" s="508"/>
      <c r="AG68" s="508"/>
      <c r="AX68">
        <v>100</v>
      </c>
      <c r="AY68">
        <v>100</v>
      </c>
      <c r="AZ68" t="s">
        <v>753</v>
      </c>
      <c r="BA68" t="s">
        <v>6</v>
      </c>
      <c r="BB68">
        <v>137</v>
      </c>
    </row>
    <row r="69" spans="1:54">
      <c r="A69" s="508"/>
      <c r="B69" s="508"/>
      <c r="C69" s="508"/>
      <c r="D69" s="508"/>
      <c r="E69" s="508"/>
      <c r="H69">
        <v>60</v>
      </c>
      <c r="I69">
        <v>60</v>
      </c>
      <c r="J69" t="s">
        <v>742</v>
      </c>
      <c r="K69" t="s">
        <v>6</v>
      </c>
      <c r="L69">
        <v>175</v>
      </c>
      <c r="M69" s="502">
        <v>3</v>
      </c>
      <c r="O69">
        <v>60</v>
      </c>
      <c r="P69">
        <v>60</v>
      </c>
      <c r="Q69" t="s">
        <v>742</v>
      </c>
      <c r="R69" t="s">
        <v>6</v>
      </c>
      <c r="S69">
        <v>199</v>
      </c>
      <c r="V69">
        <v>6</v>
      </c>
      <c r="W69">
        <v>6</v>
      </c>
      <c r="X69" t="s">
        <v>751</v>
      </c>
      <c r="Y69" t="s">
        <v>7</v>
      </c>
      <c r="Z69">
        <v>669</v>
      </c>
      <c r="AC69" s="508"/>
      <c r="AD69" s="508"/>
      <c r="AE69" s="508"/>
      <c r="AF69" s="508"/>
      <c r="AG69" s="508"/>
      <c r="AX69">
        <v>40</v>
      </c>
      <c r="AY69">
        <v>40</v>
      </c>
      <c r="AZ69" t="s">
        <v>753</v>
      </c>
      <c r="BA69" t="s">
        <v>6</v>
      </c>
      <c r="BB69">
        <v>161</v>
      </c>
    </row>
    <row r="70" spans="1:54">
      <c r="A70" s="508"/>
      <c r="B70" s="508"/>
      <c r="C70" s="508"/>
      <c r="D70" s="508"/>
      <c r="E70" s="508"/>
      <c r="H70">
        <v>12</v>
      </c>
      <c r="I70">
        <v>12</v>
      </c>
      <c r="J70" t="s">
        <v>742</v>
      </c>
      <c r="K70" t="s">
        <v>6</v>
      </c>
      <c r="L70">
        <v>546</v>
      </c>
      <c r="M70" s="502">
        <v>3</v>
      </c>
      <c r="O70">
        <v>60</v>
      </c>
      <c r="P70">
        <v>60</v>
      </c>
      <c r="Q70" t="s">
        <v>742</v>
      </c>
      <c r="R70" t="s">
        <v>6</v>
      </c>
      <c r="S70">
        <v>504</v>
      </c>
      <c r="V70">
        <v>6</v>
      </c>
      <c r="W70">
        <v>6</v>
      </c>
      <c r="X70" t="s">
        <v>751</v>
      </c>
      <c r="Y70" t="s">
        <v>7</v>
      </c>
      <c r="Z70">
        <v>2047</v>
      </c>
      <c r="AC70" s="508"/>
      <c r="AD70" s="508"/>
      <c r="AE70" s="508"/>
      <c r="AF70" s="508"/>
      <c r="AG70" s="508"/>
      <c r="AX70">
        <v>60</v>
      </c>
      <c r="AY70">
        <v>60</v>
      </c>
      <c r="AZ70" t="s">
        <v>753</v>
      </c>
      <c r="BA70" t="s">
        <v>7</v>
      </c>
      <c r="BB70">
        <v>112</v>
      </c>
    </row>
    <row r="71" spans="1:54">
      <c r="A71" s="508"/>
      <c r="B71" s="508"/>
      <c r="C71" s="508"/>
      <c r="D71" s="508"/>
      <c r="E71" s="508"/>
      <c r="H71">
        <v>30</v>
      </c>
      <c r="I71">
        <v>30</v>
      </c>
      <c r="J71" t="s">
        <v>742</v>
      </c>
      <c r="K71" t="s">
        <v>6</v>
      </c>
      <c r="L71">
        <v>185</v>
      </c>
      <c r="M71" s="502">
        <v>3</v>
      </c>
      <c r="O71">
        <v>60</v>
      </c>
      <c r="P71">
        <v>60</v>
      </c>
      <c r="Q71" t="s">
        <v>742</v>
      </c>
      <c r="R71" t="s">
        <v>6</v>
      </c>
      <c r="S71">
        <v>566</v>
      </c>
      <c r="V71">
        <v>12</v>
      </c>
      <c r="W71">
        <v>12</v>
      </c>
      <c r="X71" t="s">
        <v>751</v>
      </c>
      <c r="Y71" t="s">
        <v>7</v>
      </c>
      <c r="Z71">
        <v>2129</v>
      </c>
      <c r="AC71" s="508"/>
      <c r="AD71" s="508"/>
      <c r="AE71" s="508"/>
      <c r="AF71" s="508"/>
      <c r="AG71" s="508"/>
      <c r="AX71">
        <v>40</v>
      </c>
      <c r="AY71">
        <v>40</v>
      </c>
      <c r="AZ71" t="s">
        <v>753</v>
      </c>
      <c r="BA71" t="s">
        <v>6</v>
      </c>
      <c r="BB71">
        <v>154</v>
      </c>
    </row>
    <row r="72" spans="1:54">
      <c r="A72" s="508"/>
      <c r="B72" s="508"/>
      <c r="C72" s="508"/>
      <c r="D72" s="508"/>
      <c r="E72" s="508"/>
      <c r="H72">
        <v>30</v>
      </c>
      <c r="I72">
        <v>30</v>
      </c>
      <c r="J72" t="s">
        <v>742</v>
      </c>
      <c r="K72" t="s">
        <v>6</v>
      </c>
      <c r="L72">
        <v>554</v>
      </c>
      <c r="M72" s="502">
        <v>3</v>
      </c>
      <c r="O72">
        <v>180</v>
      </c>
      <c r="P72">
        <v>180</v>
      </c>
      <c r="Q72" t="s">
        <v>742</v>
      </c>
      <c r="R72" t="s">
        <v>6</v>
      </c>
      <c r="S72">
        <v>175</v>
      </c>
      <c r="V72">
        <v>6</v>
      </c>
      <c r="W72">
        <v>6</v>
      </c>
      <c r="X72" t="s">
        <v>751</v>
      </c>
      <c r="Y72" t="s">
        <v>7</v>
      </c>
      <c r="Z72">
        <v>2069</v>
      </c>
      <c r="AC72" s="508"/>
      <c r="AD72" s="508"/>
      <c r="AE72" s="508"/>
      <c r="AF72" s="508"/>
      <c r="AG72" s="508"/>
      <c r="AX72">
        <v>100</v>
      </c>
      <c r="AY72">
        <v>100</v>
      </c>
      <c r="AZ72" t="s">
        <v>753</v>
      </c>
      <c r="BA72" t="s">
        <v>6</v>
      </c>
      <c r="BB72">
        <v>148</v>
      </c>
    </row>
    <row r="73" spans="1:54">
      <c r="A73" s="508"/>
      <c r="B73" s="508"/>
      <c r="C73" s="508"/>
      <c r="D73" s="508"/>
      <c r="E73" s="508"/>
      <c r="H73">
        <v>60</v>
      </c>
      <c r="I73">
        <v>60</v>
      </c>
      <c r="J73" t="s">
        <v>742</v>
      </c>
      <c r="K73" t="s">
        <v>6</v>
      </c>
      <c r="L73">
        <v>155</v>
      </c>
      <c r="M73" s="502">
        <v>3</v>
      </c>
      <c r="O73">
        <v>60</v>
      </c>
      <c r="P73">
        <v>60</v>
      </c>
      <c r="Q73" t="s">
        <v>742</v>
      </c>
      <c r="R73" t="s">
        <v>6</v>
      </c>
      <c r="S73">
        <v>546</v>
      </c>
      <c r="V73">
        <v>6</v>
      </c>
      <c r="W73">
        <v>6</v>
      </c>
      <c r="X73" t="s">
        <v>751</v>
      </c>
      <c r="Y73" t="s">
        <v>7</v>
      </c>
      <c r="Z73">
        <v>282</v>
      </c>
      <c r="AC73" s="508"/>
      <c r="AD73" s="508"/>
      <c r="AE73" s="508"/>
      <c r="AF73" s="508"/>
      <c r="AG73" s="508"/>
      <c r="AX73">
        <v>60</v>
      </c>
      <c r="AY73">
        <v>60</v>
      </c>
      <c r="AZ73" t="s">
        <v>753</v>
      </c>
      <c r="BA73" t="s">
        <v>7</v>
      </c>
      <c r="BB73">
        <v>173</v>
      </c>
    </row>
    <row r="74" spans="1:54">
      <c r="A74" s="508"/>
      <c r="B74" s="508"/>
      <c r="C74" s="508"/>
      <c r="D74" s="508"/>
      <c r="E74" s="508"/>
      <c r="H74">
        <v>60</v>
      </c>
      <c r="I74">
        <v>60</v>
      </c>
      <c r="J74" t="s">
        <v>742</v>
      </c>
      <c r="K74" t="s">
        <v>6</v>
      </c>
      <c r="L74">
        <v>183</v>
      </c>
      <c r="M74" s="502">
        <v>3</v>
      </c>
      <c r="O74">
        <v>120</v>
      </c>
      <c r="P74">
        <v>120</v>
      </c>
      <c r="Q74" t="s">
        <v>742</v>
      </c>
      <c r="R74" t="s">
        <v>6</v>
      </c>
      <c r="S74">
        <v>185</v>
      </c>
      <c r="V74">
        <v>18</v>
      </c>
      <c r="W74">
        <v>18</v>
      </c>
      <c r="X74" t="s">
        <v>751</v>
      </c>
      <c r="Y74" t="s">
        <v>7</v>
      </c>
      <c r="Z74">
        <v>154</v>
      </c>
      <c r="AC74" s="508"/>
      <c r="AD74" s="508"/>
      <c r="AE74" s="508"/>
      <c r="AF74" s="508"/>
      <c r="AG74" s="508"/>
      <c r="AX74">
        <v>20</v>
      </c>
      <c r="AY74">
        <v>20</v>
      </c>
      <c r="AZ74" t="s">
        <v>753</v>
      </c>
      <c r="BA74" t="s">
        <v>7</v>
      </c>
      <c r="BB74">
        <v>9141</v>
      </c>
    </row>
    <row r="75" spans="1:54">
      <c r="A75" s="508"/>
      <c r="B75" s="508"/>
      <c r="C75" s="508"/>
      <c r="D75" s="508"/>
      <c r="E75" s="508"/>
      <c r="H75">
        <v>6</v>
      </c>
      <c r="I75">
        <v>6</v>
      </c>
      <c r="J75" t="s">
        <v>743</v>
      </c>
      <c r="K75" t="s">
        <v>6</v>
      </c>
      <c r="L75">
        <v>9208</v>
      </c>
      <c r="M75" s="502">
        <v>3</v>
      </c>
      <c r="O75">
        <v>120</v>
      </c>
      <c r="P75">
        <v>120</v>
      </c>
      <c r="Q75" t="s">
        <v>742</v>
      </c>
      <c r="R75" t="s">
        <v>6</v>
      </c>
      <c r="S75">
        <v>554</v>
      </c>
      <c r="V75">
        <v>6</v>
      </c>
      <c r="W75">
        <v>6</v>
      </c>
      <c r="X75" t="s">
        <v>751</v>
      </c>
      <c r="Y75" t="s">
        <v>7</v>
      </c>
      <c r="Z75">
        <v>224</v>
      </c>
      <c r="AC75" s="508"/>
      <c r="AD75" s="508"/>
      <c r="AE75" s="508"/>
      <c r="AF75" s="508"/>
      <c r="AG75" s="508"/>
      <c r="AX75">
        <v>20</v>
      </c>
      <c r="AY75">
        <v>20</v>
      </c>
      <c r="AZ75" t="s">
        <v>754</v>
      </c>
      <c r="BA75" t="s">
        <v>6</v>
      </c>
      <c r="BB75">
        <v>277</v>
      </c>
    </row>
    <row r="76" spans="1:54">
      <c r="A76" s="508"/>
      <c r="B76" s="508"/>
      <c r="C76" s="508"/>
      <c r="D76" s="508"/>
      <c r="E76" s="508"/>
      <c r="H76">
        <v>6</v>
      </c>
      <c r="I76">
        <v>6</v>
      </c>
      <c r="J76" t="s">
        <v>743</v>
      </c>
      <c r="K76" t="s">
        <v>6</v>
      </c>
      <c r="L76">
        <v>9210</v>
      </c>
      <c r="M76" s="502">
        <v>3</v>
      </c>
      <c r="O76">
        <v>120</v>
      </c>
      <c r="P76">
        <v>120</v>
      </c>
      <c r="Q76" t="s">
        <v>742</v>
      </c>
      <c r="R76" t="s">
        <v>6</v>
      </c>
      <c r="S76">
        <v>183</v>
      </c>
      <c r="V76">
        <v>6</v>
      </c>
      <c r="W76">
        <v>6</v>
      </c>
      <c r="X76" t="s">
        <v>751</v>
      </c>
      <c r="Y76" t="s">
        <v>7</v>
      </c>
      <c r="Z76">
        <v>563</v>
      </c>
      <c r="AC76" s="508"/>
      <c r="AD76" s="508"/>
      <c r="AE76" s="508"/>
      <c r="AF76" s="508"/>
      <c r="AG76" s="508"/>
      <c r="AX76">
        <v>20</v>
      </c>
      <c r="AY76">
        <v>20</v>
      </c>
      <c r="AZ76" t="s">
        <v>754</v>
      </c>
      <c r="BA76" t="s">
        <v>6</v>
      </c>
      <c r="BB76">
        <v>2017</v>
      </c>
    </row>
    <row r="77" spans="1:54">
      <c r="A77" s="508"/>
      <c r="B77" s="508"/>
      <c r="C77" s="508"/>
      <c r="D77" s="508"/>
      <c r="E77" s="508"/>
      <c r="H77">
        <v>6</v>
      </c>
      <c r="I77">
        <v>6</v>
      </c>
      <c r="J77" t="s">
        <v>743</v>
      </c>
      <c r="K77" t="s">
        <v>6</v>
      </c>
      <c r="L77">
        <v>9302</v>
      </c>
      <c r="M77" s="502">
        <v>3</v>
      </c>
      <c r="O77">
        <v>60</v>
      </c>
      <c r="P77">
        <v>60</v>
      </c>
      <c r="Q77" t="s">
        <v>743</v>
      </c>
      <c r="R77" t="s">
        <v>6</v>
      </c>
      <c r="S77">
        <v>9205</v>
      </c>
      <c r="V77">
        <v>30</v>
      </c>
      <c r="W77">
        <v>18</v>
      </c>
      <c r="X77" t="s">
        <v>751</v>
      </c>
      <c r="Y77" t="s">
        <v>6</v>
      </c>
      <c r="Z77">
        <v>120</v>
      </c>
      <c r="AC77" s="508"/>
      <c r="AD77" s="508"/>
      <c r="AE77" s="508"/>
      <c r="AF77" s="508"/>
      <c r="AG77" s="508"/>
      <c r="AX77">
        <v>20</v>
      </c>
      <c r="AY77">
        <v>20</v>
      </c>
      <c r="AZ77" t="s">
        <v>754</v>
      </c>
      <c r="BA77" t="s">
        <v>6</v>
      </c>
      <c r="BB77">
        <v>2124</v>
      </c>
    </row>
    <row r="78" spans="1:54">
      <c r="A78" s="508"/>
      <c r="B78" s="508"/>
      <c r="C78" s="508"/>
      <c r="D78" s="508"/>
      <c r="E78" s="508"/>
      <c r="H78">
        <v>6</v>
      </c>
      <c r="I78">
        <v>6</v>
      </c>
      <c r="J78" t="s">
        <v>743</v>
      </c>
      <c r="K78" t="s">
        <v>7</v>
      </c>
      <c r="L78">
        <v>9303</v>
      </c>
      <c r="M78" s="502">
        <v>3</v>
      </c>
      <c r="O78">
        <v>60</v>
      </c>
      <c r="P78">
        <v>60</v>
      </c>
      <c r="Q78" t="s">
        <v>743</v>
      </c>
      <c r="R78" t="s">
        <v>6</v>
      </c>
      <c r="S78">
        <v>9210</v>
      </c>
      <c r="V78">
        <v>30</v>
      </c>
      <c r="W78">
        <v>0</v>
      </c>
      <c r="X78" t="s">
        <v>751</v>
      </c>
      <c r="Y78" t="s">
        <v>6</v>
      </c>
      <c r="Z78">
        <v>142</v>
      </c>
      <c r="AC78" s="508"/>
      <c r="AD78" s="508"/>
      <c r="AE78" s="508"/>
      <c r="AF78" s="508"/>
      <c r="AG78" s="508"/>
      <c r="AX78">
        <v>20</v>
      </c>
      <c r="AY78">
        <v>20</v>
      </c>
      <c r="AZ78" t="s">
        <v>754</v>
      </c>
      <c r="BA78" t="s">
        <v>6</v>
      </c>
      <c r="BB78">
        <v>2035</v>
      </c>
    </row>
    <row r="79" spans="1:54">
      <c r="A79" s="508"/>
      <c r="B79" s="508"/>
      <c r="C79" s="508"/>
      <c r="D79" s="508"/>
      <c r="E79" s="508"/>
      <c r="H79">
        <v>6</v>
      </c>
      <c r="I79">
        <v>6</v>
      </c>
      <c r="J79" t="s">
        <v>743</v>
      </c>
      <c r="K79" t="s">
        <v>6</v>
      </c>
      <c r="L79">
        <v>9313</v>
      </c>
      <c r="M79" s="502">
        <v>3</v>
      </c>
      <c r="O79">
        <v>60</v>
      </c>
      <c r="P79">
        <v>60</v>
      </c>
      <c r="Q79" t="s">
        <v>743</v>
      </c>
      <c r="R79" t="s">
        <v>6</v>
      </c>
      <c r="S79">
        <v>9315</v>
      </c>
      <c r="V79">
        <v>6</v>
      </c>
      <c r="X79" t="s">
        <v>751</v>
      </c>
      <c r="Y79" t="s">
        <v>6</v>
      </c>
      <c r="Z79">
        <v>9210</v>
      </c>
      <c r="AC79" s="508"/>
      <c r="AD79" s="508"/>
      <c r="AE79" s="508"/>
      <c r="AF79" s="508"/>
      <c r="AG79" s="508"/>
      <c r="AX79">
        <v>20</v>
      </c>
      <c r="AY79">
        <v>20</v>
      </c>
      <c r="AZ79" t="s">
        <v>754</v>
      </c>
      <c r="BA79" t="s">
        <v>6</v>
      </c>
      <c r="BB79">
        <v>2010</v>
      </c>
    </row>
    <row r="80" spans="1:54">
      <c r="A80" s="508"/>
      <c r="B80" s="508"/>
      <c r="C80" s="508"/>
      <c r="D80" s="508"/>
      <c r="E80" s="508"/>
      <c r="H80">
        <v>6</v>
      </c>
      <c r="I80">
        <v>6</v>
      </c>
      <c r="J80" t="s">
        <v>743</v>
      </c>
      <c r="K80" t="s">
        <v>6</v>
      </c>
      <c r="L80">
        <v>9315</v>
      </c>
      <c r="M80" s="502">
        <v>3</v>
      </c>
      <c r="O80">
        <v>60</v>
      </c>
      <c r="P80">
        <v>60</v>
      </c>
      <c r="Q80" t="s">
        <v>743</v>
      </c>
      <c r="R80" t="s">
        <v>6</v>
      </c>
      <c r="S80">
        <v>9323</v>
      </c>
      <c r="V80">
        <v>6</v>
      </c>
      <c r="X80" t="s">
        <v>751</v>
      </c>
      <c r="Y80" t="s">
        <v>6</v>
      </c>
      <c r="Z80">
        <v>9313</v>
      </c>
      <c r="AC80" s="508"/>
      <c r="AD80" s="508"/>
      <c r="AE80" s="508"/>
      <c r="AF80" s="508"/>
      <c r="AG80" s="508"/>
      <c r="AX80">
        <v>20</v>
      </c>
      <c r="AY80">
        <v>20</v>
      </c>
      <c r="AZ80" t="s">
        <v>754</v>
      </c>
      <c r="BA80" t="s">
        <v>6</v>
      </c>
      <c r="BB80">
        <v>2008</v>
      </c>
    </row>
    <row r="81" spans="1:54">
      <c r="A81">
        <v>120</v>
      </c>
      <c r="B81">
        <v>120</v>
      </c>
      <c r="C81" t="s">
        <v>742</v>
      </c>
      <c r="D81" t="s">
        <v>6</v>
      </c>
      <c r="E81">
        <v>124</v>
      </c>
      <c r="H81">
        <v>12</v>
      </c>
      <c r="I81">
        <v>12</v>
      </c>
      <c r="J81" t="s">
        <v>743</v>
      </c>
      <c r="K81" t="s">
        <v>7</v>
      </c>
      <c r="L81">
        <v>9322</v>
      </c>
      <c r="M81" s="502">
        <v>3</v>
      </c>
      <c r="O81">
        <v>60</v>
      </c>
      <c r="P81">
        <v>60</v>
      </c>
      <c r="Q81" t="s">
        <v>743</v>
      </c>
      <c r="R81" t="s">
        <v>7</v>
      </c>
      <c r="S81">
        <v>272</v>
      </c>
      <c r="V81">
        <v>6</v>
      </c>
      <c r="X81" t="s">
        <v>751</v>
      </c>
      <c r="Y81" t="s">
        <v>6</v>
      </c>
      <c r="Z81">
        <v>272</v>
      </c>
      <c r="AC81" s="508"/>
      <c r="AD81" s="508"/>
      <c r="AE81" s="508"/>
      <c r="AF81" s="508"/>
      <c r="AG81" s="508"/>
      <c r="AX81">
        <v>60</v>
      </c>
      <c r="AY81">
        <v>60</v>
      </c>
      <c r="AZ81" t="s">
        <v>754</v>
      </c>
      <c r="BA81" t="s">
        <v>6</v>
      </c>
      <c r="BB81">
        <v>518</v>
      </c>
    </row>
    <row r="82" spans="1:54">
      <c r="A82">
        <v>18</v>
      </c>
      <c r="B82">
        <v>18</v>
      </c>
      <c r="C82" t="s">
        <v>742</v>
      </c>
      <c r="D82" t="s">
        <v>6</v>
      </c>
      <c r="E82">
        <v>685</v>
      </c>
      <c r="H82">
        <v>6</v>
      </c>
      <c r="I82">
        <v>6</v>
      </c>
      <c r="J82" t="s">
        <v>743</v>
      </c>
      <c r="K82" t="s">
        <v>6</v>
      </c>
      <c r="L82">
        <v>9323</v>
      </c>
      <c r="M82" s="502">
        <v>3</v>
      </c>
      <c r="O82">
        <v>300</v>
      </c>
      <c r="P82">
        <v>300</v>
      </c>
      <c r="Q82" t="s">
        <v>743</v>
      </c>
      <c r="R82" t="s">
        <v>6</v>
      </c>
      <c r="S82">
        <v>161</v>
      </c>
      <c r="V82">
        <v>6</v>
      </c>
      <c r="X82" t="s">
        <v>751</v>
      </c>
      <c r="Y82" t="s">
        <v>6</v>
      </c>
      <c r="Z82">
        <v>669</v>
      </c>
      <c r="AC82" s="508"/>
      <c r="AD82" s="508"/>
      <c r="AE82" s="508"/>
      <c r="AF82" s="508"/>
      <c r="AG82" s="508"/>
      <c r="AX82">
        <v>20</v>
      </c>
      <c r="AY82">
        <v>20</v>
      </c>
      <c r="AZ82" t="s">
        <v>755</v>
      </c>
      <c r="BA82" t="s">
        <v>6</v>
      </c>
      <c r="BB82">
        <v>267</v>
      </c>
    </row>
    <row r="83" spans="1:54">
      <c r="A83">
        <v>12</v>
      </c>
      <c r="B83">
        <v>12</v>
      </c>
      <c r="C83" t="s">
        <v>742</v>
      </c>
      <c r="D83" t="s">
        <v>6</v>
      </c>
      <c r="E83">
        <v>2122</v>
      </c>
      <c r="H83">
        <v>6</v>
      </c>
      <c r="I83">
        <v>6</v>
      </c>
      <c r="J83" t="s">
        <v>743</v>
      </c>
      <c r="K83" t="s">
        <v>7</v>
      </c>
      <c r="L83">
        <v>272</v>
      </c>
      <c r="M83" s="502">
        <v>3</v>
      </c>
      <c r="O83">
        <v>120</v>
      </c>
      <c r="P83">
        <v>120</v>
      </c>
      <c r="Q83" t="s">
        <v>743</v>
      </c>
      <c r="R83" t="s">
        <v>6</v>
      </c>
      <c r="S83">
        <v>152</v>
      </c>
      <c r="V83">
        <v>6</v>
      </c>
      <c r="X83" t="s">
        <v>751</v>
      </c>
      <c r="Y83" t="s">
        <v>6</v>
      </c>
      <c r="Z83">
        <v>2047</v>
      </c>
      <c r="AC83" s="508"/>
      <c r="AD83" s="508"/>
      <c r="AE83" s="508"/>
      <c r="AF83" s="508"/>
      <c r="AG83" s="508"/>
      <c r="AJ83" s="508"/>
      <c r="AK83" s="508"/>
      <c r="AL83" s="508"/>
      <c r="AM83" s="508"/>
      <c r="AN83" s="508"/>
      <c r="AX83">
        <v>20</v>
      </c>
      <c r="AY83">
        <v>20</v>
      </c>
      <c r="AZ83" t="s">
        <v>755</v>
      </c>
      <c r="BA83" t="s">
        <v>7</v>
      </c>
      <c r="BB83">
        <v>648</v>
      </c>
    </row>
    <row r="84" spans="1:54">
      <c r="A84">
        <v>30</v>
      </c>
      <c r="B84">
        <v>30</v>
      </c>
      <c r="C84" t="s">
        <v>742</v>
      </c>
      <c r="D84" t="s">
        <v>6</v>
      </c>
      <c r="E84">
        <v>509</v>
      </c>
      <c r="H84">
        <v>18</v>
      </c>
      <c r="I84">
        <v>18</v>
      </c>
      <c r="J84" t="s">
        <v>743</v>
      </c>
      <c r="K84" t="s">
        <v>7</v>
      </c>
      <c r="L84">
        <v>145</v>
      </c>
      <c r="M84" s="502">
        <v>3</v>
      </c>
      <c r="O84">
        <v>120</v>
      </c>
      <c r="P84">
        <v>120</v>
      </c>
      <c r="Q84" t="s">
        <v>743</v>
      </c>
      <c r="R84" t="s">
        <v>7</v>
      </c>
      <c r="S84">
        <v>69013</v>
      </c>
      <c r="V84">
        <v>12</v>
      </c>
      <c r="X84" t="s">
        <v>751</v>
      </c>
      <c r="Y84" t="s">
        <v>6</v>
      </c>
      <c r="Z84">
        <v>2129</v>
      </c>
      <c r="AC84" s="508"/>
      <c r="AD84" s="508"/>
      <c r="AE84" s="508"/>
      <c r="AF84" s="508"/>
      <c r="AG84" s="508"/>
      <c r="AJ84" s="508"/>
      <c r="AK84" s="508"/>
      <c r="AL84" s="508"/>
      <c r="AM84" s="508"/>
      <c r="AN84" s="508"/>
      <c r="AX84">
        <v>20</v>
      </c>
      <c r="AY84">
        <v>20</v>
      </c>
      <c r="AZ84" t="s">
        <v>755</v>
      </c>
      <c r="BA84" t="s">
        <v>7</v>
      </c>
      <c r="BB84">
        <v>693</v>
      </c>
    </row>
    <row r="85" spans="1:54">
      <c r="A85">
        <v>18</v>
      </c>
      <c r="B85">
        <v>18</v>
      </c>
      <c r="C85" t="s">
        <v>742</v>
      </c>
      <c r="D85" t="s">
        <v>6</v>
      </c>
      <c r="E85">
        <v>508</v>
      </c>
      <c r="H85">
        <v>120</v>
      </c>
      <c r="I85">
        <v>120</v>
      </c>
      <c r="J85" t="s">
        <v>743</v>
      </c>
      <c r="K85" t="s">
        <v>6</v>
      </c>
      <c r="L85">
        <v>161</v>
      </c>
      <c r="M85" s="502">
        <v>3</v>
      </c>
      <c r="O85">
        <v>60</v>
      </c>
      <c r="P85">
        <v>60</v>
      </c>
      <c r="Q85" t="s">
        <v>743</v>
      </c>
      <c r="R85" t="s">
        <v>6</v>
      </c>
      <c r="S85">
        <v>114</v>
      </c>
      <c r="V85">
        <v>6</v>
      </c>
      <c r="X85" t="s">
        <v>751</v>
      </c>
      <c r="Y85" t="s">
        <v>6</v>
      </c>
      <c r="Z85">
        <v>2069</v>
      </c>
      <c r="AC85" s="508"/>
      <c r="AD85" s="508"/>
      <c r="AE85" s="508"/>
      <c r="AF85" s="508"/>
      <c r="AG85" s="508"/>
      <c r="AJ85" s="508"/>
      <c r="AK85" s="508"/>
      <c r="AL85" s="508"/>
      <c r="AM85" s="508"/>
      <c r="AN85" s="508"/>
      <c r="AX85">
        <v>40</v>
      </c>
      <c r="AY85">
        <v>40</v>
      </c>
      <c r="AZ85" t="s">
        <v>755</v>
      </c>
      <c r="BA85" t="s">
        <v>6</v>
      </c>
      <c r="BB85">
        <v>69045</v>
      </c>
    </row>
    <row r="86" spans="1:54">
      <c r="A86">
        <v>30</v>
      </c>
      <c r="B86">
        <v>30</v>
      </c>
      <c r="C86" t="s">
        <v>742</v>
      </c>
      <c r="D86" t="s">
        <v>6</v>
      </c>
      <c r="E86">
        <v>137</v>
      </c>
      <c r="H86">
        <v>42</v>
      </c>
      <c r="I86">
        <v>42</v>
      </c>
      <c r="J86" t="s">
        <v>743</v>
      </c>
      <c r="K86" t="s">
        <v>6</v>
      </c>
      <c r="L86">
        <v>152</v>
      </c>
      <c r="M86" s="502">
        <v>3</v>
      </c>
      <c r="O86">
        <v>60</v>
      </c>
      <c r="P86">
        <v>60</v>
      </c>
      <c r="Q86" t="s">
        <v>743</v>
      </c>
      <c r="R86" t="s">
        <v>7</v>
      </c>
      <c r="S86">
        <v>625</v>
      </c>
      <c r="V86">
        <v>6</v>
      </c>
      <c r="X86" t="s">
        <v>751</v>
      </c>
      <c r="Y86" t="s">
        <v>6</v>
      </c>
      <c r="Z86">
        <v>282</v>
      </c>
      <c r="AC86" s="508"/>
      <c r="AD86" s="508"/>
      <c r="AE86" s="508"/>
      <c r="AF86" s="508"/>
      <c r="AG86" s="508"/>
      <c r="AJ86" s="508"/>
      <c r="AK86" s="508"/>
      <c r="AL86" s="508"/>
      <c r="AM86" s="508"/>
      <c r="AN86" s="508"/>
      <c r="AX86">
        <v>20</v>
      </c>
      <c r="AY86">
        <v>20</v>
      </c>
      <c r="AZ86" t="s">
        <v>755</v>
      </c>
      <c r="BA86" t="s">
        <v>6</v>
      </c>
      <c r="BB86">
        <v>131</v>
      </c>
    </row>
    <row r="87" spans="1:54">
      <c r="A87">
        <v>60</v>
      </c>
      <c r="B87">
        <v>60</v>
      </c>
      <c r="C87" t="s">
        <v>742</v>
      </c>
      <c r="D87" t="s">
        <v>6</v>
      </c>
      <c r="E87">
        <v>128</v>
      </c>
      <c r="H87">
        <v>12</v>
      </c>
      <c r="I87">
        <v>12</v>
      </c>
      <c r="J87" t="s">
        <v>743</v>
      </c>
      <c r="K87" t="s">
        <v>7</v>
      </c>
      <c r="L87">
        <v>69013</v>
      </c>
      <c r="M87" s="502">
        <v>3</v>
      </c>
      <c r="O87">
        <v>60</v>
      </c>
      <c r="P87">
        <v>60</v>
      </c>
      <c r="Q87" t="s">
        <v>743</v>
      </c>
      <c r="R87" t="s">
        <v>7</v>
      </c>
      <c r="S87">
        <v>282</v>
      </c>
      <c r="V87">
        <v>18</v>
      </c>
      <c r="X87" t="s">
        <v>751</v>
      </c>
      <c r="Y87" t="s">
        <v>6</v>
      </c>
      <c r="Z87">
        <v>154</v>
      </c>
      <c r="AC87" s="508"/>
      <c r="AD87" s="508"/>
      <c r="AE87" s="508"/>
      <c r="AF87" s="508"/>
      <c r="AG87" s="508"/>
      <c r="AJ87" s="508"/>
      <c r="AK87" s="508"/>
      <c r="AL87" s="508"/>
      <c r="AM87" s="508"/>
      <c r="AN87" s="508"/>
      <c r="AX87">
        <v>100</v>
      </c>
      <c r="AY87">
        <v>100</v>
      </c>
      <c r="AZ87" t="s">
        <v>755</v>
      </c>
      <c r="BA87" t="s">
        <v>7</v>
      </c>
      <c r="BB87">
        <v>507</v>
      </c>
    </row>
    <row r="88" spans="1:54">
      <c r="A88">
        <v>30</v>
      </c>
      <c r="B88">
        <v>30</v>
      </c>
      <c r="C88" t="s">
        <v>742</v>
      </c>
      <c r="D88" t="s">
        <v>6</v>
      </c>
      <c r="E88">
        <v>199</v>
      </c>
      <c r="H88">
        <v>12</v>
      </c>
      <c r="I88">
        <v>12</v>
      </c>
      <c r="J88" t="s">
        <v>743</v>
      </c>
      <c r="K88" t="s">
        <v>7</v>
      </c>
      <c r="L88">
        <v>625</v>
      </c>
      <c r="M88" s="502">
        <v>3</v>
      </c>
      <c r="O88">
        <v>60</v>
      </c>
      <c r="P88">
        <v>60</v>
      </c>
      <c r="Q88" t="s">
        <v>743</v>
      </c>
      <c r="R88" t="s">
        <v>7</v>
      </c>
      <c r="S88">
        <v>684</v>
      </c>
      <c r="V88">
        <v>6</v>
      </c>
      <c r="W88">
        <v>6</v>
      </c>
      <c r="X88" t="s">
        <v>751</v>
      </c>
      <c r="Y88" t="s">
        <v>6</v>
      </c>
      <c r="Z88">
        <v>224</v>
      </c>
      <c r="AC88" s="508"/>
      <c r="AD88" s="508"/>
      <c r="AE88" s="508"/>
      <c r="AF88" s="508"/>
      <c r="AG88" s="508"/>
      <c r="AJ88" s="508"/>
      <c r="AK88" s="508"/>
      <c r="AL88" s="508"/>
      <c r="AM88" s="508"/>
      <c r="AN88" s="508"/>
      <c r="AX88">
        <v>100</v>
      </c>
      <c r="AY88">
        <v>100</v>
      </c>
      <c r="AZ88" t="s">
        <v>755</v>
      </c>
      <c r="BA88" t="s">
        <v>7</v>
      </c>
      <c r="BB88">
        <v>148</v>
      </c>
    </row>
    <row r="89" spans="1:54">
      <c r="A89">
        <v>90</v>
      </c>
      <c r="B89">
        <v>90</v>
      </c>
      <c r="C89" t="s">
        <v>742</v>
      </c>
      <c r="D89" t="s">
        <v>6</v>
      </c>
      <c r="E89">
        <v>504</v>
      </c>
      <c r="H89">
        <v>12</v>
      </c>
      <c r="I89">
        <v>12</v>
      </c>
      <c r="J89" t="s">
        <v>743</v>
      </c>
      <c r="K89" t="s">
        <v>7</v>
      </c>
      <c r="L89">
        <v>2119</v>
      </c>
      <c r="M89" s="502">
        <v>3</v>
      </c>
      <c r="O89">
        <v>180</v>
      </c>
      <c r="P89">
        <v>180</v>
      </c>
      <c r="Q89" t="s">
        <v>743</v>
      </c>
      <c r="R89" t="s">
        <v>6</v>
      </c>
      <c r="S89">
        <v>511</v>
      </c>
      <c r="V89">
        <v>6</v>
      </c>
      <c r="W89">
        <v>6</v>
      </c>
      <c r="X89" t="s">
        <v>751</v>
      </c>
      <c r="Y89" t="s">
        <v>6</v>
      </c>
      <c r="Z89">
        <v>563</v>
      </c>
      <c r="AC89" s="508"/>
      <c r="AD89" s="508"/>
      <c r="AE89" s="508"/>
      <c r="AF89" s="508"/>
      <c r="AG89" s="508"/>
      <c r="AJ89" s="508"/>
      <c r="AK89" s="508"/>
      <c r="AL89" s="508"/>
      <c r="AM89" s="508"/>
      <c r="AN89" s="508"/>
      <c r="AX89">
        <v>20</v>
      </c>
      <c r="AY89">
        <v>20</v>
      </c>
      <c r="AZ89" t="s">
        <v>754</v>
      </c>
      <c r="BA89" t="s">
        <v>6</v>
      </c>
      <c r="BB89">
        <v>225</v>
      </c>
    </row>
    <row r="90" spans="1:54">
      <c r="A90">
        <v>90</v>
      </c>
      <c r="B90">
        <v>90</v>
      </c>
      <c r="C90" t="s">
        <v>742</v>
      </c>
      <c r="D90" t="s">
        <v>6</v>
      </c>
      <c r="E90">
        <v>175</v>
      </c>
      <c r="H90">
        <v>6</v>
      </c>
      <c r="I90">
        <v>6</v>
      </c>
      <c r="J90" t="s">
        <v>743</v>
      </c>
      <c r="K90" t="s">
        <v>7</v>
      </c>
      <c r="L90">
        <v>282</v>
      </c>
      <c r="M90" s="502">
        <v>3</v>
      </c>
      <c r="O90">
        <v>60</v>
      </c>
      <c r="P90">
        <v>60</v>
      </c>
      <c r="Q90" t="s">
        <v>743</v>
      </c>
      <c r="R90" t="s">
        <v>6</v>
      </c>
      <c r="S90">
        <v>530</v>
      </c>
      <c r="V90">
        <v>18</v>
      </c>
      <c r="W90">
        <v>18</v>
      </c>
      <c r="X90" t="s">
        <v>751</v>
      </c>
      <c r="Y90" t="s">
        <v>6</v>
      </c>
      <c r="Z90">
        <v>176</v>
      </c>
      <c r="AC90" s="508"/>
      <c r="AD90" s="508"/>
      <c r="AE90" s="508"/>
      <c r="AF90" s="508"/>
      <c r="AG90" s="508"/>
      <c r="AJ90" s="508"/>
      <c r="AK90" s="508"/>
      <c r="AL90" s="508"/>
      <c r="AM90" s="508"/>
      <c r="AN90" s="508"/>
      <c r="AX90">
        <v>20</v>
      </c>
      <c r="AY90">
        <v>20</v>
      </c>
      <c r="AZ90" t="s">
        <v>754</v>
      </c>
      <c r="BA90" t="s">
        <v>6</v>
      </c>
      <c r="BB90">
        <v>2110</v>
      </c>
    </row>
    <row r="91" spans="1:54">
      <c r="A91">
        <v>30</v>
      </c>
      <c r="B91">
        <v>30</v>
      </c>
      <c r="C91" t="s">
        <v>742</v>
      </c>
      <c r="D91" t="s">
        <v>6</v>
      </c>
      <c r="E91">
        <v>554</v>
      </c>
      <c r="H91">
        <v>6</v>
      </c>
      <c r="I91">
        <v>6</v>
      </c>
      <c r="J91" t="s">
        <v>743</v>
      </c>
      <c r="K91" t="s">
        <v>7</v>
      </c>
      <c r="L91">
        <v>684</v>
      </c>
      <c r="M91" s="502">
        <v>3</v>
      </c>
      <c r="O91">
        <v>60</v>
      </c>
      <c r="P91">
        <v>60</v>
      </c>
      <c r="Q91" t="s">
        <v>743</v>
      </c>
      <c r="R91" t="s">
        <v>7</v>
      </c>
      <c r="S91">
        <v>538</v>
      </c>
      <c r="V91">
        <v>18</v>
      </c>
      <c r="W91">
        <v>18</v>
      </c>
      <c r="X91" t="s">
        <v>751</v>
      </c>
      <c r="Y91" t="s">
        <v>6</v>
      </c>
      <c r="Z91">
        <v>196</v>
      </c>
      <c r="AC91" s="508"/>
      <c r="AD91" s="508"/>
      <c r="AE91" s="508"/>
      <c r="AF91" s="508"/>
      <c r="AG91" s="508"/>
      <c r="AJ91" s="508"/>
      <c r="AK91" s="508"/>
      <c r="AL91" s="508"/>
      <c r="AM91" s="508"/>
      <c r="AN91" s="508"/>
      <c r="AX91">
        <v>20</v>
      </c>
      <c r="AY91">
        <v>20</v>
      </c>
      <c r="AZ91" t="s">
        <v>754</v>
      </c>
      <c r="BA91" t="s">
        <v>6</v>
      </c>
      <c r="BB91">
        <v>2027</v>
      </c>
    </row>
    <row r="92" spans="1:54">
      <c r="A92">
        <v>60</v>
      </c>
      <c r="B92">
        <v>60</v>
      </c>
      <c r="C92" t="s">
        <v>742</v>
      </c>
      <c r="D92" t="s">
        <v>6</v>
      </c>
      <c r="E92">
        <v>183</v>
      </c>
      <c r="H92">
        <v>30</v>
      </c>
      <c r="I92">
        <v>30</v>
      </c>
      <c r="J92" t="s">
        <v>743</v>
      </c>
      <c r="K92" t="s">
        <v>6</v>
      </c>
      <c r="L92">
        <v>511</v>
      </c>
      <c r="M92" s="502">
        <v>3</v>
      </c>
      <c r="O92">
        <v>60</v>
      </c>
      <c r="P92">
        <v>60</v>
      </c>
      <c r="Q92" t="s">
        <v>743</v>
      </c>
      <c r="R92" t="s">
        <v>7</v>
      </c>
      <c r="S92">
        <v>280</v>
      </c>
      <c r="V92">
        <v>30</v>
      </c>
      <c r="W92">
        <v>30</v>
      </c>
      <c r="X92" t="s">
        <v>751</v>
      </c>
      <c r="Y92" t="s">
        <v>6</v>
      </c>
      <c r="Z92">
        <v>112</v>
      </c>
      <c r="AC92" s="508"/>
      <c r="AD92" s="508"/>
      <c r="AE92" s="508"/>
      <c r="AF92" s="508"/>
      <c r="AG92" s="508"/>
      <c r="AJ92" s="508"/>
      <c r="AK92" s="508"/>
      <c r="AL92" s="508"/>
      <c r="AM92" s="508"/>
      <c r="AN92" s="508"/>
      <c r="AX92">
        <v>20</v>
      </c>
      <c r="AY92">
        <v>20</v>
      </c>
      <c r="AZ92" t="s">
        <v>754</v>
      </c>
      <c r="BA92" t="s">
        <v>6</v>
      </c>
      <c r="BB92">
        <v>2048</v>
      </c>
    </row>
    <row r="93" spans="1:54">
      <c r="A93">
        <v>6</v>
      </c>
      <c r="B93">
        <v>6</v>
      </c>
      <c r="C93" t="s">
        <v>743</v>
      </c>
      <c r="D93" t="s">
        <v>6</v>
      </c>
      <c r="E93">
        <v>9205</v>
      </c>
      <c r="H93">
        <v>72</v>
      </c>
      <c r="I93">
        <v>72</v>
      </c>
      <c r="J93" t="s">
        <v>743</v>
      </c>
      <c r="K93" t="s">
        <v>6</v>
      </c>
      <c r="L93">
        <v>530</v>
      </c>
      <c r="M93" s="502">
        <v>3</v>
      </c>
      <c r="O93">
        <v>300</v>
      </c>
      <c r="P93">
        <v>300</v>
      </c>
      <c r="Q93" t="s">
        <v>743</v>
      </c>
      <c r="R93" t="s">
        <v>7</v>
      </c>
      <c r="S93">
        <v>534</v>
      </c>
      <c r="V93">
        <v>18</v>
      </c>
      <c r="W93">
        <v>18</v>
      </c>
      <c r="X93" t="s">
        <v>751</v>
      </c>
      <c r="Y93" t="s">
        <v>6</v>
      </c>
      <c r="Z93">
        <v>157</v>
      </c>
      <c r="AC93" s="508"/>
      <c r="AD93" s="508"/>
      <c r="AE93" s="508"/>
      <c r="AF93" s="508"/>
      <c r="AG93" s="508"/>
      <c r="AJ93" s="508"/>
      <c r="AK93" s="508"/>
      <c r="AL93" s="508"/>
      <c r="AM93" s="508"/>
      <c r="AN93" s="508"/>
      <c r="AX93">
        <v>40</v>
      </c>
      <c r="AY93">
        <v>40</v>
      </c>
      <c r="AZ93" t="s">
        <v>754</v>
      </c>
      <c r="BA93" t="s">
        <v>6</v>
      </c>
      <c r="BB93">
        <v>251</v>
      </c>
    </row>
    <row r="94" spans="1:54">
      <c r="A94">
        <v>6</v>
      </c>
      <c r="B94">
        <v>6</v>
      </c>
      <c r="C94" t="s">
        <v>743</v>
      </c>
      <c r="D94" t="s">
        <v>6</v>
      </c>
      <c r="E94">
        <v>9210</v>
      </c>
      <c r="H94">
        <v>18</v>
      </c>
      <c r="I94">
        <v>18</v>
      </c>
      <c r="J94" t="s">
        <v>743</v>
      </c>
      <c r="K94" t="s">
        <v>7</v>
      </c>
      <c r="L94">
        <v>538</v>
      </c>
      <c r="M94" s="502">
        <v>3</v>
      </c>
      <c r="O94">
        <v>120</v>
      </c>
      <c r="P94">
        <v>120</v>
      </c>
      <c r="Q94" t="s">
        <v>743</v>
      </c>
      <c r="R94" t="s">
        <v>7</v>
      </c>
      <c r="S94">
        <v>515</v>
      </c>
      <c r="V94">
        <v>12</v>
      </c>
      <c r="W94">
        <v>12</v>
      </c>
      <c r="X94" t="s">
        <v>752</v>
      </c>
      <c r="Y94" t="s">
        <v>6</v>
      </c>
      <c r="Z94">
        <v>2114</v>
      </c>
      <c r="AC94" s="508"/>
      <c r="AD94" s="508"/>
      <c r="AE94" s="508"/>
      <c r="AF94" s="508"/>
      <c r="AG94" s="508"/>
      <c r="AJ94" s="508"/>
      <c r="AK94" s="508"/>
      <c r="AL94" s="508"/>
      <c r="AM94" s="508"/>
      <c r="AN94" s="508"/>
      <c r="AX94">
        <v>20</v>
      </c>
      <c r="AY94">
        <v>20</v>
      </c>
      <c r="AZ94" t="s">
        <v>755</v>
      </c>
      <c r="BA94" t="s">
        <v>6</v>
      </c>
      <c r="BB94">
        <v>2094</v>
      </c>
    </row>
    <row r="95" spans="1:54">
      <c r="A95">
        <v>120</v>
      </c>
      <c r="B95">
        <v>120</v>
      </c>
      <c r="C95" t="s">
        <v>743</v>
      </c>
      <c r="D95" t="s">
        <v>6</v>
      </c>
      <c r="E95">
        <v>161</v>
      </c>
      <c r="H95">
        <v>6</v>
      </c>
      <c r="I95">
        <v>6</v>
      </c>
      <c r="J95" t="s">
        <v>743</v>
      </c>
      <c r="K95" t="s">
        <v>7</v>
      </c>
      <c r="L95">
        <v>280</v>
      </c>
      <c r="M95" s="502">
        <v>3</v>
      </c>
      <c r="O95">
        <v>180</v>
      </c>
      <c r="P95">
        <v>180</v>
      </c>
      <c r="Q95" t="s">
        <v>743</v>
      </c>
      <c r="R95" t="s">
        <v>7</v>
      </c>
      <c r="S95">
        <v>132</v>
      </c>
      <c r="V95">
        <v>6</v>
      </c>
      <c r="W95">
        <v>6</v>
      </c>
      <c r="X95" t="s">
        <v>752</v>
      </c>
      <c r="Y95" t="s">
        <v>6</v>
      </c>
      <c r="Z95">
        <v>691</v>
      </c>
      <c r="AC95" s="508"/>
      <c r="AD95" s="508"/>
      <c r="AE95" s="508"/>
      <c r="AF95" s="508"/>
      <c r="AG95" s="508"/>
      <c r="AJ95" s="508"/>
      <c r="AK95" s="508"/>
      <c r="AL95" s="508"/>
      <c r="AM95" s="508"/>
      <c r="AN95" s="508"/>
      <c r="AX95" s="508"/>
      <c r="AY95" s="508"/>
      <c r="AZ95" s="508"/>
      <c r="BA95" s="508"/>
      <c r="BB95" s="508"/>
    </row>
    <row r="96" spans="1:54">
      <c r="A96">
        <v>30</v>
      </c>
      <c r="B96">
        <v>30</v>
      </c>
      <c r="C96" t="s">
        <v>743</v>
      </c>
      <c r="D96" t="s">
        <v>6</v>
      </c>
      <c r="E96">
        <v>152</v>
      </c>
      <c r="H96">
        <v>30</v>
      </c>
      <c r="I96">
        <v>30</v>
      </c>
      <c r="J96" t="s">
        <v>743</v>
      </c>
      <c r="K96" t="s">
        <v>7</v>
      </c>
      <c r="L96">
        <v>534</v>
      </c>
      <c r="M96" s="502">
        <v>3</v>
      </c>
      <c r="V96">
        <v>6</v>
      </c>
      <c r="W96">
        <v>6</v>
      </c>
      <c r="X96" t="s">
        <v>752</v>
      </c>
      <c r="Y96" t="s">
        <v>6</v>
      </c>
      <c r="Z96">
        <v>2018</v>
      </c>
      <c r="AC96" s="508"/>
      <c r="AD96" s="508"/>
      <c r="AE96" s="508"/>
      <c r="AF96" s="508"/>
      <c r="AG96" s="508"/>
      <c r="AX96" s="508"/>
      <c r="AY96" s="508"/>
      <c r="AZ96" s="508"/>
      <c r="BA96" s="508"/>
      <c r="BB96" s="508"/>
    </row>
    <row r="97" spans="1:54">
      <c r="A97">
        <v>12</v>
      </c>
      <c r="B97">
        <v>12</v>
      </c>
      <c r="C97" t="s">
        <v>743</v>
      </c>
      <c r="D97" t="s">
        <v>7</v>
      </c>
      <c r="E97">
        <v>69013</v>
      </c>
      <c r="H97">
        <v>60</v>
      </c>
      <c r="I97">
        <v>60</v>
      </c>
      <c r="J97" t="s">
        <v>743</v>
      </c>
      <c r="K97" t="s">
        <v>6</v>
      </c>
      <c r="L97">
        <v>130</v>
      </c>
      <c r="M97" s="502">
        <v>3</v>
      </c>
      <c r="V97">
        <v>18</v>
      </c>
      <c r="W97">
        <v>18</v>
      </c>
      <c r="X97" t="s">
        <v>752</v>
      </c>
      <c r="Y97" t="s">
        <v>6</v>
      </c>
      <c r="Z97">
        <v>114</v>
      </c>
      <c r="AC97" s="508"/>
      <c r="AD97" s="508"/>
      <c r="AE97" s="508"/>
      <c r="AF97" s="508"/>
      <c r="AG97" s="508"/>
      <c r="AX97" s="508"/>
      <c r="AY97" s="508"/>
      <c r="AZ97" s="508"/>
      <c r="BA97" s="508"/>
      <c r="BB97" s="508"/>
    </row>
    <row r="98" spans="1:54">
      <c r="A98">
        <v>12</v>
      </c>
      <c r="B98">
        <v>12</v>
      </c>
      <c r="C98" t="s">
        <v>743</v>
      </c>
      <c r="D98" t="s">
        <v>7</v>
      </c>
      <c r="E98">
        <v>625</v>
      </c>
      <c r="H98">
        <v>30</v>
      </c>
      <c r="I98">
        <v>30</v>
      </c>
      <c r="J98" t="s">
        <v>743</v>
      </c>
      <c r="K98" t="s">
        <v>6</v>
      </c>
      <c r="L98">
        <v>154</v>
      </c>
      <c r="M98" s="502">
        <v>3</v>
      </c>
      <c r="V98">
        <v>12</v>
      </c>
      <c r="W98">
        <v>12</v>
      </c>
      <c r="X98" t="s">
        <v>752</v>
      </c>
      <c r="Y98" t="s">
        <v>6</v>
      </c>
      <c r="Z98">
        <v>218</v>
      </c>
      <c r="AC98" s="508"/>
      <c r="AD98" s="508"/>
      <c r="AE98" s="508"/>
      <c r="AF98" s="508"/>
      <c r="AG98" s="508"/>
      <c r="AX98" s="508"/>
      <c r="AY98" s="508"/>
      <c r="AZ98" s="508"/>
      <c r="BA98" s="508"/>
      <c r="BB98" s="508"/>
    </row>
    <row r="99" spans="1:54">
      <c r="A99">
        <v>12</v>
      </c>
      <c r="B99">
        <v>12</v>
      </c>
      <c r="C99" t="s">
        <v>743</v>
      </c>
      <c r="D99" t="s">
        <v>7</v>
      </c>
      <c r="E99">
        <v>2119</v>
      </c>
      <c r="H99">
        <v>12</v>
      </c>
      <c r="I99">
        <v>12</v>
      </c>
      <c r="J99" t="s">
        <v>743</v>
      </c>
      <c r="K99" t="s">
        <v>7</v>
      </c>
      <c r="L99">
        <v>526</v>
      </c>
      <c r="M99" s="502">
        <v>3</v>
      </c>
      <c r="O99">
        <v>300</v>
      </c>
      <c r="P99">
        <v>300</v>
      </c>
      <c r="Q99" t="s">
        <v>742</v>
      </c>
      <c r="R99" t="s">
        <v>6</v>
      </c>
      <c r="S99">
        <v>121</v>
      </c>
      <c r="V99">
        <v>6</v>
      </c>
      <c r="W99">
        <v>6</v>
      </c>
      <c r="X99" t="s">
        <v>752</v>
      </c>
      <c r="Y99" t="s">
        <v>6</v>
      </c>
      <c r="Z99">
        <v>2002</v>
      </c>
      <c r="AC99" s="508"/>
      <c r="AD99" s="508"/>
      <c r="AE99" s="508"/>
      <c r="AF99" s="508"/>
      <c r="AG99" s="508"/>
      <c r="AX99" s="508"/>
      <c r="AY99" s="508"/>
      <c r="AZ99" s="508"/>
      <c r="BA99" s="508"/>
      <c r="BB99" s="508"/>
    </row>
    <row r="100" spans="1:54">
      <c r="A100">
        <v>6</v>
      </c>
      <c r="B100">
        <v>6</v>
      </c>
      <c r="C100" t="s">
        <v>743</v>
      </c>
      <c r="D100" t="s">
        <v>7</v>
      </c>
      <c r="E100">
        <v>282</v>
      </c>
      <c r="H100">
        <v>60</v>
      </c>
      <c r="I100">
        <v>60</v>
      </c>
      <c r="J100" t="s">
        <v>743</v>
      </c>
      <c r="K100" t="s">
        <v>7</v>
      </c>
      <c r="L100">
        <v>151</v>
      </c>
      <c r="M100" s="502">
        <v>3</v>
      </c>
      <c r="O100">
        <v>60</v>
      </c>
      <c r="P100">
        <v>0</v>
      </c>
      <c r="Q100" t="s">
        <v>742</v>
      </c>
      <c r="R100" t="s">
        <v>6</v>
      </c>
      <c r="S100">
        <v>531</v>
      </c>
      <c r="V100">
        <v>12</v>
      </c>
      <c r="W100">
        <v>12</v>
      </c>
      <c r="X100" t="s">
        <v>752</v>
      </c>
      <c r="Y100" t="s">
        <v>6</v>
      </c>
      <c r="Z100">
        <v>2096</v>
      </c>
      <c r="AC100" s="508"/>
      <c r="AD100" s="508"/>
      <c r="AE100" s="508"/>
      <c r="AF100" s="508"/>
      <c r="AG100" s="508"/>
      <c r="AX100" s="508"/>
      <c r="AY100" s="508"/>
      <c r="AZ100" s="508"/>
      <c r="BA100" s="508"/>
      <c r="BB100" s="508"/>
    </row>
    <row r="101" spans="1:54">
      <c r="A101">
        <v>6</v>
      </c>
      <c r="B101">
        <v>6</v>
      </c>
      <c r="C101" t="s">
        <v>743</v>
      </c>
      <c r="D101" t="s">
        <v>7</v>
      </c>
      <c r="E101">
        <v>684</v>
      </c>
      <c r="H101" s="553"/>
      <c r="I101" s="553"/>
      <c r="J101" s="560"/>
      <c r="K101" s="560"/>
      <c r="L101" s="560"/>
      <c r="O101">
        <v>120</v>
      </c>
      <c r="P101">
        <v>120</v>
      </c>
      <c r="Q101" t="s">
        <v>743</v>
      </c>
      <c r="R101" t="s">
        <v>6</v>
      </c>
      <c r="S101">
        <v>9406</v>
      </c>
      <c r="V101">
        <v>6</v>
      </c>
      <c r="W101">
        <v>6</v>
      </c>
      <c r="X101" t="s">
        <v>752</v>
      </c>
      <c r="Y101" t="s">
        <v>6</v>
      </c>
      <c r="Z101">
        <v>217</v>
      </c>
      <c r="AC101" s="508"/>
      <c r="AD101" s="508"/>
      <c r="AE101" s="508"/>
      <c r="AF101" s="508"/>
      <c r="AG101" s="508"/>
      <c r="AX101" s="508"/>
      <c r="AY101" s="508"/>
      <c r="AZ101" s="508"/>
      <c r="BA101" s="508"/>
      <c r="BB101" s="508"/>
    </row>
    <row r="102" spans="1:54">
      <c r="A102">
        <v>72</v>
      </c>
      <c r="B102">
        <v>72</v>
      </c>
      <c r="C102" t="s">
        <v>743</v>
      </c>
      <c r="D102" t="s">
        <v>6</v>
      </c>
      <c r="E102">
        <v>530</v>
      </c>
      <c r="H102" s="553"/>
      <c r="I102" s="553"/>
      <c r="J102" s="560"/>
      <c r="K102" s="560"/>
      <c r="L102" s="560"/>
      <c r="O102">
        <v>60</v>
      </c>
      <c r="P102">
        <v>60</v>
      </c>
      <c r="Q102" t="s">
        <v>743</v>
      </c>
      <c r="R102" t="s">
        <v>6</v>
      </c>
      <c r="S102">
        <v>9418</v>
      </c>
      <c r="V102">
        <v>12</v>
      </c>
      <c r="W102">
        <v>12</v>
      </c>
      <c r="X102" t="s">
        <v>752</v>
      </c>
      <c r="Y102" t="s">
        <v>7</v>
      </c>
      <c r="Z102">
        <v>527</v>
      </c>
      <c r="AC102" s="508"/>
      <c r="AD102" s="508"/>
      <c r="AE102" s="508"/>
      <c r="AF102" s="508"/>
      <c r="AG102" s="508"/>
      <c r="AX102" s="508"/>
      <c r="AY102" s="508"/>
      <c r="AZ102" s="508"/>
      <c r="BA102" s="508"/>
      <c r="BB102" s="508"/>
    </row>
    <row r="103" spans="1:54">
      <c r="A103">
        <v>30</v>
      </c>
      <c r="B103">
        <v>30</v>
      </c>
      <c r="C103" t="s">
        <v>743</v>
      </c>
      <c r="D103" t="s">
        <v>7</v>
      </c>
      <c r="E103">
        <v>543</v>
      </c>
      <c r="O103">
        <v>60</v>
      </c>
      <c r="P103">
        <v>60</v>
      </c>
      <c r="Q103" t="s">
        <v>743</v>
      </c>
      <c r="R103" t="s">
        <v>6</v>
      </c>
      <c r="S103">
        <v>9420</v>
      </c>
      <c r="V103">
        <v>30</v>
      </c>
      <c r="W103">
        <v>30</v>
      </c>
      <c r="X103" t="s">
        <v>752</v>
      </c>
      <c r="Y103" t="s">
        <v>7</v>
      </c>
      <c r="Z103">
        <v>138</v>
      </c>
      <c r="AC103" s="508"/>
      <c r="AD103" s="508"/>
      <c r="AE103" s="508"/>
      <c r="AF103" s="508"/>
      <c r="AG103" s="508"/>
      <c r="AX103" s="508"/>
      <c r="AY103" s="508"/>
      <c r="AZ103" s="508"/>
      <c r="BA103" s="508"/>
      <c r="BB103" s="508"/>
    </row>
    <row r="104" spans="1:54">
      <c r="A104">
        <v>60</v>
      </c>
      <c r="B104">
        <v>60</v>
      </c>
      <c r="C104" t="s">
        <v>743</v>
      </c>
      <c r="D104" t="s">
        <v>6</v>
      </c>
      <c r="E104">
        <v>176</v>
      </c>
      <c r="O104">
        <v>180</v>
      </c>
      <c r="P104">
        <v>180</v>
      </c>
      <c r="Q104" t="s">
        <v>744</v>
      </c>
      <c r="R104" t="s">
        <v>7</v>
      </c>
      <c r="S104">
        <v>142</v>
      </c>
      <c r="V104">
        <v>30</v>
      </c>
      <c r="W104">
        <v>30</v>
      </c>
      <c r="X104" t="s">
        <v>752</v>
      </c>
      <c r="Y104" t="s">
        <v>6</v>
      </c>
      <c r="Z104">
        <v>513</v>
      </c>
      <c r="AC104" s="508"/>
      <c r="AD104" s="508"/>
      <c r="AE104" s="508"/>
      <c r="AF104" s="508"/>
      <c r="AG104" s="508"/>
      <c r="AX104" s="508"/>
      <c r="AY104" s="508"/>
      <c r="AZ104" s="508"/>
      <c r="BA104" s="508"/>
      <c r="BB104" s="508"/>
    </row>
    <row r="105" spans="1:54">
      <c r="A105">
        <v>60</v>
      </c>
      <c r="B105">
        <v>60</v>
      </c>
      <c r="C105" t="s">
        <v>743</v>
      </c>
      <c r="D105" t="s">
        <v>7</v>
      </c>
      <c r="E105">
        <v>534</v>
      </c>
      <c r="H105">
        <v>18</v>
      </c>
      <c r="I105">
        <v>18</v>
      </c>
      <c r="J105" t="s">
        <v>742</v>
      </c>
      <c r="K105" t="s">
        <v>6</v>
      </c>
      <c r="L105">
        <v>531</v>
      </c>
      <c r="O105">
        <v>60</v>
      </c>
      <c r="P105">
        <v>60</v>
      </c>
      <c r="Q105" t="s">
        <v>744</v>
      </c>
      <c r="R105" t="s">
        <v>7</v>
      </c>
      <c r="S105">
        <v>545</v>
      </c>
      <c r="V105">
        <v>6</v>
      </c>
      <c r="W105">
        <v>6</v>
      </c>
      <c r="X105" t="s">
        <v>752</v>
      </c>
      <c r="Y105" t="s">
        <v>6</v>
      </c>
      <c r="Z105">
        <v>2126</v>
      </c>
      <c r="AC105" s="508"/>
      <c r="AD105" s="508"/>
      <c r="AE105" s="508"/>
      <c r="AF105" s="508"/>
      <c r="AG105" s="508"/>
      <c r="AX105" s="508"/>
      <c r="AY105" s="508"/>
      <c r="AZ105" s="508"/>
      <c r="BA105" s="508"/>
      <c r="BB105" s="508"/>
    </row>
    <row r="106" spans="1:54">
      <c r="A106">
        <v>90</v>
      </c>
      <c r="B106">
        <v>90</v>
      </c>
      <c r="C106" t="s">
        <v>743</v>
      </c>
      <c r="D106" t="s">
        <v>6</v>
      </c>
      <c r="E106">
        <v>154</v>
      </c>
      <c r="H106">
        <v>60</v>
      </c>
      <c r="I106">
        <v>60</v>
      </c>
      <c r="J106" t="s">
        <v>742</v>
      </c>
      <c r="K106" t="s">
        <v>6</v>
      </c>
      <c r="L106">
        <v>170</v>
      </c>
      <c r="V106">
        <v>6</v>
      </c>
      <c r="W106">
        <v>6</v>
      </c>
      <c r="X106" t="s">
        <v>752</v>
      </c>
      <c r="Y106" t="s">
        <v>7</v>
      </c>
      <c r="Z106">
        <v>2134</v>
      </c>
      <c r="AC106" s="508"/>
      <c r="AD106" s="508"/>
      <c r="AE106" s="508"/>
      <c r="AF106" s="508"/>
      <c r="AG106" s="508"/>
      <c r="AX106" s="508"/>
      <c r="AY106" s="508"/>
      <c r="AZ106" s="508"/>
      <c r="BA106" s="508"/>
      <c r="BB106" s="508"/>
    </row>
    <row r="107" spans="1:54">
      <c r="A107">
        <v>60</v>
      </c>
      <c r="B107">
        <v>60</v>
      </c>
      <c r="C107" t="s">
        <v>743</v>
      </c>
      <c r="D107" t="s">
        <v>6</v>
      </c>
      <c r="E107">
        <v>134</v>
      </c>
      <c r="H107">
        <v>120</v>
      </c>
      <c r="I107">
        <v>120</v>
      </c>
      <c r="J107" t="s">
        <v>742</v>
      </c>
      <c r="K107" t="s">
        <v>6</v>
      </c>
      <c r="L107">
        <v>187</v>
      </c>
      <c r="O107">
        <v>60</v>
      </c>
      <c r="P107">
        <v>0</v>
      </c>
      <c r="Q107" t="s">
        <v>742</v>
      </c>
      <c r="R107" t="s">
        <v>6</v>
      </c>
      <c r="S107">
        <v>644</v>
      </c>
      <c r="V107">
        <v>30</v>
      </c>
      <c r="W107">
        <v>18</v>
      </c>
      <c r="X107" t="s">
        <v>751</v>
      </c>
      <c r="Y107" t="s">
        <v>6</v>
      </c>
      <c r="Z107">
        <v>120</v>
      </c>
      <c r="AC107" s="508"/>
      <c r="AD107" s="508"/>
      <c r="AE107" s="508"/>
      <c r="AF107" s="508"/>
      <c r="AG107" s="508"/>
      <c r="AX107" s="508"/>
      <c r="AY107" s="508"/>
      <c r="AZ107" s="508"/>
      <c r="BA107" s="508"/>
      <c r="BB107" s="508"/>
    </row>
    <row r="108" spans="1:54">
      <c r="A108">
        <v>12</v>
      </c>
      <c r="B108">
        <v>12</v>
      </c>
      <c r="C108" t="s">
        <v>743</v>
      </c>
      <c r="D108" t="s">
        <v>7</v>
      </c>
      <c r="E108">
        <v>526</v>
      </c>
      <c r="H108">
        <v>60</v>
      </c>
      <c r="I108">
        <v>60</v>
      </c>
      <c r="J108" t="s">
        <v>743</v>
      </c>
      <c r="K108" t="s">
        <v>6</v>
      </c>
      <c r="L108">
        <v>197</v>
      </c>
      <c r="O108">
        <v>60</v>
      </c>
      <c r="P108">
        <v>60</v>
      </c>
      <c r="Q108" t="s">
        <v>742</v>
      </c>
      <c r="R108" t="s">
        <v>6</v>
      </c>
      <c r="S108">
        <v>2006</v>
      </c>
      <c r="V108">
        <v>30</v>
      </c>
      <c r="W108">
        <v>0</v>
      </c>
      <c r="X108" t="s">
        <v>751</v>
      </c>
      <c r="Y108" t="s">
        <v>6</v>
      </c>
      <c r="Z108">
        <v>142</v>
      </c>
      <c r="AC108" s="508"/>
      <c r="AD108" s="508"/>
      <c r="AE108" s="508"/>
      <c r="AF108" s="508"/>
      <c r="AG108" s="508"/>
      <c r="AX108" s="508"/>
      <c r="AY108" s="508"/>
      <c r="AZ108" s="508"/>
      <c r="BA108" s="508"/>
      <c r="BB108" s="508"/>
    </row>
    <row r="109" spans="1:54">
      <c r="A109">
        <v>60</v>
      </c>
      <c r="B109">
        <v>60</v>
      </c>
      <c r="C109" t="s">
        <v>743</v>
      </c>
      <c r="D109" t="s">
        <v>7</v>
      </c>
      <c r="E109">
        <v>151</v>
      </c>
      <c r="H109">
        <v>12</v>
      </c>
      <c r="I109">
        <v>12</v>
      </c>
      <c r="J109" t="s">
        <v>743</v>
      </c>
      <c r="K109" t="s">
        <v>6</v>
      </c>
      <c r="L109">
        <v>9402</v>
      </c>
      <c r="O109">
        <v>60</v>
      </c>
      <c r="P109">
        <v>60</v>
      </c>
      <c r="Q109" t="s">
        <v>742</v>
      </c>
      <c r="R109" t="s">
        <v>6</v>
      </c>
      <c r="S109">
        <v>243</v>
      </c>
      <c r="V109">
        <v>18</v>
      </c>
      <c r="W109">
        <v>0</v>
      </c>
      <c r="X109" t="s">
        <v>751</v>
      </c>
      <c r="Y109" t="s">
        <v>6</v>
      </c>
      <c r="Z109">
        <v>119</v>
      </c>
      <c r="AC109" s="508"/>
      <c r="AD109" s="508"/>
      <c r="AE109" s="508"/>
      <c r="AF109" s="508"/>
      <c r="AG109" s="508"/>
      <c r="AX109" s="508"/>
      <c r="AY109" s="508"/>
      <c r="AZ109" s="508"/>
      <c r="BA109" s="508"/>
      <c r="BB109" s="508"/>
    </row>
    <row r="110" spans="1:54">
      <c r="A110">
        <v>12</v>
      </c>
      <c r="B110">
        <v>12</v>
      </c>
      <c r="C110" t="s">
        <v>743</v>
      </c>
      <c r="D110" t="s">
        <v>6</v>
      </c>
      <c r="E110">
        <v>9402</v>
      </c>
      <c r="H110">
        <v>12</v>
      </c>
      <c r="I110">
        <v>12</v>
      </c>
      <c r="J110" t="s">
        <v>743</v>
      </c>
      <c r="K110" t="s">
        <v>6</v>
      </c>
      <c r="L110">
        <v>9406</v>
      </c>
      <c r="O110">
        <v>60</v>
      </c>
      <c r="P110">
        <v>60</v>
      </c>
      <c r="Q110" t="s">
        <v>742</v>
      </c>
      <c r="R110" t="s">
        <v>6</v>
      </c>
      <c r="S110">
        <v>244</v>
      </c>
      <c r="V110">
        <v>12</v>
      </c>
      <c r="W110">
        <v>0</v>
      </c>
      <c r="X110" t="s">
        <v>751</v>
      </c>
      <c r="Y110" t="s">
        <v>6</v>
      </c>
      <c r="Z110">
        <v>197</v>
      </c>
      <c r="AC110" s="508"/>
      <c r="AD110" s="508"/>
      <c r="AE110" s="508"/>
      <c r="AF110" s="508"/>
      <c r="AG110" s="508"/>
      <c r="AX110" s="508"/>
      <c r="AY110" s="508"/>
      <c r="AZ110" s="508"/>
      <c r="BA110" s="508"/>
      <c r="BB110" s="508"/>
    </row>
    <row r="111" spans="1:54">
      <c r="A111">
        <v>12</v>
      </c>
      <c r="B111">
        <v>12</v>
      </c>
      <c r="C111" t="s">
        <v>743</v>
      </c>
      <c r="D111" t="s">
        <v>6</v>
      </c>
      <c r="E111">
        <v>9406</v>
      </c>
      <c r="H111">
        <v>6</v>
      </c>
      <c r="I111">
        <v>6</v>
      </c>
      <c r="J111" t="s">
        <v>743</v>
      </c>
      <c r="K111" t="s">
        <v>6</v>
      </c>
      <c r="L111">
        <v>9409</v>
      </c>
      <c r="O111">
        <v>60</v>
      </c>
      <c r="P111">
        <v>60</v>
      </c>
      <c r="Q111" t="s">
        <v>742</v>
      </c>
      <c r="R111" t="s">
        <v>6</v>
      </c>
      <c r="S111">
        <v>2085</v>
      </c>
      <c r="V111">
        <v>6</v>
      </c>
      <c r="W111">
        <v>0</v>
      </c>
      <c r="X111" t="s">
        <v>751</v>
      </c>
      <c r="Y111" t="s">
        <v>6</v>
      </c>
      <c r="Z111">
        <v>533</v>
      </c>
      <c r="AC111" s="508"/>
      <c r="AD111" s="508"/>
      <c r="AE111" s="508"/>
      <c r="AF111" s="508"/>
      <c r="AG111" s="508"/>
      <c r="AX111" s="508"/>
      <c r="AY111" s="508"/>
      <c r="AZ111" s="508"/>
      <c r="BA111" s="508"/>
      <c r="BB111" s="508"/>
    </row>
    <row r="112" spans="1:54">
      <c r="A112">
        <v>6</v>
      </c>
      <c r="B112">
        <v>6</v>
      </c>
      <c r="C112" t="s">
        <v>743</v>
      </c>
      <c r="D112" t="s">
        <v>6</v>
      </c>
      <c r="E112">
        <v>9409</v>
      </c>
      <c r="H112">
        <v>6</v>
      </c>
      <c r="I112">
        <v>6</v>
      </c>
      <c r="J112" t="s">
        <v>743</v>
      </c>
      <c r="K112" t="s">
        <v>6</v>
      </c>
      <c r="L112">
        <v>9411</v>
      </c>
      <c r="O112">
        <v>60</v>
      </c>
      <c r="P112">
        <v>60</v>
      </c>
      <c r="Q112" t="s">
        <v>742</v>
      </c>
      <c r="R112" t="s">
        <v>6</v>
      </c>
      <c r="S112">
        <v>655</v>
      </c>
      <c r="V112">
        <v>30</v>
      </c>
      <c r="W112">
        <v>0</v>
      </c>
      <c r="X112" t="s">
        <v>751</v>
      </c>
      <c r="Y112" t="s">
        <v>6</v>
      </c>
      <c r="Z112">
        <v>536</v>
      </c>
      <c r="AC112" s="508"/>
      <c r="AD112" s="508"/>
      <c r="AE112" s="508"/>
      <c r="AF112" s="508"/>
      <c r="AG112" s="508"/>
      <c r="AX112" s="508"/>
      <c r="AY112" s="508"/>
      <c r="AZ112" s="508"/>
      <c r="BA112" s="508"/>
      <c r="BB112" s="508"/>
    </row>
    <row r="113" spans="1:54">
      <c r="A113">
        <v>6</v>
      </c>
      <c r="B113">
        <v>6</v>
      </c>
      <c r="C113" t="s">
        <v>743</v>
      </c>
      <c r="D113" t="s">
        <v>6</v>
      </c>
      <c r="E113">
        <v>9413</v>
      </c>
      <c r="H113">
        <v>6</v>
      </c>
      <c r="I113">
        <v>6</v>
      </c>
      <c r="J113" t="s">
        <v>743</v>
      </c>
      <c r="K113" t="s">
        <v>6</v>
      </c>
      <c r="L113">
        <v>9418</v>
      </c>
      <c r="O113">
        <v>120</v>
      </c>
      <c r="P113">
        <v>120</v>
      </c>
      <c r="Q113" t="s">
        <v>743</v>
      </c>
      <c r="R113" t="s">
        <v>6</v>
      </c>
      <c r="S113">
        <v>274</v>
      </c>
      <c r="V113">
        <v>6</v>
      </c>
      <c r="W113">
        <v>0</v>
      </c>
      <c r="X113" t="s">
        <v>751</v>
      </c>
      <c r="Y113" t="s">
        <v>6</v>
      </c>
      <c r="Z113">
        <v>170</v>
      </c>
      <c r="AC113" s="508"/>
      <c r="AD113" s="508"/>
      <c r="AE113" s="508"/>
      <c r="AF113" s="508"/>
      <c r="AG113" s="508"/>
      <c r="AX113" s="508"/>
      <c r="AY113" s="508"/>
      <c r="AZ113" s="508"/>
      <c r="BA113" s="508"/>
      <c r="BB113" s="508"/>
    </row>
    <row r="114" spans="1:54">
      <c r="A114">
        <v>6</v>
      </c>
      <c r="B114">
        <v>6</v>
      </c>
      <c r="C114" t="s">
        <v>743</v>
      </c>
      <c r="D114" t="s">
        <v>6</v>
      </c>
      <c r="E114">
        <v>9418</v>
      </c>
      <c r="H114">
        <v>6</v>
      </c>
      <c r="I114">
        <v>6</v>
      </c>
      <c r="J114" t="s">
        <v>743</v>
      </c>
      <c r="K114" t="s">
        <v>6</v>
      </c>
      <c r="L114">
        <v>9420</v>
      </c>
      <c r="O114">
        <v>60</v>
      </c>
      <c r="P114">
        <v>60</v>
      </c>
      <c r="Q114" t="s">
        <v>743</v>
      </c>
      <c r="R114" t="s">
        <v>6</v>
      </c>
      <c r="S114">
        <v>290</v>
      </c>
      <c r="V114">
        <v>30</v>
      </c>
      <c r="W114">
        <v>0</v>
      </c>
      <c r="X114" t="s">
        <v>751</v>
      </c>
      <c r="Y114" t="s">
        <v>6</v>
      </c>
      <c r="Z114">
        <v>184</v>
      </c>
      <c r="AC114" s="508"/>
      <c r="AD114" s="508"/>
      <c r="AE114" s="508"/>
      <c r="AF114" s="508"/>
      <c r="AG114" s="508"/>
      <c r="AX114" s="508"/>
      <c r="AY114" s="508"/>
      <c r="AZ114" s="508"/>
      <c r="BA114" s="508"/>
      <c r="BB114" s="508"/>
    </row>
    <row r="115" spans="1:54">
      <c r="A115">
        <v>6</v>
      </c>
      <c r="B115">
        <v>6</v>
      </c>
      <c r="C115" t="s">
        <v>743</v>
      </c>
      <c r="D115" t="s">
        <v>6</v>
      </c>
      <c r="E115">
        <v>9420</v>
      </c>
      <c r="H115">
        <v>48</v>
      </c>
      <c r="I115">
        <v>48</v>
      </c>
      <c r="J115" t="s">
        <v>743</v>
      </c>
      <c r="K115" t="s">
        <v>7</v>
      </c>
      <c r="L115">
        <v>536</v>
      </c>
      <c r="O115">
        <v>60</v>
      </c>
      <c r="P115">
        <v>60</v>
      </c>
      <c r="Q115" t="s">
        <v>743</v>
      </c>
      <c r="R115" t="s">
        <v>6</v>
      </c>
      <c r="S115">
        <v>266</v>
      </c>
      <c r="V115">
        <v>12</v>
      </c>
      <c r="W115">
        <v>0</v>
      </c>
      <c r="X115" t="s">
        <v>752</v>
      </c>
      <c r="Y115" t="s">
        <v>6</v>
      </c>
      <c r="Z115">
        <v>197</v>
      </c>
      <c r="AC115" s="508"/>
      <c r="AD115" s="508"/>
      <c r="AE115" s="508"/>
      <c r="AF115" s="508"/>
      <c r="AG115" s="508"/>
      <c r="AX115" s="508"/>
      <c r="AY115" s="508"/>
      <c r="AZ115" s="508"/>
      <c r="BA115" s="508"/>
      <c r="BB115" s="508"/>
    </row>
    <row r="116" spans="1:54">
      <c r="A116">
        <v>108</v>
      </c>
      <c r="B116">
        <v>108</v>
      </c>
      <c r="C116" t="s">
        <v>744</v>
      </c>
      <c r="D116" t="s">
        <v>7</v>
      </c>
      <c r="E116">
        <v>142</v>
      </c>
      <c r="O116">
        <v>60</v>
      </c>
      <c r="P116">
        <v>60</v>
      </c>
      <c r="Q116" t="s">
        <v>744</v>
      </c>
      <c r="R116" t="s">
        <v>7</v>
      </c>
      <c r="S116">
        <v>291</v>
      </c>
      <c r="V116">
        <v>6</v>
      </c>
      <c r="W116">
        <v>6</v>
      </c>
      <c r="X116" t="s">
        <v>753</v>
      </c>
      <c r="Y116" t="s">
        <v>6</v>
      </c>
      <c r="Z116">
        <v>2135</v>
      </c>
      <c r="AC116" s="508"/>
      <c r="AD116" s="508"/>
      <c r="AE116" s="508"/>
      <c r="AF116" s="508"/>
      <c r="AG116" s="508"/>
      <c r="AX116" s="508"/>
      <c r="AY116" s="508"/>
      <c r="AZ116" s="508"/>
      <c r="BA116" s="508"/>
      <c r="BB116" s="508"/>
    </row>
    <row r="117" spans="1:54">
      <c r="A117">
        <v>12</v>
      </c>
      <c r="B117">
        <v>12</v>
      </c>
      <c r="C117" t="s">
        <v>743</v>
      </c>
      <c r="D117" t="s">
        <v>6</v>
      </c>
      <c r="E117">
        <v>2044</v>
      </c>
      <c r="O117">
        <v>60</v>
      </c>
      <c r="P117">
        <v>60</v>
      </c>
      <c r="Q117" t="s">
        <v>744</v>
      </c>
      <c r="R117" t="s">
        <v>6</v>
      </c>
      <c r="S117">
        <v>255</v>
      </c>
      <c r="V117">
        <v>6</v>
      </c>
      <c r="W117">
        <v>6</v>
      </c>
      <c r="X117" t="s">
        <v>753</v>
      </c>
      <c r="Y117" t="s">
        <v>6</v>
      </c>
      <c r="Z117">
        <v>257</v>
      </c>
      <c r="AC117" s="508"/>
      <c r="AD117" s="508"/>
      <c r="AE117" s="508"/>
      <c r="AF117" s="508"/>
      <c r="AG117" s="508"/>
      <c r="AX117" s="508"/>
      <c r="AY117" s="508"/>
      <c r="AZ117" s="508"/>
      <c r="BA117" s="508"/>
      <c r="BB117" s="508"/>
    </row>
    <row r="118" spans="1:54">
      <c r="A118">
        <v>12</v>
      </c>
      <c r="B118">
        <v>12</v>
      </c>
      <c r="C118" t="s">
        <v>743</v>
      </c>
      <c r="D118" t="s">
        <v>6</v>
      </c>
      <c r="E118">
        <v>290</v>
      </c>
      <c r="H118">
        <v>6</v>
      </c>
      <c r="I118">
        <v>6</v>
      </c>
      <c r="J118" t="s">
        <v>742</v>
      </c>
      <c r="K118" t="s">
        <v>6</v>
      </c>
      <c r="L118">
        <v>644</v>
      </c>
      <c r="O118">
        <v>60</v>
      </c>
      <c r="P118">
        <v>60</v>
      </c>
      <c r="Q118" t="s">
        <v>744</v>
      </c>
      <c r="R118" t="s">
        <v>6</v>
      </c>
      <c r="S118">
        <v>632</v>
      </c>
      <c r="V118">
        <v>6</v>
      </c>
      <c r="W118">
        <v>6</v>
      </c>
      <c r="X118" t="s">
        <v>753</v>
      </c>
      <c r="Y118" t="s">
        <v>6</v>
      </c>
      <c r="Z118">
        <v>2113</v>
      </c>
      <c r="AC118" s="508"/>
      <c r="AD118" s="508"/>
      <c r="AE118" s="508"/>
      <c r="AF118" s="508"/>
      <c r="AG118" s="508"/>
      <c r="AX118" s="508"/>
      <c r="AY118" s="508"/>
      <c r="AZ118" s="508"/>
      <c r="BA118" s="508"/>
      <c r="BB118" s="508"/>
    </row>
    <row r="119" spans="1:54">
      <c r="A119">
        <v>6</v>
      </c>
      <c r="B119">
        <v>6</v>
      </c>
      <c r="C119" t="s">
        <v>743</v>
      </c>
      <c r="D119" t="s">
        <v>6</v>
      </c>
      <c r="E119">
        <v>266</v>
      </c>
      <c r="H119">
        <v>6</v>
      </c>
      <c r="I119">
        <v>6</v>
      </c>
      <c r="J119" t="s">
        <v>742</v>
      </c>
      <c r="K119" t="s">
        <v>6</v>
      </c>
      <c r="L119">
        <v>2086</v>
      </c>
      <c r="O119">
        <v>60</v>
      </c>
      <c r="P119">
        <v>60</v>
      </c>
      <c r="Q119" t="s">
        <v>744</v>
      </c>
      <c r="R119" t="s">
        <v>6</v>
      </c>
      <c r="S119">
        <v>211</v>
      </c>
      <c r="V119">
        <v>6</v>
      </c>
      <c r="W119">
        <v>6</v>
      </c>
      <c r="X119" t="s">
        <v>753</v>
      </c>
      <c r="Y119" t="s">
        <v>6</v>
      </c>
      <c r="Z119">
        <v>261</v>
      </c>
      <c r="AC119" s="508"/>
      <c r="AD119" s="508"/>
      <c r="AE119" s="508"/>
      <c r="AF119" s="508"/>
      <c r="AG119" s="508"/>
    </row>
    <row r="120" spans="1:54">
      <c r="A120">
        <v>6</v>
      </c>
      <c r="B120">
        <v>6</v>
      </c>
      <c r="C120" t="s">
        <v>744</v>
      </c>
      <c r="D120" t="s">
        <v>7</v>
      </c>
      <c r="E120">
        <v>291</v>
      </c>
      <c r="H120">
        <v>30</v>
      </c>
      <c r="I120">
        <v>30</v>
      </c>
      <c r="J120" t="s">
        <v>742</v>
      </c>
      <c r="K120" t="s">
        <v>6</v>
      </c>
      <c r="L120">
        <v>2006</v>
      </c>
      <c r="O120">
        <v>60</v>
      </c>
      <c r="P120">
        <v>60</v>
      </c>
      <c r="Q120" t="s">
        <v>744</v>
      </c>
      <c r="R120" t="s">
        <v>6</v>
      </c>
      <c r="S120">
        <v>2091</v>
      </c>
      <c r="V120">
        <v>6</v>
      </c>
      <c r="W120">
        <v>6</v>
      </c>
      <c r="X120" t="s">
        <v>753</v>
      </c>
      <c r="Y120" t="s">
        <v>6</v>
      </c>
      <c r="Z120">
        <v>245</v>
      </c>
      <c r="AC120" s="508"/>
      <c r="AD120" s="508"/>
      <c r="AE120" s="508"/>
      <c r="AF120" s="508"/>
      <c r="AG120" s="508"/>
    </row>
    <row r="121" spans="1:54">
      <c r="A121">
        <v>6</v>
      </c>
      <c r="B121">
        <v>6</v>
      </c>
      <c r="C121" t="s">
        <v>744</v>
      </c>
      <c r="D121" t="s">
        <v>6</v>
      </c>
      <c r="E121">
        <v>298</v>
      </c>
      <c r="H121">
        <v>6</v>
      </c>
      <c r="I121">
        <v>6</v>
      </c>
      <c r="J121" t="s">
        <v>742</v>
      </c>
      <c r="K121" t="s">
        <v>6</v>
      </c>
      <c r="L121">
        <v>243</v>
      </c>
      <c r="O121">
        <v>60</v>
      </c>
      <c r="P121">
        <v>60</v>
      </c>
      <c r="Q121" t="s">
        <v>744</v>
      </c>
      <c r="R121" t="s">
        <v>6</v>
      </c>
      <c r="S121">
        <v>240</v>
      </c>
      <c r="V121">
        <v>12</v>
      </c>
      <c r="W121">
        <v>12</v>
      </c>
      <c r="X121" t="s">
        <v>753</v>
      </c>
      <c r="Y121" t="s">
        <v>6</v>
      </c>
      <c r="Z121">
        <v>695</v>
      </c>
      <c r="AC121" s="508"/>
      <c r="AD121" s="508"/>
      <c r="AE121" s="508"/>
      <c r="AF121" s="508"/>
      <c r="AG121" s="508"/>
    </row>
    <row r="122" spans="1:54">
      <c r="A122">
        <v>12</v>
      </c>
      <c r="B122">
        <v>12</v>
      </c>
      <c r="C122" t="s">
        <v>744</v>
      </c>
      <c r="D122" t="s">
        <v>6</v>
      </c>
      <c r="E122">
        <v>211</v>
      </c>
      <c r="H122">
        <v>6</v>
      </c>
      <c r="I122">
        <v>6</v>
      </c>
      <c r="J122" t="s">
        <v>742</v>
      </c>
      <c r="K122" t="s">
        <v>6</v>
      </c>
      <c r="L122">
        <v>244</v>
      </c>
      <c r="O122">
        <v>120</v>
      </c>
      <c r="P122">
        <v>120</v>
      </c>
      <c r="Q122" t="s">
        <v>744</v>
      </c>
      <c r="R122" t="s">
        <v>6</v>
      </c>
      <c r="S122">
        <v>527</v>
      </c>
      <c r="V122">
        <v>18</v>
      </c>
      <c r="W122">
        <v>18</v>
      </c>
      <c r="X122" t="s">
        <v>753</v>
      </c>
      <c r="Y122" t="s">
        <v>6</v>
      </c>
      <c r="Z122">
        <v>501</v>
      </c>
      <c r="AC122" s="508"/>
      <c r="AD122" s="508"/>
      <c r="AE122" s="508"/>
      <c r="AF122" s="508"/>
      <c r="AG122" s="508"/>
    </row>
    <row r="123" spans="1:54">
      <c r="A123">
        <v>6</v>
      </c>
      <c r="B123">
        <v>6</v>
      </c>
      <c r="C123" t="s">
        <v>744</v>
      </c>
      <c r="D123" t="s">
        <v>6</v>
      </c>
      <c r="E123">
        <v>213</v>
      </c>
      <c r="H123">
        <v>24</v>
      </c>
      <c r="I123">
        <v>24</v>
      </c>
      <c r="J123" t="s">
        <v>742</v>
      </c>
      <c r="K123" t="s">
        <v>6</v>
      </c>
      <c r="L123">
        <v>2085</v>
      </c>
      <c r="O123">
        <v>120</v>
      </c>
      <c r="P123">
        <v>120</v>
      </c>
      <c r="Q123" t="s">
        <v>744</v>
      </c>
      <c r="R123" t="s">
        <v>6</v>
      </c>
      <c r="S123">
        <v>178</v>
      </c>
      <c r="V123">
        <v>18</v>
      </c>
      <c r="W123">
        <v>18</v>
      </c>
      <c r="X123" t="s">
        <v>753</v>
      </c>
      <c r="Y123" t="s">
        <v>6</v>
      </c>
      <c r="Z123">
        <v>137</v>
      </c>
      <c r="AC123" s="508"/>
      <c r="AD123" s="508"/>
      <c r="AE123" s="508"/>
      <c r="AF123" s="508"/>
      <c r="AG123" s="508"/>
    </row>
    <row r="124" spans="1:54">
      <c r="A124">
        <v>6</v>
      </c>
      <c r="B124">
        <v>6</v>
      </c>
      <c r="C124" t="s">
        <v>744</v>
      </c>
      <c r="D124" t="s">
        <v>6</v>
      </c>
      <c r="E124">
        <v>239</v>
      </c>
      <c r="H124">
        <v>12</v>
      </c>
      <c r="I124">
        <v>12</v>
      </c>
      <c r="J124" t="s">
        <v>742</v>
      </c>
      <c r="K124" t="s">
        <v>6</v>
      </c>
      <c r="L124">
        <v>655</v>
      </c>
      <c r="O124">
        <v>180</v>
      </c>
      <c r="P124">
        <v>180</v>
      </c>
      <c r="Q124" t="s">
        <v>744</v>
      </c>
      <c r="R124" t="s">
        <v>6</v>
      </c>
      <c r="S124">
        <v>196</v>
      </c>
      <c r="V124">
        <v>30</v>
      </c>
      <c r="W124">
        <v>30</v>
      </c>
      <c r="X124" t="s">
        <v>753</v>
      </c>
      <c r="Y124" t="s">
        <v>7</v>
      </c>
      <c r="Z124">
        <v>112</v>
      </c>
      <c r="AC124" s="508"/>
      <c r="AD124" s="508"/>
      <c r="AE124" s="508"/>
      <c r="AF124" s="508"/>
      <c r="AG124" s="508"/>
    </row>
    <row r="125" spans="1:54">
      <c r="A125">
        <v>12</v>
      </c>
      <c r="B125">
        <v>12</v>
      </c>
      <c r="C125" t="s">
        <v>744</v>
      </c>
      <c r="D125" t="s">
        <v>6</v>
      </c>
      <c r="E125">
        <v>404</v>
      </c>
      <c r="H125">
        <v>12</v>
      </c>
      <c r="I125">
        <v>12</v>
      </c>
      <c r="J125" t="s">
        <v>743</v>
      </c>
      <c r="K125" t="s">
        <v>6</v>
      </c>
      <c r="L125">
        <v>290</v>
      </c>
      <c r="O125">
        <v>120</v>
      </c>
      <c r="P125">
        <v>120</v>
      </c>
      <c r="Q125" t="s">
        <v>744</v>
      </c>
      <c r="R125" t="s">
        <v>6</v>
      </c>
      <c r="S125">
        <v>18505</v>
      </c>
      <c r="V125">
        <v>18</v>
      </c>
      <c r="W125">
        <v>18</v>
      </c>
      <c r="X125" t="s">
        <v>753</v>
      </c>
      <c r="Y125" t="s">
        <v>6</v>
      </c>
      <c r="Z125">
        <v>154</v>
      </c>
      <c r="AC125" s="508"/>
      <c r="AD125" s="508"/>
      <c r="AE125" s="508"/>
      <c r="AF125" s="508"/>
      <c r="AG125" s="508"/>
    </row>
    <row r="126" spans="1:54">
      <c r="A126">
        <v>6</v>
      </c>
      <c r="B126">
        <v>6</v>
      </c>
      <c r="C126" t="s">
        <v>744</v>
      </c>
      <c r="D126" t="s">
        <v>6</v>
      </c>
      <c r="E126">
        <v>240</v>
      </c>
      <c r="H126">
        <v>6</v>
      </c>
      <c r="I126">
        <v>6</v>
      </c>
      <c r="J126" t="s">
        <v>743</v>
      </c>
      <c r="K126" t="s">
        <v>6</v>
      </c>
      <c r="L126">
        <v>266</v>
      </c>
      <c r="O126">
        <v>60</v>
      </c>
      <c r="P126">
        <v>60</v>
      </c>
      <c r="Q126" t="s">
        <v>745</v>
      </c>
      <c r="R126" t="s">
        <v>7</v>
      </c>
      <c r="S126">
        <v>9103</v>
      </c>
      <c r="V126">
        <v>18</v>
      </c>
      <c r="W126">
        <v>18</v>
      </c>
      <c r="X126" t="s">
        <v>753</v>
      </c>
      <c r="Y126" t="s">
        <v>6</v>
      </c>
      <c r="Z126">
        <v>526</v>
      </c>
      <c r="AC126" s="508"/>
      <c r="AD126" s="508"/>
      <c r="AE126" s="508"/>
      <c r="AF126" s="508"/>
      <c r="AG126" s="508"/>
    </row>
    <row r="127" spans="1:54">
      <c r="A127">
        <v>120</v>
      </c>
      <c r="B127">
        <v>120</v>
      </c>
      <c r="C127" t="s">
        <v>744</v>
      </c>
      <c r="D127" t="s">
        <v>6</v>
      </c>
      <c r="E127">
        <v>186</v>
      </c>
      <c r="H127">
        <v>6</v>
      </c>
      <c r="I127">
        <v>6</v>
      </c>
      <c r="J127" t="s">
        <v>744</v>
      </c>
      <c r="K127" t="s">
        <v>6</v>
      </c>
      <c r="L127">
        <v>255</v>
      </c>
      <c r="O127">
        <v>60</v>
      </c>
      <c r="P127">
        <v>60</v>
      </c>
      <c r="Q127" t="s">
        <v>745</v>
      </c>
      <c r="R127" t="s">
        <v>6</v>
      </c>
      <c r="S127">
        <v>9104</v>
      </c>
      <c r="V127">
        <v>60</v>
      </c>
      <c r="W127">
        <v>60</v>
      </c>
      <c r="X127" t="s">
        <v>753</v>
      </c>
      <c r="Y127" t="s">
        <v>6</v>
      </c>
      <c r="Z127">
        <v>173</v>
      </c>
      <c r="AC127" s="508"/>
      <c r="AD127" s="508"/>
      <c r="AE127" s="508"/>
      <c r="AF127" s="508"/>
      <c r="AG127" s="508"/>
    </row>
    <row r="128" spans="1:54">
      <c r="A128">
        <v>60</v>
      </c>
      <c r="B128">
        <v>60</v>
      </c>
      <c r="C128" t="s">
        <v>744</v>
      </c>
      <c r="D128" t="s">
        <v>6</v>
      </c>
      <c r="E128">
        <v>151</v>
      </c>
      <c r="H128">
        <v>12</v>
      </c>
      <c r="I128">
        <v>12</v>
      </c>
      <c r="J128" t="s">
        <v>744</v>
      </c>
      <c r="K128" t="s">
        <v>6</v>
      </c>
      <c r="L128">
        <v>632</v>
      </c>
      <c r="O128">
        <v>60</v>
      </c>
      <c r="P128">
        <v>60</v>
      </c>
      <c r="Q128" t="s">
        <v>745</v>
      </c>
      <c r="R128" t="s">
        <v>6</v>
      </c>
      <c r="S128">
        <v>9109</v>
      </c>
      <c r="V128">
        <v>12</v>
      </c>
      <c r="W128">
        <v>12</v>
      </c>
      <c r="X128" t="s">
        <v>753</v>
      </c>
      <c r="Y128" t="s">
        <v>7</v>
      </c>
      <c r="Z128">
        <v>179</v>
      </c>
      <c r="AC128" s="508"/>
      <c r="AD128" s="508"/>
      <c r="AE128" s="508"/>
      <c r="AF128" s="508"/>
      <c r="AG128" s="508"/>
    </row>
    <row r="129" spans="1:33">
      <c r="A129">
        <v>12</v>
      </c>
      <c r="B129">
        <v>12</v>
      </c>
      <c r="C129" t="s">
        <v>744</v>
      </c>
      <c r="D129" t="s">
        <v>6</v>
      </c>
      <c r="E129">
        <v>688</v>
      </c>
      <c r="H129">
        <v>12</v>
      </c>
      <c r="I129">
        <v>12</v>
      </c>
      <c r="J129" t="s">
        <v>744</v>
      </c>
      <c r="K129" t="s">
        <v>6</v>
      </c>
      <c r="L129">
        <v>211</v>
      </c>
      <c r="O129">
        <v>60</v>
      </c>
      <c r="P129">
        <v>60</v>
      </c>
      <c r="Q129" t="s">
        <v>745</v>
      </c>
      <c r="R129" t="s">
        <v>7</v>
      </c>
      <c r="S129">
        <v>9114</v>
      </c>
      <c r="V129">
        <v>12</v>
      </c>
      <c r="W129">
        <v>12</v>
      </c>
      <c r="X129" t="s">
        <v>753</v>
      </c>
      <c r="Y129" t="s">
        <v>7</v>
      </c>
      <c r="Z129">
        <v>9141</v>
      </c>
      <c r="AC129" s="508"/>
      <c r="AD129" s="508"/>
      <c r="AE129" s="508"/>
      <c r="AF129" s="508"/>
      <c r="AG129" s="508"/>
    </row>
    <row r="130" spans="1:33">
      <c r="A130">
        <v>6</v>
      </c>
      <c r="B130">
        <v>6</v>
      </c>
      <c r="C130" t="s">
        <v>745</v>
      </c>
      <c r="D130" t="s">
        <v>6</v>
      </c>
      <c r="E130">
        <v>9104</v>
      </c>
      <c r="H130">
        <v>12</v>
      </c>
      <c r="I130">
        <v>12</v>
      </c>
      <c r="J130" t="s">
        <v>744</v>
      </c>
      <c r="K130" t="s">
        <v>6</v>
      </c>
      <c r="L130">
        <v>404</v>
      </c>
      <c r="O130">
        <v>120</v>
      </c>
      <c r="P130">
        <v>120</v>
      </c>
      <c r="Q130" t="s">
        <v>745</v>
      </c>
      <c r="R130" t="s">
        <v>7</v>
      </c>
      <c r="S130">
        <v>9149</v>
      </c>
      <c r="V130">
        <v>6</v>
      </c>
      <c r="W130">
        <v>6</v>
      </c>
      <c r="X130" t="s">
        <v>754</v>
      </c>
      <c r="Y130" t="s">
        <v>6</v>
      </c>
      <c r="Z130">
        <v>280</v>
      </c>
      <c r="AC130" s="508"/>
      <c r="AD130" s="508"/>
      <c r="AE130" s="508"/>
      <c r="AF130" s="508"/>
      <c r="AG130" s="508"/>
    </row>
    <row r="131" spans="1:33">
      <c r="A131">
        <v>6</v>
      </c>
      <c r="B131">
        <v>6</v>
      </c>
      <c r="C131" t="s">
        <v>745</v>
      </c>
      <c r="D131" t="s">
        <v>6</v>
      </c>
      <c r="E131">
        <v>9109</v>
      </c>
      <c r="H131">
        <v>30</v>
      </c>
      <c r="I131">
        <v>30</v>
      </c>
      <c r="J131" t="s">
        <v>744</v>
      </c>
      <c r="K131" t="s">
        <v>6</v>
      </c>
      <c r="L131">
        <v>505</v>
      </c>
      <c r="O131">
        <v>60</v>
      </c>
      <c r="P131">
        <v>60</v>
      </c>
      <c r="Q131" t="s">
        <v>745</v>
      </c>
      <c r="R131" t="s">
        <v>7</v>
      </c>
      <c r="S131">
        <v>9151</v>
      </c>
      <c r="V131">
        <v>6</v>
      </c>
      <c r="W131">
        <v>6</v>
      </c>
      <c r="X131" t="s">
        <v>754</v>
      </c>
      <c r="Y131" t="s">
        <v>6</v>
      </c>
      <c r="Z131">
        <v>263</v>
      </c>
      <c r="AC131" s="508"/>
      <c r="AD131" s="508"/>
      <c r="AE131" s="508"/>
      <c r="AF131" s="508"/>
      <c r="AG131" s="508"/>
    </row>
    <row r="132" spans="1:33">
      <c r="A132">
        <v>6</v>
      </c>
      <c r="B132">
        <v>6</v>
      </c>
      <c r="C132" t="s">
        <v>745</v>
      </c>
      <c r="D132" t="s">
        <v>7</v>
      </c>
      <c r="E132">
        <v>9114</v>
      </c>
      <c r="H132">
        <v>12</v>
      </c>
      <c r="I132">
        <v>12</v>
      </c>
      <c r="J132" t="s">
        <v>744</v>
      </c>
      <c r="K132" t="s">
        <v>6</v>
      </c>
      <c r="L132">
        <v>237</v>
      </c>
      <c r="O132">
        <v>60</v>
      </c>
      <c r="P132">
        <v>60</v>
      </c>
      <c r="Q132" t="s">
        <v>745</v>
      </c>
      <c r="R132" t="s">
        <v>6</v>
      </c>
      <c r="S132">
        <v>9502</v>
      </c>
      <c r="V132">
        <v>30</v>
      </c>
      <c r="W132">
        <v>30</v>
      </c>
      <c r="X132" t="s">
        <v>754</v>
      </c>
      <c r="Y132" t="s">
        <v>6</v>
      </c>
      <c r="Z132">
        <v>133</v>
      </c>
    </row>
    <row r="133" spans="1:33">
      <c r="A133">
        <v>12</v>
      </c>
      <c r="B133">
        <v>12</v>
      </c>
      <c r="C133" t="s">
        <v>745</v>
      </c>
      <c r="D133" t="s">
        <v>7</v>
      </c>
      <c r="E133">
        <v>9151</v>
      </c>
      <c r="H133">
        <v>108</v>
      </c>
      <c r="I133">
        <v>108</v>
      </c>
      <c r="J133" t="s">
        <v>744</v>
      </c>
      <c r="K133" t="s">
        <v>6</v>
      </c>
      <c r="L133">
        <v>161</v>
      </c>
      <c r="O133">
        <v>60</v>
      </c>
      <c r="P133">
        <v>60</v>
      </c>
      <c r="Q133" t="s">
        <v>745</v>
      </c>
      <c r="R133" t="s">
        <v>6</v>
      </c>
      <c r="S133">
        <v>563</v>
      </c>
      <c r="V133">
        <v>6</v>
      </c>
      <c r="W133">
        <v>6</v>
      </c>
      <c r="X133" t="s">
        <v>755</v>
      </c>
      <c r="Y133" t="s">
        <v>6</v>
      </c>
      <c r="Z133">
        <v>2031</v>
      </c>
    </row>
    <row r="134" spans="1:33">
      <c r="A134">
        <v>6</v>
      </c>
      <c r="B134">
        <v>6</v>
      </c>
      <c r="C134" t="s">
        <v>745</v>
      </c>
      <c r="D134" t="s">
        <v>6</v>
      </c>
      <c r="E134">
        <v>9502</v>
      </c>
      <c r="H134">
        <v>6</v>
      </c>
      <c r="I134">
        <v>6</v>
      </c>
      <c r="J134" t="s">
        <v>744</v>
      </c>
      <c r="K134" t="s">
        <v>6</v>
      </c>
      <c r="L134">
        <v>240</v>
      </c>
      <c r="O134">
        <v>300</v>
      </c>
      <c r="P134">
        <v>300</v>
      </c>
      <c r="Q134" t="s">
        <v>745</v>
      </c>
      <c r="R134" t="s">
        <v>6</v>
      </c>
      <c r="S134">
        <v>301</v>
      </c>
      <c r="V134">
        <v>6</v>
      </c>
      <c r="W134">
        <v>6</v>
      </c>
      <c r="X134" t="s">
        <v>755</v>
      </c>
      <c r="Y134" t="s">
        <v>6</v>
      </c>
      <c r="Z134">
        <v>2066</v>
      </c>
    </row>
    <row r="135" spans="1:33">
      <c r="A135">
        <v>6</v>
      </c>
      <c r="B135">
        <v>6</v>
      </c>
      <c r="C135" t="s">
        <v>745</v>
      </c>
      <c r="D135" t="s">
        <v>6</v>
      </c>
      <c r="E135">
        <v>276</v>
      </c>
      <c r="H135">
        <v>240</v>
      </c>
      <c r="I135">
        <v>240</v>
      </c>
      <c r="J135" t="s">
        <v>744</v>
      </c>
      <c r="K135" t="s">
        <v>6</v>
      </c>
      <c r="L135">
        <v>178</v>
      </c>
      <c r="O135">
        <v>60</v>
      </c>
      <c r="P135">
        <v>60</v>
      </c>
      <c r="Q135" t="s">
        <v>745</v>
      </c>
      <c r="R135" t="s">
        <v>6</v>
      </c>
      <c r="S135">
        <v>676</v>
      </c>
      <c r="V135">
        <v>6</v>
      </c>
      <c r="W135">
        <v>6</v>
      </c>
      <c r="X135" t="s">
        <v>755</v>
      </c>
      <c r="Y135" t="s">
        <v>7</v>
      </c>
      <c r="Z135">
        <v>265</v>
      </c>
    </row>
    <row r="136" spans="1:33">
      <c r="A136">
        <v>6</v>
      </c>
      <c r="B136">
        <v>6</v>
      </c>
      <c r="C136" t="s">
        <v>745</v>
      </c>
      <c r="D136" t="s">
        <v>6</v>
      </c>
      <c r="E136">
        <v>629</v>
      </c>
      <c r="H136">
        <v>120</v>
      </c>
      <c r="I136">
        <v>120</v>
      </c>
      <c r="J136" t="s">
        <v>744</v>
      </c>
      <c r="K136" t="s">
        <v>6</v>
      </c>
      <c r="L136">
        <v>158</v>
      </c>
      <c r="O136">
        <v>60</v>
      </c>
      <c r="P136">
        <v>60</v>
      </c>
      <c r="Q136" t="s">
        <v>745</v>
      </c>
      <c r="R136" t="s">
        <v>6</v>
      </c>
      <c r="S136">
        <v>2019</v>
      </c>
      <c r="V136">
        <v>6</v>
      </c>
      <c r="W136">
        <v>6</v>
      </c>
      <c r="X136" t="s">
        <v>755</v>
      </c>
      <c r="Y136" t="s">
        <v>7</v>
      </c>
      <c r="Z136">
        <v>227</v>
      </c>
    </row>
    <row r="137" spans="1:33">
      <c r="A137">
        <v>12</v>
      </c>
      <c r="B137">
        <v>12</v>
      </c>
      <c r="C137" t="s">
        <v>745</v>
      </c>
      <c r="D137" t="s">
        <v>6</v>
      </c>
      <c r="E137">
        <v>665</v>
      </c>
      <c r="H137">
        <v>60</v>
      </c>
      <c r="I137">
        <v>60</v>
      </c>
      <c r="J137" t="s">
        <v>744</v>
      </c>
      <c r="K137" t="s">
        <v>6</v>
      </c>
      <c r="L137">
        <v>541</v>
      </c>
      <c r="O137">
        <v>120</v>
      </c>
      <c r="P137">
        <v>120</v>
      </c>
      <c r="Q137" t="s">
        <v>745</v>
      </c>
      <c r="R137" t="s">
        <v>6</v>
      </c>
      <c r="S137">
        <v>2060</v>
      </c>
      <c r="V137">
        <v>6</v>
      </c>
      <c r="W137">
        <v>6</v>
      </c>
      <c r="X137" t="s">
        <v>755</v>
      </c>
      <c r="Y137" t="s">
        <v>6</v>
      </c>
      <c r="Z137">
        <v>267</v>
      </c>
    </row>
    <row r="138" spans="1:33">
      <c r="A138">
        <v>12</v>
      </c>
      <c r="B138">
        <v>12</v>
      </c>
      <c r="C138" t="s">
        <v>745</v>
      </c>
      <c r="D138" t="s">
        <v>6</v>
      </c>
      <c r="E138">
        <v>676</v>
      </c>
      <c r="H138">
        <v>12</v>
      </c>
      <c r="I138">
        <v>12</v>
      </c>
      <c r="J138" t="s">
        <v>744</v>
      </c>
      <c r="K138" t="s">
        <v>6</v>
      </c>
      <c r="L138">
        <v>688</v>
      </c>
      <c r="O138">
        <v>60</v>
      </c>
      <c r="P138">
        <v>60</v>
      </c>
      <c r="Q138" t="s">
        <v>745</v>
      </c>
      <c r="R138" t="s">
        <v>6</v>
      </c>
      <c r="S138">
        <v>257</v>
      </c>
      <c r="V138">
        <v>6</v>
      </c>
      <c r="W138">
        <v>6</v>
      </c>
      <c r="X138" t="s">
        <v>755</v>
      </c>
      <c r="Y138" t="s">
        <v>7</v>
      </c>
      <c r="Z138">
        <v>648</v>
      </c>
    </row>
    <row r="139" spans="1:33">
      <c r="A139">
        <v>12</v>
      </c>
      <c r="B139">
        <v>12</v>
      </c>
      <c r="C139" t="s">
        <v>745</v>
      </c>
      <c r="D139" t="s">
        <v>6</v>
      </c>
      <c r="E139">
        <v>2001</v>
      </c>
      <c r="H139">
        <v>180</v>
      </c>
      <c r="I139">
        <v>180</v>
      </c>
      <c r="J139" t="s">
        <v>745</v>
      </c>
      <c r="K139" t="s">
        <v>6</v>
      </c>
      <c r="L139">
        <v>189</v>
      </c>
      <c r="O139">
        <v>60</v>
      </c>
      <c r="P139">
        <v>60</v>
      </c>
      <c r="Q139" t="s">
        <v>745</v>
      </c>
      <c r="R139" t="s">
        <v>6</v>
      </c>
      <c r="S139">
        <v>278</v>
      </c>
      <c r="V139">
        <v>6</v>
      </c>
      <c r="W139">
        <v>6</v>
      </c>
      <c r="X139" t="s">
        <v>755</v>
      </c>
      <c r="Y139" t="s">
        <v>7</v>
      </c>
      <c r="Z139">
        <v>693</v>
      </c>
    </row>
    <row r="140" spans="1:33">
      <c r="A140">
        <v>12</v>
      </c>
      <c r="B140">
        <v>12</v>
      </c>
      <c r="C140" t="s">
        <v>745</v>
      </c>
      <c r="D140" t="s">
        <v>7</v>
      </c>
      <c r="E140">
        <v>9109</v>
      </c>
      <c r="H140">
        <v>6</v>
      </c>
      <c r="I140">
        <v>6</v>
      </c>
      <c r="J140" t="s">
        <v>745</v>
      </c>
      <c r="K140" t="s">
        <v>6</v>
      </c>
      <c r="L140">
        <v>9104</v>
      </c>
      <c r="O140">
        <v>120</v>
      </c>
      <c r="P140">
        <v>120</v>
      </c>
      <c r="Q140" t="s">
        <v>745</v>
      </c>
      <c r="R140" t="s">
        <v>7</v>
      </c>
      <c r="S140">
        <v>130</v>
      </c>
      <c r="V140">
        <v>12</v>
      </c>
      <c r="W140">
        <v>12</v>
      </c>
      <c r="X140" t="s">
        <v>755</v>
      </c>
      <c r="Y140" t="s">
        <v>6</v>
      </c>
      <c r="Z140">
        <v>69074</v>
      </c>
    </row>
    <row r="141" spans="1:33">
      <c r="A141">
        <v>12</v>
      </c>
      <c r="B141">
        <v>12</v>
      </c>
      <c r="C141" t="s">
        <v>745</v>
      </c>
      <c r="D141" t="s">
        <v>6</v>
      </c>
      <c r="E141">
        <v>2060</v>
      </c>
      <c r="H141">
        <v>6</v>
      </c>
      <c r="I141">
        <v>6</v>
      </c>
      <c r="J141" t="s">
        <v>745</v>
      </c>
      <c r="K141" t="s">
        <v>6</v>
      </c>
      <c r="L141">
        <v>9109</v>
      </c>
      <c r="O141">
        <v>60</v>
      </c>
      <c r="Q141" t="s">
        <v>746</v>
      </c>
      <c r="R141" t="s">
        <v>7</v>
      </c>
      <c r="S141">
        <v>238</v>
      </c>
      <c r="V141">
        <v>12</v>
      </c>
      <c r="W141">
        <v>12</v>
      </c>
      <c r="X141" t="s">
        <v>755</v>
      </c>
      <c r="Y141" t="s">
        <v>6</v>
      </c>
      <c r="Z141">
        <v>69045</v>
      </c>
    </row>
    <row r="142" spans="1:33">
      <c r="A142">
        <v>6</v>
      </c>
      <c r="B142">
        <v>6</v>
      </c>
      <c r="C142" t="s">
        <v>745</v>
      </c>
      <c r="D142" t="s">
        <v>6</v>
      </c>
      <c r="E142">
        <v>2105</v>
      </c>
      <c r="H142">
        <v>6</v>
      </c>
      <c r="I142">
        <v>6</v>
      </c>
      <c r="J142" t="s">
        <v>745</v>
      </c>
      <c r="K142" t="s">
        <v>7</v>
      </c>
      <c r="L142">
        <v>9114</v>
      </c>
      <c r="O142">
        <v>60</v>
      </c>
      <c r="Q142" t="s">
        <v>746</v>
      </c>
      <c r="R142" t="s">
        <v>7</v>
      </c>
      <c r="S142">
        <v>227</v>
      </c>
      <c r="V142">
        <v>6</v>
      </c>
      <c r="W142">
        <v>6</v>
      </c>
      <c r="X142" t="s">
        <v>755</v>
      </c>
      <c r="Y142" t="s">
        <v>6</v>
      </c>
      <c r="Z142">
        <v>247</v>
      </c>
    </row>
    <row r="143" spans="1:33">
      <c r="A143">
        <v>12</v>
      </c>
      <c r="B143">
        <v>12</v>
      </c>
      <c r="C143" t="s">
        <v>745</v>
      </c>
      <c r="D143" t="s">
        <v>6</v>
      </c>
      <c r="E143">
        <v>278</v>
      </c>
      <c r="H143">
        <v>6</v>
      </c>
      <c r="I143">
        <v>6</v>
      </c>
      <c r="J143" t="s">
        <v>745</v>
      </c>
      <c r="K143" t="s">
        <v>7</v>
      </c>
      <c r="L143">
        <v>9129</v>
      </c>
      <c r="O143">
        <v>60</v>
      </c>
      <c r="Q143" t="s">
        <v>746</v>
      </c>
      <c r="R143" t="s">
        <v>7</v>
      </c>
      <c r="S143">
        <v>2023</v>
      </c>
      <c r="V143">
        <v>12</v>
      </c>
      <c r="W143">
        <v>12</v>
      </c>
      <c r="X143" t="s">
        <v>755</v>
      </c>
      <c r="Y143" t="s">
        <v>7</v>
      </c>
      <c r="Z143">
        <v>131</v>
      </c>
    </row>
    <row r="144" spans="1:33">
      <c r="A144">
        <v>6</v>
      </c>
      <c r="B144">
        <v>6</v>
      </c>
      <c r="C144" t="s">
        <v>745</v>
      </c>
      <c r="D144" t="s">
        <v>6</v>
      </c>
      <c r="E144">
        <v>245</v>
      </c>
      <c r="H144">
        <v>6</v>
      </c>
      <c r="I144">
        <v>6</v>
      </c>
      <c r="J144" t="s">
        <v>745</v>
      </c>
      <c r="K144" t="s">
        <v>7</v>
      </c>
      <c r="L144">
        <v>9137</v>
      </c>
      <c r="O144">
        <v>60</v>
      </c>
      <c r="Q144" t="s">
        <v>746</v>
      </c>
      <c r="R144" t="s">
        <v>7</v>
      </c>
      <c r="S144">
        <v>2093</v>
      </c>
      <c r="V144">
        <v>30</v>
      </c>
      <c r="W144">
        <v>30</v>
      </c>
      <c r="X144" t="s">
        <v>755</v>
      </c>
      <c r="Y144" t="s">
        <v>7</v>
      </c>
      <c r="Z144">
        <v>158</v>
      </c>
    </row>
    <row r="145" spans="1:33">
      <c r="A145">
        <v>6</v>
      </c>
      <c r="B145">
        <v>6</v>
      </c>
      <c r="C145" t="s">
        <v>745</v>
      </c>
      <c r="D145" t="s">
        <v>6</v>
      </c>
      <c r="E145">
        <v>2113</v>
      </c>
      <c r="H145">
        <v>12</v>
      </c>
      <c r="I145">
        <v>12</v>
      </c>
      <c r="J145" t="s">
        <v>745</v>
      </c>
      <c r="K145" t="s">
        <v>7</v>
      </c>
      <c r="L145">
        <v>9141</v>
      </c>
      <c r="O145">
        <v>60</v>
      </c>
      <c r="Q145" t="s">
        <v>746</v>
      </c>
      <c r="R145" t="s">
        <v>7</v>
      </c>
      <c r="S145">
        <v>2074</v>
      </c>
      <c r="V145">
        <v>6</v>
      </c>
      <c r="W145">
        <v>6</v>
      </c>
      <c r="X145" t="s">
        <v>754</v>
      </c>
      <c r="Y145" t="s">
        <v>6</v>
      </c>
      <c r="Z145">
        <v>2055</v>
      </c>
    </row>
    <row r="146" spans="1:33">
      <c r="A146">
        <v>60</v>
      </c>
      <c r="B146">
        <v>60</v>
      </c>
      <c r="C146" t="s">
        <v>745</v>
      </c>
      <c r="D146" t="s">
        <v>6</v>
      </c>
      <c r="E146">
        <v>175</v>
      </c>
      <c r="H146">
        <v>6</v>
      </c>
      <c r="I146">
        <v>6</v>
      </c>
      <c r="J146" t="s">
        <v>745</v>
      </c>
      <c r="K146" t="s">
        <v>7</v>
      </c>
      <c r="L146">
        <v>9150</v>
      </c>
      <c r="O146">
        <v>60</v>
      </c>
      <c r="Q146" t="s">
        <v>746</v>
      </c>
      <c r="R146" t="s">
        <v>7</v>
      </c>
      <c r="S146">
        <v>2009</v>
      </c>
      <c r="V146">
        <v>6</v>
      </c>
      <c r="W146">
        <v>6</v>
      </c>
      <c r="X146" t="s">
        <v>754</v>
      </c>
      <c r="Y146" t="s">
        <v>6</v>
      </c>
      <c r="Z146">
        <v>2110</v>
      </c>
    </row>
    <row r="147" spans="1:33">
      <c r="A147">
        <v>120</v>
      </c>
      <c r="B147">
        <v>120</v>
      </c>
      <c r="C147" t="s">
        <v>745</v>
      </c>
      <c r="D147" t="s">
        <v>7</v>
      </c>
      <c r="E147">
        <v>130</v>
      </c>
      <c r="H147">
        <v>12</v>
      </c>
      <c r="I147">
        <v>12</v>
      </c>
      <c r="J147" t="s">
        <v>745</v>
      </c>
      <c r="K147" t="s">
        <v>7</v>
      </c>
      <c r="L147">
        <v>9151</v>
      </c>
      <c r="O147">
        <v>60</v>
      </c>
      <c r="Q147" t="s">
        <v>746</v>
      </c>
      <c r="R147" t="s">
        <v>7</v>
      </c>
      <c r="S147">
        <v>2130</v>
      </c>
      <c r="V147">
        <v>6</v>
      </c>
      <c r="W147">
        <v>6</v>
      </c>
      <c r="X147" t="s">
        <v>754</v>
      </c>
      <c r="Y147" t="s">
        <v>6</v>
      </c>
      <c r="Z147">
        <v>2027</v>
      </c>
    </row>
    <row r="148" spans="1:33">
      <c r="A148">
        <v>48</v>
      </c>
      <c r="B148">
        <v>48</v>
      </c>
      <c r="C148" t="s">
        <v>745</v>
      </c>
      <c r="D148" t="s">
        <v>6</v>
      </c>
      <c r="E148">
        <v>547</v>
      </c>
      <c r="F148" s="502">
        <v>2</v>
      </c>
      <c r="H148">
        <v>6</v>
      </c>
      <c r="I148">
        <v>6</v>
      </c>
      <c r="J148" t="s">
        <v>745</v>
      </c>
      <c r="K148" t="s">
        <v>7</v>
      </c>
      <c r="L148">
        <v>9152</v>
      </c>
      <c r="O148">
        <v>60</v>
      </c>
      <c r="Q148" t="s">
        <v>746</v>
      </c>
      <c r="R148" t="s">
        <v>7</v>
      </c>
      <c r="S148">
        <v>2089</v>
      </c>
      <c r="V148">
        <v>6</v>
      </c>
      <c r="W148">
        <v>6</v>
      </c>
      <c r="X148" t="s">
        <v>755</v>
      </c>
      <c r="Y148" t="s">
        <v>6</v>
      </c>
      <c r="Z148">
        <v>2094</v>
      </c>
    </row>
    <row r="149" spans="1:33">
      <c r="A149">
        <v>6</v>
      </c>
      <c r="C149" t="s">
        <v>746</v>
      </c>
      <c r="D149" t="s">
        <v>7</v>
      </c>
      <c r="E149">
        <v>227</v>
      </c>
      <c r="F149" s="502">
        <v>2</v>
      </c>
      <c r="H149">
        <v>6</v>
      </c>
      <c r="I149">
        <v>6</v>
      </c>
      <c r="J149" t="s">
        <v>745</v>
      </c>
      <c r="K149" t="s">
        <v>6</v>
      </c>
      <c r="L149">
        <v>9502</v>
      </c>
      <c r="O149">
        <v>180</v>
      </c>
      <c r="P149">
        <v>180</v>
      </c>
      <c r="Q149" t="s">
        <v>744</v>
      </c>
      <c r="R149" t="s">
        <v>6</v>
      </c>
      <c r="S149">
        <v>142</v>
      </c>
    </row>
    <row r="150" spans="1:33">
      <c r="A150">
        <v>6</v>
      </c>
      <c r="C150" t="s">
        <v>746</v>
      </c>
      <c r="D150" t="s">
        <v>7</v>
      </c>
      <c r="E150">
        <v>2023</v>
      </c>
      <c r="F150" s="502">
        <v>2</v>
      </c>
      <c r="H150">
        <v>12</v>
      </c>
      <c r="I150">
        <v>12</v>
      </c>
      <c r="J150" t="s">
        <v>745</v>
      </c>
      <c r="K150" t="s">
        <v>6</v>
      </c>
      <c r="L150">
        <v>563</v>
      </c>
      <c r="O150">
        <v>60</v>
      </c>
      <c r="P150">
        <v>60</v>
      </c>
      <c r="Q150" t="s">
        <v>744</v>
      </c>
      <c r="R150" t="s">
        <v>6</v>
      </c>
      <c r="S150">
        <v>545</v>
      </c>
    </row>
    <row r="151" spans="1:33">
      <c r="A151">
        <v>6</v>
      </c>
      <c r="C151" t="s">
        <v>746</v>
      </c>
      <c r="D151" t="s">
        <v>7</v>
      </c>
      <c r="E151">
        <v>2074</v>
      </c>
      <c r="F151" s="502">
        <v>2</v>
      </c>
      <c r="H151">
        <v>60</v>
      </c>
      <c r="I151">
        <v>60</v>
      </c>
      <c r="J151" t="s">
        <v>745</v>
      </c>
      <c r="K151" t="s">
        <v>6</v>
      </c>
      <c r="L151">
        <v>159</v>
      </c>
      <c r="O151">
        <v>60</v>
      </c>
      <c r="P151">
        <v>60</v>
      </c>
      <c r="Q151" t="s">
        <v>744</v>
      </c>
      <c r="R151" t="s">
        <v>6</v>
      </c>
      <c r="S151">
        <v>170</v>
      </c>
    </row>
    <row r="152" spans="1:33">
      <c r="A152">
        <v>108</v>
      </c>
      <c r="B152">
        <v>78</v>
      </c>
      <c r="C152" t="s">
        <v>744</v>
      </c>
      <c r="D152" t="s">
        <v>6</v>
      </c>
      <c r="E152">
        <v>142</v>
      </c>
      <c r="F152" s="502">
        <v>2</v>
      </c>
      <c r="H152">
        <v>12</v>
      </c>
      <c r="I152">
        <v>12</v>
      </c>
      <c r="J152" t="s">
        <v>745</v>
      </c>
      <c r="K152" t="s">
        <v>6</v>
      </c>
      <c r="L152">
        <v>301</v>
      </c>
      <c r="O152">
        <v>60</v>
      </c>
      <c r="P152">
        <v>60</v>
      </c>
      <c r="Q152" t="s">
        <v>744</v>
      </c>
      <c r="R152" t="s">
        <v>6</v>
      </c>
      <c r="S152">
        <v>291</v>
      </c>
    </row>
    <row r="153" spans="1:33">
      <c r="A153">
        <v>30</v>
      </c>
      <c r="B153">
        <v>30</v>
      </c>
      <c r="C153" t="s">
        <v>744</v>
      </c>
      <c r="D153" t="s">
        <v>6</v>
      </c>
      <c r="E153">
        <v>517</v>
      </c>
      <c r="F153" s="502">
        <v>2</v>
      </c>
      <c r="H153">
        <v>18</v>
      </c>
      <c r="I153">
        <v>18</v>
      </c>
      <c r="J153" t="s">
        <v>745</v>
      </c>
      <c r="K153" t="s">
        <v>6</v>
      </c>
      <c r="L153">
        <v>276</v>
      </c>
      <c r="O153">
        <v>60</v>
      </c>
      <c r="P153">
        <v>60</v>
      </c>
      <c r="Q153" t="s">
        <v>745</v>
      </c>
      <c r="R153" t="s">
        <v>6</v>
      </c>
      <c r="S153">
        <v>645</v>
      </c>
    </row>
    <row r="154" spans="1:33">
      <c r="A154">
        <v>6</v>
      </c>
      <c r="B154">
        <v>6</v>
      </c>
      <c r="C154" t="s">
        <v>744</v>
      </c>
      <c r="D154" t="s">
        <v>6</v>
      </c>
      <c r="E154">
        <v>291</v>
      </c>
      <c r="F154" s="502">
        <v>2</v>
      </c>
      <c r="H154">
        <v>12</v>
      </c>
      <c r="I154">
        <v>12</v>
      </c>
      <c r="J154" t="s">
        <v>745</v>
      </c>
      <c r="K154" t="s">
        <v>6</v>
      </c>
      <c r="L154">
        <v>676</v>
      </c>
      <c r="O154">
        <v>60</v>
      </c>
      <c r="P154">
        <v>60</v>
      </c>
      <c r="Q154" t="s">
        <v>745</v>
      </c>
      <c r="R154" t="s">
        <v>6</v>
      </c>
      <c r="S154">
        <v>2046</v>
      </c>
    </row>
    <row r="155" spans="1:33">
      <c r="A155">
        <v>18</v>
      </c>
      <c r="B155">
        <v>18</v>
      </c>
      <c r="C155" t="s">
        <v>745</v>
      </c>
      <c r="D155" t="s">
        <v>6</v>
      </c>
      <c r="E155">
        <v>645</v>
      </c>
      <c r="F155" s="502">
        <v>2</v>
      </c>
      <c r="H155">
        <v>30</v>
      </c>
      <c r="I155">
        <v>30</v>
      </c>
      <c r="J155" t="s">
        <v>745</v>
      </c>
      <c r="K155" t="s">
        <v>6</v>
      </c>
      <c r="L155">
        <v>2001</v>
      </c>
      <c r="O155">
        <v>60</v>
      </c>
      <c r="P155">
        <v>60</v>
      </c>
      <c r="Q155" t="s">
        <v>745</v>
      </c>
      <c r="R155" t="s">
        <v>6</v>
      </c>
      <c r="S155">
        <v>2127</v>
      </c>
    </row>
    <row r="156" spans="1:33">
      <c r="A156">
        <v>6</v>
      </c>
      <c r="B156">
        <v>6</v>
      </c>
      <c r="C156" t="s">
        <v>745</v>
      </c>
      <c r="D156" t="s">
        <v>6</v>
      </c>
      <c r="E156">
        <v>2046</v>
      </c>
      <c r="F156" s="502">
        <v>2</v>
      </c>
      <c r="H156">
        <v>6</v>
      </c>
      <c r="I156">
        <v>6</v>
      </c>
      <c r="J156" t="s">
        <v>745</v>
      </c>
      <c r="K156" t="s">
        <v>6</v>
      </c>
      <c r="L156">
        <v>2019</v>
      </c>
      <c r="O156">
        <v>60</v>
      </c>
      <c r="Q156" t="s">
        <v>746</v>
      </c>
      <c r="R156" t="s">
        <v>7</v>
      </c>
      <c r="S156">
        <v>225</v>
      </c>
    </row>
    <row r="157" spans="1:33">
      <c r="A157">
        <v>6</v>
      </c>
      <c r="B157">
        <v>6</v>
      </c>
      <c r="C157" t="s">
        <v>745</v>
      </c>
      <c r="D157" t="s">
        <v>6</v>
      </c>
      <c r="E157">
        <v>2127</v>
      </c>
      <c r="F157" s="502">
        <v>2</v>
      </c>
      <c r="H157">
        <v>6</v>
      </c>
      <c r="I157">
        <v>6</v>
      </c>
      <c r="J157" t="s">
        <v>745</v>
      </c>
      <c r="K157" t="s">
        <v>6</v>
      </c>
      <c r="L157">
        <v>2020</v>
      </c>
      <c r="O157">
        <v>60</v>
      </c>
      <c r="Q157" t="s">
        <v>746</v>
      </c>
      <c r="R157" t="s">
        <v>7</v>
      </c>
      <c r="S157">
        <v>2057</v>
      </c>
    </row>
    <row r="158" spans="1:33">
      <c r="A158">
        <v>6</v>
      </c>
      <c r="C158" t="s">
        <v>746</v>
      </c>
      <c r="D158" t="s">
        <v>7</v>
      </c>
      <c r="E158">
        <v>225</v>
      </c>
      <c r="F158" s="502">
        <v>2</v>
      </c>
      <c r="H158">
        <v>6</v>
      </c>
      <c r="I158">
        <v>6</v>
      </c>
      <c r="J158" t="s">
        <v>745</v>
      </c>
      <c r="K158" t="s">
        <v>7</v>
      </c>
      <c r="L158">
        <v>9160</v>
      </c>
      <c r="O158">
        <v>60</v>
      </c>
      <c r="P158">
        <v>60</v>
      </c>
      <c r="Q158" t="s">
        <v>746</v>
      </c>
      <c r="R158" t="s">
        <v>6</v>
      </c>
      <c r="S158">
        <v>238</v>
      </c>
    </row>
    <row r="159" spans="1:33">
      <c r="A159">
        <v>6</v>
      </c>
      <c r="C159" t="s">
        <v>746</v>
      </c>
      <c r="D159" t="s">
        <v>7</v>
      </c>
      <c r="E159">
        <v>2050</v>
      </c>
      <c r="F159" s="502">
        <v>2</v>
      </c>
      <c r="H159">
        <v>12</v>
      </c>
      <c r="I159">
        <v>12</v>
      </c>
      <c r="J159" t="s">
        <v>745</v>
      </c>
      <c r="K159" t="s">
        <v>6</v>
      </c>
      <c r="L159">
        <v>2034</v>
      </c>
      <c r="O159">
        <v>60</v>
      </c>
      <c r="P159">
        <v>60</v>
      </c>
      <c r="Q159" t="s">
        <v>746</v>
      </c>
      <c r="R159" t="s">
        <v>6</v>
      </c>
      <c r="S159">
        <v>227</v>
      </c>
      <c r="AC159" s="508"/>
      <c r="AD159" s="508"/>
      <c r="AE159" s="508"/>
      <c r="AF159" s="508"/>
      <c r="AG159" s="508"/>
    </row>
    <row r="160" spans="1:33">
      <c r="A160">
        <v>12</v>
      </c>
      <c r="C160" t="s">
        <v>746</v>
      </c>
      <c r="D160" t="s">
        <v>7</v>
      </c>
      <c r="E160">
        <v>2076</v>
      </c>
      <c r="F160" s="502">
        <v>2</v>
      </c>
      <c r="H160">
        <v>6</v>
      </c>
      <c r="I160">
        <v>6</v>
      </c>
      <c r="J160" t="s">
        <v>745</v>
      </c>
      <c r="K160" t="s">
        <v>6</v>
      </c>
      <c r="L160">
        <v>2105</v>
      </c>
      <c r="O160">
        <v>60</v>
      </c>
      <c r="P160">
        <v>60</v>
      </c>
      <c r="Q160" t="s">
        <v>746</v>
      </c>
      <c r="R160" t="s">
        <v>6</v>
      </c>
      <c r="S160">
        <v>2023</v>
      </c>
      <c r="AC160" s="508"/>
      <c r="AD160" s="508"/>
      <c r="AE160" s="508"/>
      <c r="AF160" s="508"/>
      <c r="AG160" s="508"/>
    </row>
    <row r="161" spans="1:33">
      <c r="A161">
        <v>30</v>
      </c>
      <c r="C161" t="s">
        <v>746</v>
      </c>
      <c r="D161" t="s">
        <v>7</v>
      </c>
      <c r="E161">
        <v>2057</v>
      </c>
      <c r="F161" s="502">
        <v>2</v>
      </c>
      <c r="H161">
        <v>6</v>
      </c>
      <c r="I161">
        <v>6</v>
      </c>
      <c r="J161" t="s">
        <v>745</v>
      </c>
      <c r="K161" t="s">
        <v>6</v>
      </c>
      <c r="L161">
        <v>257</v>
      </c>
      <c r="O161">
        <v>60</v>
      </c>
      <c r="P161">
        <v>60</v>
      </c>
      <c r="Q161" t="s">
        <v>746</v>
      </c>
      <c r="R161" t="s">
        <v>6</v>
      </c>
      <c r="S161">
        <v>2093</v>
      </c>
      <c r="AC161" s="508"/>
      <c r="AD161" s="508"/>
      <c r="AE161" s="508"/>
      <c r="AF161" s="508"/>
      <c r="AG161" s="508"/>
    </row>
    <row r="162" spans="1:33">
      <c r="A162">
        <v>6</v>
      </c>
      <c r="B162">
        <v>6</v>
      </c>
      <c r="C162" t="s">
        <v>746</v>
      </c>
      <c r="D162" t="s">
        <v>6</v>
      </c>
      <c r="E162">
        <v>227</v>
      </c>
      <c r="F162" s="502">
        <v>2</v>
      </c>
      <c r="H162">
        <v>6</v>
      </c>
      <c r="I162">
        <v>6</v>
      </c>
      <c r="J162" t="s">
        <v>745</v>
      </c>
      <c r="K162" t="s">
        <v>6</v>
      </c>
      <c r="L162">
        <v>278</v>
      </c>
      <c r="O162">
        <v>60</v>
      </c>
      <c r="P162">
        <v>60</v>
      </c>
      <c r="Q162" t="s">
        <v>746</v>
      </c>
      <c r="R162" t="s">
        <v>6</v>
      </c>
      <c r="S162">
        <v>2074</v>
      </c>
      <c r="AC162" s="508"/>
      <c r="AD162" s="508"/>
      <c r="AE162" s="508"/>
      <c r="AF162" s="508"/>
      <c r="AG162" s="508"/>
    </row>
    <row r="163" spans="1:33">
      <c r="A163">
        <v>6</v>
      </c>
      <c r="B163">
        <v>6</v>
      </c>
      <c r="C163" t="s">
        <v>746</v>
      </c>
      <c r="D163" t="s">
        <v>6</v>
      </c>
      <c r="E163">
        <v>2023</v>
      </c>
      <c r="F163" s="502">
        <v>2</v>
      </c>
      <c r="H163">
        <v>6</v>
      </c>
      <c r="I163">
        <v>6</v>
      </c>
      <c r="J163" t="s">
        <v>745</v>
      </c>
      <c r="K163" t="s">
        <v>6</v>
      </c>
      <c r="L163">
        <v>2082</v>
      </c>
      <c r="O163">
        <v>60</v>
      </c>
      <c r="P163">
        <v>60</v>
      </c>
      <c r="Q163" t="s">
        <v>746</v>
      </c>
      <c r="R163" t="s">
        <v>6</v>
      </c>
      <c r="S163">
        <v>2009</v>
      </c>
      <c r="AC163" s="508"/>
      <c r="AD163" s="508"/>
      <c r="AE163" s="508"/>
      <c r="AF163" s="508"/>
      <c r="AG163" s="508"/>
    </row>
    <row r="164" spans="1:33">
      <c r="A164">
        <v>6</v>
      </c>
      <c r="B164">
        <v>6</v>
      </c>
      <c r="C164" t="s">
        <v>746</v>
      </c>
      <c r="D164" t="s">
        <v>6</v>
      </c>
      <c r="E164">
        <v>2074</v>
      </c>
      <c r="F164" s="502">
        <v>2</v>
      </c>
      <c r="H164">
        <v>12</v>
      </c>
      <c r="I164">
        <v>12</v>
      </c>
      <c r="J164" t="s">
        <v>745</v>
      </c>
      <c r="K164" t="s">
        <v>6</v>
      </c>
      <c r="L164">
        <v>245</v>
      </c>
      <c r="O164">
        <v>60</v>
      </c>
      <c r="P164">
        <v>60</v>
      </c>
      <c r="Q164" t="s">
        <v>746</v>
      </c>
      <c r="R164" t="s">
        <v>6</v>
      </c>
      <c r="S164">
        <v>2130</v>
      </c>
      <c r="AC164" s="508"/>
      <c r="AD164" s="508"/>
      <c r="AE164" s="508"/>
      <c r="AF164" s="508"/>
      <c r="AG164" s="508"/>
    </row>
    <row r="165" spans="1:33">
      <c r="A165">
        <v>6</v>
      </c>
      <c r="B165">
        <v>6</v>
      </c>
      <c r="C165" t="s">
        <v>746</v>
      </c>
      <c r="D165" t="s">
        <v>6</v>
      </c>
      <c r="E165">
        <v>2009</v>
      </c>
      <c r="F165" s="502">
        <v>2</v>
      </c>
      <c r="H165">
        <v>6</v>
      </c>
      <c r="I165">
        <v>6</v>
      </c>
      <c r="J165" t="s">
        <v>745</v>
      </c>
      <c r="K165" t="s">
        <v>6</v>
      </c>
      <c r="L165">
        <v>633</v>
      </c>
      <c r="O165">
        <v>60</v>
      </c>
      <c r="P165">
        <v>60</v>
      </c>
      <c r="Q165" t="s">
        <v>746</v>
      </c>
      <c r="R165" t="s">
        <v>6</v>
      </c>
      <c r="S165">
        <v>2089</v>
      </c>
      <c r="AC165" s="508"/>
      <c r="AD165" s="508"/>
      <c r="AE165" s="508"/>
      <c r="AF165" s="508"/>
      <c r="AG165" s="508"/>
    </row>
    <row r="166" spans="1:33">
      <c r="A166">
        <v>6</v>
      </c>
      <c r="B166">
        <v>6</v>
      </c>
      <c r="C166" t="s">
        <v>746</v>
      </c>
      <c r="D166" t="s">
        <v>6</v>
      </c>
      <c r="E166">
        <v>2130</v>
      </c>
      <c r="F166" s="502">
        <v>2</v>
      </c>
      <c r="H166">
        <v>6</v>
      </c>
      <c r="I166">
        <v>6</v>
      </c>
      <c r="J166" t="s">
        <v>745</v>
      </c>
      <c r="K166" t="s">
        <v>6</v>
      </c>
      <c r="L166">
        <v>2113</v>
      </c>
      <c r="O166">
        <v>60</v>
      </c>
      <c r="P166">
        <v>60</v>
      </c>
      <c r="Q166" t="s">
        <v>746</v>
      </c>
      <c r="R166" t="s">
        <v>6</v>
      </c>
      <c r="S166">
        <v>693</v>
      </c>
      <c r="AC166" s="508"/>
      <c r="AD166" s="508"/>
      <c r="AE166" s="508"/>
      <c r="AF166" s="508"/>
      <c r="AG166" s="508"/>
    </row>
    <row r="167" spans="1:33">
      <c r="A167">
        <v>6</v>
      </c>
      <c r="B167">
        <v>6</v>
      </c>
      <c r="C167" t="s">
        <v>746</v>
      </c>
      <c r="D167" t="s">
        <v>6</v>
      </c>
      <c r="E167">
        <v>2089</v>
      </c>
      <c r="F167" s="502">
        <v>2</v>
      </c>
      <c r="H167">
        <v>6</v>
      </c>
      <c r="I167">
        <v>6</v>
      </c>
      <c r="J167" t="s">
        <v>745</v>
      </c>
      <c r="K167" t="s">
        <v>6</v>
      </c>
      <c r="L167">
        <v>402</v>
      </c>
      <c r="O167">
        <v>60</v>
      </c>
      <c r="P167">
        <v>60</v>
      </c>
      <c r="Q167" t="s">
        <v>746</v>
      </c>
      <c r="R167" t="s">
        <v>6</v>
      </c>
      <c r="S167">
        <v>2010</v>
      </c>
      <c r="AC167" s="508"/>
      <c r="AD167" s="508"/>
      <c r="AE167" s="508"/>
      <c r="AF167" s="508"/>
      <c r="AG167" s="508"/>
    </row>
    <row r="168" spans="1:33">
      <c r="A168">
        <v>6</v>
      </c>
      <c r="B168">
        <v>6</v>
      </c>
      <c r="C168" t="s">
        <v>746</v>
      </c>
      <c r="D168" t="s">
        <v>6</v>
      </c>
      <c r="E168">
        <v>409</v>
      </c>
      <c r="F168" s="502">
        <v>2</v>
      </c>
      <c r="H168">
        <v>30</v>
      </c>
      <c r="I168">
        <v>30</v>
      </c>
      <c r="J168" t="s">
        <v>745</v>
      </c>
      <c r="K168" t="s">
        <v>6</v>
      </c>
      <c r="L168">
        <v>135</v>
      </c>
      <c r="O168">
        <v>60</v>
      </c>
      <c r="P168">
        <v>60</v>
      </c>
      <c r="Q168" t="s">
        <v>746</v>
      </c>
      <c r="R168" t="s">
        <v>6</v>
      </c>
      <c r="S168">
        <v>641</v>
      </c>
      <c r="AC168" s="508"/>
      <c r="AD168" s="508"/>
      <c r="AE168" s="508"/>
      <c r="AF168" s="508"/>
      <c r="AG168" s="508"/>
    </row>
    <row r="169" spans="1:33">
      <c r="A169">
        <v>12</v>
      </c>
      <c r="B169">
        <v>12</v>
      </c>
      <c r="C169" t="s">
        <v>746</v>
      </c>
      <c r="D169" t="s">
        <v>6</v>
      </c>
      <c r="E169">
        <v>693</v>
      </c>
      <c r="F169" s="502">
        <v>2</v>
      </c>
      <c r="H169">
        <v>120</v>
      </c>
      <c r="I169">
        <v>120</v>
      </c>
      <c r="J169" t="s">
        <v>745</v>
      </c>
      <c r="K169" t="s">
        <v>6</v>
      </c>
      <c r="L169">
        <v>173</v>
      </c>
      <c r="O169">
        <v>60</v>
      </c>
      <c r="P169">
        <v>60</v>
      </c>
      <c r="Q169" t="s">
        <v>746</v>
      </c>
      <c r="R169" t="s">
        <v>6</v>
      </c>
      <c r="S169">
        <v>698</v>
      </c>
    </row>
    <row r="170" spans="1:33">
      <c r="A170">
        <v>6</v>
      </c>
      <c r="B170">
        <v>6</v>
      </c>
      <c r="C170" t="s">
        <v>746</v>
      </c>
      <c r="D170" t="s">
        <v>6</v>
      </c>
      <c r="E170">
        <v>640</v>
      </c>
      <c r="F170" s="502">
        <v>2</v>
      </c>
      <c r="H170">
        <v>60</v>
      </c>
      <c r="I170">
        <v>60</v>
      </c>
      <c r="J170" t="s">
        <v>745</v>
      </c>
      <c r="K170" t="s">
        <v>6</v>
      </c>
      <c r="L170">
        <v>547</v>
      </c>
      <c r="O170">
        <v>60</v>
      </c>
      <c r="P170">
        <v>60</v>
      </c>
      <c r="Q170" t="s">
        <v>746</v>
      </c>
      <c r="R170" t="s">
        <v>6</v>
      </c>
      <c r="S170">
        <v>2116</v>
      </c>
    </row>
    <row r="171" spans="1:33">
      <c r="A171">
        <v>24</v>
      </c>
      <c r="B171">
        <v>24</v>
      </c>
      <c r="C171" t="s">
        <v>746</v>
      </c>
      <c r="D171" t="s">
        <v>6</v>
      </c>
      <c r="E171">
        <v>2010</v>
      </c>
      <c r="F171" s="502">
        <v>2</v>
      </c>
      <c r="H171">
        <v>12</v>
      </c>
      <c r="J171" t="s">
        <v>746</v>
      </c>
      <c r="K171" t="s">
        <v>7</v>
      </c>
      <c r="L171">
        <v>238</v>
      </c>
      <c r="O171">
        <v>60</v>
      </c>
      <c r="P171">
        <v>60</v>
      </c>
      <c r="Q171" t="s">
        <v>746</v>
      </c>
      <c r="R171" t="s">
        <v>6</v>
      </c>
      <c r="S171">
        <v>2035</v>
      </c>
    </row>
    <row r="172" spans="1:33">
      <c r="A172">
        <v>6</v>
      </c>
      <c r="B172">
        <v>6</v>
      </c>
      <c r="C172" t="s">
        <v>746</v>
      </c>
      <c r="D172" t="s">
        <v>6</v>
      </c>
      <c r="E172">
        <v>641</v>
      </c>
      <c r="F172" s="502">
        <v>2</v>
      </c>
      <c r="H172">
        <v>6</v>
      </c>
      <c r="J172" t="s">
        <v>746</v>
      </c>
      <c r="K172" t="s">
        <v>7</v>
      </c>
      <c r="L172">
        <v>227</v>
      </c>
      <c r="O172">
        <v>60</v>
      </c>
      <c r="P172">
        <v>60</v>
      </c>
      <c r="Q172" t="s">
        <v>746</v>
      </c>
      <c r="R172" t="s">
        <v>6</v>
      </c>
      <c r="S172">
        <v>2059</v>
      </c>
    </row>
    <row r="173" spans="1:33">
      <c r="A173">
        <v>6</v>
      </c>
      <c r="B173">
        <v>6</v>
      </c>
      <c r="C173" t="s">
        <v>746</v>
      </c>
      <c r="D173" t="s">
        <v>6</v>
      </c>
      <c r="E173">
        <v>2035</v>
      </c>
      <c r="F173" s="502">
        <v>2</v>
      </c>
      <c r="H173">
        <v>6</v>
      </c>
      <c r="J173" t="s">
        <v>746</v>
      </c>
      <c r="K173" t="s">
        <v>7</v>
      </c>
      <c r="L173">
        <v>2028</v>
      </c>
      <c r="O173">
        <v>60</v>
      </c>
      <c r="P173">
        <v>60</v>
      </c>
      <c r="Q173" t="s">
        <v>747</v>
      </c>
      <c r="R173" t="s">
        <v>6</v>
      </c>
      <c r="S173">
        <v>247</v>
      </c>
    </row>
    <row r="174" spans="1:33">
      <c r="A174">
        <v>18</v>
      </c>
      <c r="B174">
        <v>18</v>
      </c>
      <c r="C174" t="s">
        <v>746</v>
      </c>
      <c r="D174" t="s">
        <v>6</v>
      </c>
      <c r="E174">
        <v>549</v>
      </c>
      <c r="F174" s="502">
        <v>2</v>
      </c>
      <c r="H174">
        <v>6</v>
      </c>
      <c r="J174" t="s">
        <v>746</v>
      </c>
      <c r="K174" t="s">
        <v>7</v>
      </c>
      <c r="L174">
        <v>2023</v>
      </c>
      <c r="O174">
        <v>180</v>
      </c>
      <c r="P174">
        <v>180</v>
      </c>
      <c r="Q174" t="s">
        <v>747</v>
      </c>
      <c r="R174" t="s">
        <v>6</v>
      </c>
      <c r="S174">
        <v>159</v>
      </c>
    </row>
    <row r="175" spans="1:33">
      <c r="A175">
        <v>12</v>
      </c>
      <c r="B175">
        <v>12</v>
      </c>
      <c r="C175" t="s">
        <v>746</v>
      </c>
      <c r="D175" t="s">
        <v>6</v>
      </c>
      <c r="E175">
        <v>2056</v>
      </c>
      <c r="F175" s="502">
        <v>2</v>
      </c>
      <c r="H175">
        <v>6</v>
      </c>
      <c r="J175" t="s">
        <v>746</v>
      </c>
      <c r="K175" t="s">
        <v>7</v>
      </c>
      <c r="L175">
        <v>2093</v>
      </c>
      <c r="O175">
        <v>60</v>
      </c>
      <c r="P175">
        <v>60</v>
      </c>
      <c r="Q175" t="s">
        <v>747</v>
      </c>
      <c r="R175" t="s">
        <v>6</v>
      </c>
      <c r="S175">
        <v>506</v>
      </c>
    </row>
    <row r="176" spans="1:33">
      <c r="A176">
        <v>6</v>
      </c>
      <c r="B176">
        <v>6</v>
      </c>
      <c r="C176" t="s">
        <v>746</v>
      </c>
      <c r="D176" t="s">
        <v>6</v>
      </c>
      <c r="E176">
        <v>2008</v>
      </c>
      <c r="F176" s="502">
        <v>2</v>
      </c>
      <c r="H176">
        <v>12</v>
      </c>
      <c r="J176" t="s">
        <v>746</v>
      </c>
      <c r="K176" t="s">
        <v>7</v>
      </c>
      <c r="L176">
        <v>648</v>
      </c>
      <c r="O176">
        <v>180</v>
      </c>
      <c r="P176">
        <v>180</v>
      </c>
      <c r="Q176" t="s">
        <v>747</v>
      </c>
      <c r="R176" t="s">
        <v>6</v>
      </c>
      <c r="S176">
        <v>131</v>
      </c>
    </row>
    <row r="177" spans="1:19">
      <c r="A177">
        <v>6</v>
      </c>
      <c r="B177">
        <v>6</v>
      </c>
      <c r="C177" t="s">
        <v>746</v>
      </c>
      <c r="D177" t="s">
        <v>6</v>
      </c>
      <c r="E177">
        <v>219</v>
      </c>
      <c r="F177" s="502">
        <v>2</v>
      </c>
      <c r="H177">
        <v>6</v>
      </c>
      <c r="J177" t="s">
        <v>746</v>
      </c>
      <c r="K177" t="s">
        <v>7</v>
      </c>
      <c r="L177">
        <v>2074</v>
      </c>
      <c r="O177">
        <v>60</v>
      </c>
      <c r="P177">
        <v>60</v>
      </c>
      <c r="Q177" t="s">
        <v>747</v>
      </c>
      <c r="R177" t="s">
        <v>6</v>
      </c>
      <c r="S177">
        <v>515</v>
      </c>
    </row>
    <row r="178" spans="1:19">
      <c r="A178">
        <v>6</v>
      </c>
      <c r="B178">
        <v>6</v>
      </c>
      <c r="C178" t="s">
        <v>746</v>
      </c>
      <c r="D178" t="s">
        <v>6</v>
      </c>
      <c r="E178">
        <v>277</v>
      </c>
      <c r="F178" s="502">
        <v>2</v>
      </c>
      <c r="H178">
        <v>18</v>
      </c>
      <c r="I178">
        <v>18</v>
      </c>
      <c r="J178" t="s">
        <v>744</v>
      </c>
      <c r="K178" t="s">
        <v>6</v>
      </c>
      <c r="L178">
        <v>120</v>
      </c>
      <c r="O178">
        <v>120</v>
      </c>
      <c r="P178">
        <v>120</v>
      </c>
      <c r="Q178" t="s">
        <v>747</v>
      </c>
      <c r="R178" t="s">
        <v>6</v>
      </c>
      <c r="S178">
        <v>162</v>
      </c>
    </row>
    <row r="179" spans="1:19">
      <c r="A179">
        <v>120</v>
      </c>
      <c r="B179">
        <v>120</v>
      </c>
      <c r="C179" t="s">
        <v>746</v>
      </c>
      <c r="D179" t="s">
        <v>6</v>
      </c>
      <c r="E179">
        <v>570</v>
      </c>
      <c r="F179" s="502">
        <v>2</v>
      </c>
      <c r="H179">
        <v>30</v>
      </c>
      <c r="I179">
        <v>30</v>
      </c>
      <c r="J179" t="s">
        <v>744</v>
      </c>
      <c r="K179" t="s">
        <v>6</v>
      </c>
      <c r="L179">
        <v>142</v>
      </c>
      <c r="O179">
        <v>120</v>
      </c>
      <c r="P179">
        <v>120</v>
      </c>
      <c r="Q179" t="s">
        <v>748</v>
      </c>
      <c r="R179" t="s">
        <v>6</v>
      </c>
      <c r="S179">
        <v>236</v>
      </c>
    </row>
    <row r="180" spans="1:19">
      <c r="A180">
        <v>180</v>
      </c>
      <c r="B180">
        <v>180</v>
      </c>
      <c r="C180" t="s">
        <v>746</v>
      </c>
      <c r="D180" t="s">
        <v>6</v>
      </c>
      <c r="E180">
        <v>505</v>
      </c>
      <c r="F180" s="502">
        <v>2</v>
      </c>
      <c r="H180">
        <v>24</v>
      </c>
      <c r="I180">
        <v>24</v>
      </c>
      <c r="J180" t="s">
        <v>744</v>
      </c>
      <c r="K180" t="s">
        <v>6</v>
      </c>
      <c r="L180">
        <v>545</v>
      </c>
      <c r="O180">
        <v>60</v>
      </c>
      <c r="P180">
        <v>60</v>
      </c>
      <c r="Q180" t="s">
        <v>748</v>
      </c>
      <c r="R180" t="s">
        <v>6</v>
      </c>
      <c r="S180">
        <v>296</v>
      </c>
    </row>
    <row r="181" spans="1:19">
      <c r="A181">
        <v>6</v>
      </c>
      <c r="B181">
        <v>6</v>
      </c>
      <c r="C181" t="s">
        <v>747</v>
      </c>
      <c r="D181" t="s">
        <v>6</v>
      </c>
      <c r="E181">
        <v>2007</v>
      </c>
      <c r="F181" s="502">
        <v>2</v>
      </c>
      <c r="H181">
        <v>6</v>
      </c>
      <c r="I181">
        <v>6</v>
      </c>
      <c r="J181" t="s">
        <v>744</v>
      </c>
      <c r="K181" t="s">
        <v>6</v>
      </c>
      <c r="L181">
        <v>291</v>
      </c>
      <c r="O181">
        <v>60</v>
      </c>
      <c r="P181">
        <v>60</v>
      </c>
      <c r="Q181" t="s">
        <v>748</v>
      </c>
      <c r="R181" t="s">
        <v>6</v>
      </c>
      <c r="S181">
        <v>410</v>
      </c>
    </row>
    <row r="182" spans="1:19">
      <c r="A182">
        <v>18</v>
      </c>
      <c r="B182">
        <v>18</v>
      </c>
      <c r="C182" t="s">
        <v>747</v>
      </c>
      <c r="D182" t="s">
        <v>6</v>
      </c>
      <c r="E182">
        <v>247</v>
      </c>
      <c r="F182" s="502">
        <v>2</v>
      </c>
      <c r="H182">
        <v>6</v>
      </c>
      <c r="I182">
        <v>6</v>
      </c>
      <c r="J182" t="s">
        <v>745</v>
      </c>
      <c r="K182" t="s">
        <v>6</v>
      </c>
      <c r="L182">
        <v>645</v>
      </c>
      <c r="O182">
        <v>60</v>
      </c>
      <c r="P182">
        <v>60</v>
      </c>
      <c r="Q182" t="s">
        <v>748</v>
      </c>
      <c r="R182" t="s">
        <v>6</v>
      </c>
      <c r="S182">
        <v>627</v>
      </c>
    </row>
    <row r="183" spans="1:19">
      <c r="A183">
        <v>60</v>
      </c>
      <c r="B183">
        <v>60</v>
      </c>
      <c r="C183" t="s">
        <v>747</v>
      </c>
      <c r="D183" t="s">
        <v>6</v>
      </c>
      <c r="E183">
        <v>159</v>
      </c>
      <c r="F183" s="502">
        <v>2</v>
      </c>
      <c r="H183">
        <v>6</v>
      </c>
      <c r="I183">
        <v>6</v>
      </c>
      <c r="J183" t="s">
        <v>745</v>
      </c>
      <c r="K183" t="s">
        <v>6</v>
      </c>
      <c r="L183">
        <v>2046</v>
      </c>
      <c r="O183">
        <v>120</v>
      </c>
      <c r="P183">
        <v>120</v>
      </c>
      <c r="Q183" t="s">
        <v>748</v>
      </c>
      <c r="R183" t="s">
        <v>6</v>
      </c>
      <c r="S183">
        <v>630</v>
      </c>
    </row>
    <row r="184" spans="1:19">
      <c r="A184">
        <v>18</v>
      </c>
      <c r="B184">
        <v>18</v>
      </c>
      <c r="C184" t="s">
        <v>747</v>
      </c>
      <c r="D184" t="s">
        <v>6</v>
      </c>
      <c r="E184">
        <v>506</v>
      </c>
      <c r="F184" s="502">
        <v>2</v>
      </c>
      <c r="H184">
        <v>6</v>
      </c>
      <c r="I184">
        <v>6</v>
      </c>
      <c r="J184" t="s">
        <v>745</v>
      </c>
      <c r="K184" t="s">
        <v>6</v>
      </c>
      <c r="L184">
        <v>2127</v>
      </c>
      <c r="O184">
        <v>60</v>
      </c>
      <c r="P184">
        <v>60</v>
      </c>
      <c r="Q184" t="s">
        <v>748</v>
      </c>
      <c r="R184" t="s">
        <v>6</v>
      </c>
      <c r="S184">
        <v>654</v>
      </c>
    </row>
    <row r="185" spans="1:19">
      <c r="A185">
        <v>60</v>
      </c>
      <c r="B185">
        <v>60</v>
      </c>
      <c r="C185" t="s">
        <v>747</v>
      </c>
      <c r="D185" t="s">
        <v>6</v>
      </c>
      <c r="E185">
        <v>122</v>
      </c>
      <c r="F185" s="502">
        <v>2</v>
      </c>
      <c r="H185">
        <v>6</v>
      </c>
      <c r="J185" t="s">
        <v>746</v>
      </c>
      <c r="K185" t="s">
        <v>7</v>
      </c>
      <c r="L185">
        <v>2050</v>
      </c>
      <c r="O185">
        <v>60</v>
      </c>
      <c r="P185">
        <v>60</v>
      </c>
      <c r="Q185" t="s">
        <v>748</v>
      </c>
      <c r="R185" t="s">
        <v>6</v>
      </c>
      <c r="S185">
        <v>2051</v>
      </c>
    </row>
    <row r="186" spans="1:19">
      <c r="A186">
        <v>30</v>
      </c>
      <c r="B186">
        <v>30</v>
      </c>
      <c r="C186" t="s">
        <v>747</v>
      </c>
      <c r="D186" t="s">
        <v>6</v>
      </c>
      <c r="E186">
        <v>131</v>
      </c>
      <c r="F186" s="502">
        <v>2</v>
      </c>
      <c r="H186">
        <v>12</v>
      </c>
      <c r="I186">
        <v>12</v>
      </c>
      <c r="J186" t="s">
        <v>746</v>
      </c>
      <c r="K186" t="s">
        <v>6</v>
      </c>
      <c r="L186">
        <v>238</v>
      </c>
      <c r="O186">
        <v>120</v>
      </c>
      <c r="P186">
        <v>120</v>
      </c>
      <c r="Q186" t="s">
        <v>748</v>
      </c>
      <c r="R186" t="s">
        <v>6</v>
      </c>
      <c r="S186">
        <v>69004</v>
      </c>
    </row>
    <row r="187" spans="1:19">
      <c r="A187">
        <v>180</v>
      </c>
      <c r="B187">
        <v>180</v>
      </c>
      <c r="C187" t="s">
        <v>747</v>
      </c>
      <c r="D187" t="s">
        <v>6</v>
      </c>
      <c r="E187">
        <v>507</v>
      </c>
      <c r="F187" s="502">
        <v>2</v>
      </c>
      <c r="H187">
        <v>6</v>
      </c>
      <c r="I187">
        <v>6</v>
      </c>
      <c r="J187" t="s">
        <v>746</v>
      </c>
      <c r="K187" t="s">
        <v>6</v>
      </c>
      <c r="L187">
        <v>227</v>
      </c>
      <c r="O187">
        <v>60</v>
      </c>
      <c r="P187">
        <v>60</v>
      </c>
      <c r="Q187" t="s">
        <v>748</v>
      </c>
      <c r="R187" t="s">
        <v>6</v>
      </c>
      <c r="S187">
        <v>548</v>
      </c>
    </row>
    <row r="188" spans="1:19">
      <c r="A188">
        <v>30</v>
      </c>
      <c r="B188">
        <v>30</v>
      </c>
      <c r="C188" t="s">
        <v>747</v>
      </c>
      <c r="D188" t="s">
        <v>6</v>
      </c>
      <c r="E188">
        <v>513</v>
      </c>
      <c r="F188" s="502">
        <v>2</v>
      </c>
      <c r="H188">
        <v>6</v>
      </c>
      <c r="I188">
        <v>6</v>
      </c>
      <c r="J188" t="s">
        <v>746</v>
      </c>
      <c r="K188" t="s">
        <v>6</v>
      </c>
      <c r="L188">
        <v>2028</v>
      </c>
      <c r="O188">
        <v>180</v>
      </c>
      <c r="P188">
        <v>180</v>
      </c>
      <c r="Q188" t="s">
        <v>748</v>
      </c>
      <c r="R188" t="s">
        <v>6</v>
      </c>
      <c r="S188">
        <v>505</v>
      </c>
    </row>
    <row r="189" spans="1:19">
      <c r="A189">
        <v>60</v>
      </c>
      <c r="B189">
        <v>60</v>
      </c>
      <c r="C189" t="s">
        <v>747</v>
      </c>
      <c r="D189" t="s">
        <v>6</v>
      </c>
      <c r="E189">
        <v>515</v>
      </c>
      <c r="F189" s="502">
        <v>2</v>
      </c>
      <c r="H189">
        <v>6</v>
      </c>
      <c r="I189">
        <v>6</v>
      </c>
      <c r="J189" t="s">
        <v>746</v>
      </c>
      <c r="K189" t="s">
        <v>6</v>
      </c>
      <c r="L189">
        <v>2023</v>
      </c>
      <c r="O189">
        <v>300</v>
      </c>
      <c r="P189">
        <v>300</v>
      </c>
      <c r="Q189" t="s">
        <v>748</v>
      </c>
      <c r="R189" t="s">
        <v>6</v>
      </c>
      <c r="S189">
        <v>161</v>
      </c>
    </row>
    <row r="190" spans="1:19">
      <c r="A190">
        <v>120</v>
      </c>
      <c r="B190">
        <v>120</v>
      </c>
      <c r="C190" t="s">
        <v>747</v>
      </c>
      <c r="D190" t="s">
        <v>6</v>
      </c>
      <c r="E190">
        <v>162</v>
      </c>
      <c r="F190" s="502">
        <v>2</v>
      </c>
      <c r="H190">
        <v>6</v>
      </c>
      <c r="I190">
        <v>6</v>
      </c>
      <c r="J190" t="s">
        <v>746</v>
      </c>
      <c r="K190" t="s">
        <v>6</v>
      </c>
      <c r="L190">
        <v>2093</v>
      </c>
      <c r="O190">
        <v>180</v>
      </c>
      <c r="P190">
        <v>180</v>
      </c>
      <c r="Q190" t="s">
        <v>748</v>
      </c>
      <c r="R190" t="s">
        <v>7</v>
      </c>
      <c r="S190">
        <v>518</v>
      </c>
    </row>
    <row r="191" spans="1:19">
      <c r="A191">
        <v>6</v>
      </c>
      <c r="B191">
        <v>6</v>
      </c>
      <c r="C191" t="s">
        <v>747</v>
      </c>
      <c r="D191" t="s">
        <v>6</v>
      </c>
      <c r="E191">
        <v>263</v>
      </c>
      <c r="F191" s="502">
        <v>2</v>
      </c>
      <c r="H191">
        <v>12</v>
      </c>
      <c r="I191">
        <v>12</v>
      </c>
      <c r="J191" t="s">
        <v>746</v>
      </c>
      <c r="K191" t="s">
        <v>6</v>
      </c>
      <c r="L191">
        <v>648</v>
      </c>
      <c r="O191">
        <v>60</v>
      </c>
      <c r="P191">
        <v>60</v>
      </c>
      <c r="Q191" t="s">
        <v>748</v>
      </c>
      <c r="R191" t="s">
        <v>6</v>
      </c>
      <c r="S191">
        <v>254</v>
      </c>
    </row>
    <row r="192" spans="1:19">
      <c r="A192">
        <v>6</v>
      </c>
      <c r="B192">
        <v>6</v>
      </c>
      <c r="C192" t="s">
        <v>748</v>
      </c>
      <c r="D192" t="s">
        <v>6</v>
      </c>
      <c r="E192">
        <v>226</v>
      </c>
      <c r="F192" s="502">
        <v>2</v>
      </c>
      <c r="H192">
        <v>6</v>
      </c>
      <c r="I192">
        <v>6</v>
      </c>
      <c r="J192" t="s">
        <v>746</v>
      </c>
      <c r="K192" t="s">
        <v>6</v>
      </c>
      <c r="L192">
        <v>2074</v>
      </c>
      <c r="O192">
        <v>120</v>
      </c>
      <c r="P192">
        <v>120</v>
      </c>
      <c r="Q192" t="s">
        <v>748</v>
      </c>
      <c r="R192" t="s">
        <v>6</v>
      </c>
      <c r="S192">
        <v>510</v>
      </c>
    </row>
    <row r="193" spans="1:19">
      <c r="A193">
        <v>6</v>
      </c>
      <c r="B193">
        <v>6</v>
      </c>
      <c r="C193" t="s">
        <v>748</v>
      </c>
      <c r="D193" t="s">
        <v>6</v>
      </c>
      <c r="E193">
        <v>233</v>
      </c>
      <c r="F193" s="502">
        <v>2</v>
      </c>
      <c r="H193">
        <v>12</v>
      </c>
      <c r="I193">
        <v>12</v>
      </c>
      <c r="J193" t="s">
        <v>746</v>
      </c>
      <c r="K193" t="s">
        <v>6</v>
      </c>
      <c r="L193">
        <v>2030</v>
      </c>
      <c r="O193">
        <v>300</v>
      </c>
      <c r="P193">
        <v>300</v>
      </c>
      <c r="Q193" t="s">
        <v>748</v>
      </c>
      <c r="R193" t="s">
        <v>6</v>
      </c>
      <c r="S193">
        <v>133</v>
      </c>
    </row>
    <row r="194" spans="1:19">
      <c r="A194">
        <v>6</v>
      </c>
      <c r="B194">
        <v>6</v>
      </c>
      <c r="C194" t="s">
        <v>748</v>
      </c>
      <c r="D194" t="s">
        <v>6</v>
      </c>
      <c r="E194">
        <v>410</v>
      </c>
      <c r="F194" s="502">
        <v>2</v>
      </c>
      <c r="H194">
        <v>6</v>
      </c>
      <c r="I194">
        <v>6</v>
      </c>
      <c r="J194" t="s">
        <v>746</v>
      </c>
      <c r="K194" t="s">
        <v>6</v>
      </c>
      <c r="L194">
        <v>2009</v>
      </c>
      <c r="O194">
        <v>300</v>
      </c>
      <c r="P194">
        <v>300</v>
      </c>
      <c r="Q194" t="s">
        <v>748</v>
      </c>
      <c r="R194" t="s">
        <v>6</v>
      </c>
      <c r="S194">
        <v>141</v>
      </c>
    </row>
    <row r="195" spans="1:19">
      <c r="A195">
        <v>6</v>
      </c>
      <c r="B195">
        <v>6</v>
      </c>
      <c r="C195" t="s">
        <v>748</v>
      </c>
      <c r="D195" t="s">
        <v>6</v>
      </c>
      <c r="E195">
        <v>627</v>
      </c>
      <c r="F195" s="502">
        <v>2</v>
      </c>
      <c r="H195">
        <v>6</v>
      </c>
      <c r="I195">
        <v>6</v>
      </c>
      <c r="J195" t="s">
        <v>746</v>
      </c>
      <c r="K195" t="s">
        <v>6</v>
      </c>
      <c r="L195">
        <v>2130</v>
      </c>
      <c r="O195">
        <v>60</v>
      </c>
      <c r="P195">
        <v>60</v>
      </c>
      <c r="Q195" t="s">
        <v>748</v>
      </c>
      <c r="R195" t="s">
        <v>6</v>
      </c>
      <c r="S195">
        <v>134</v>
      </c>
    </row>
    <row r="196" spans="1:19">
      <c r="A196">
        <v>18</v>
      </c>
      <c r="B196">
        <v>18</v>
      </c>
      <c r="C196" t="s">
        <v>748</v>
      </c>
      <c r="D196" t="s">
        <v>6</v>
      </c>
      <c r="E196">
        <v>630</v>
      </c>
      <c r="F196" s="502">
        <v>2</v>
      </c>
      <c r="H196">
        <v>18</v>
      </c>
      <c r="I196">
        <v>18</v>
      </c>
      <c r="J196" t="s">
        <v>746</v>
      </c>
      <c r="K196" t="s">
        <v>6</v>
      </c>
      <c r="L196">
        <v>2089</v>
      </c>
      <c r="O196">
        <v>300</v>
      </c>
      <c r="P196">
        <v>300</v>
      </c>
      <c r="Q196" t="s">
        <v>748</v>
      </c>
      <c r="R196" t="s">
        <v>7</v>
      </c>
      <c r="S196">
        <v>118</v>
      </c>
    </row>
    <row r="197" spans="1:19">
      <c r="A197">
        <v>6</v>
      </c>
      <c r="B197">
        <v>6</v>
      </c>
      <c r="C197" t="s">
        <v>748</v>
      </c>
      <c r="D197" t="s">
        <v>6</v>
      </c>
      <c r="E197">
        <v>654</v>
      </c>
      <c r="F197" s="502">
        <v>2</v>
      </c>
      <c r="H197">
        <v>12</v>
      </c>
      <c r="I197">
        <v>12</v>
      </c>
      <c r="J197" t="s">
        <v>746</v>
      </c>
      <c r="K197" t="s">
        <v>6</v>
      </c>
      <c r="L197">
        <v>693</v>
      </c>
      <c r="O197">
        <v>60</v>
      </c>
      <c r="P197">
        <v>60</v>
      </c>
      <c r="Q197" t="s">
        <v>748</v>
      </c>
      <c r="R197" t="s">
        <v>6</v>
      </c>
      <c r="S197">
        <v>136</v>
      </c>
    </row>
    <row r="198" spans="1:19">
      <c r="A198">
        <v>6</v>
      </c>
      <c r="B198">
        <v>6</v>
      </c>
      <c r="C198" t="s">
        <v>748</v>
      </c>
      <c r="D198" t="s">
        <v>6</v>
      </c>
      <c r="E198">
        <v>2051</v>
      </c>
      <c r="F198" s="502">
        <v>2</v>
      </c>
      <c r="H198">
        <v>6</v>
      </c>
      <c r="I198">
        <v>6</v>
      </c>
      <c r="J198" t="s">
        <v>746</v>
      </c>
      <c r="K198" t="s">
        <v>6</v>
      </c>
      <c r="L198">
        <v>640</v>
      </c>
      <c r="O198">
        <v>300</v>
      </c>
      <c r="P198">
        <v>300</v>
      </c>
      <c r="Q198" t="s">
        <v>748</v>
      </c>
      <c r="R198" t="s">
        <v>7</v>
      </c>
      <c r="S198">
        <v>540</v>
      </c>
    </row>
    <row r="199" spans="1:19">
      <c r="A199">
        <v>12</v>
      </c>
      <c r="B199">
        <v>12</v>
      </c>
      <c r="C199" t="s">
        <v>748</v>
      </c>
      <c r="D199" t="s">
        <v>6</v>
      </c>
      <c r="E199">
        <v>69002</v>
      </c>
      <c r="F199" s="502">
        <v>2</v>
      </c>
      <c r="H199">
        <v>12</v>
      </c>
      <c r="I199">
        <v>12</v>
      </c>
      <c r="J199" t="s">
        <v>746</v>
      </c>
      <c r="K199" t="s">
        <v>6</v>
      </c>
      <c r="L199">
        <v>2039</v>
      </c>
      <c r="O199">
        <v>120</v>
      </c>
      <c r="P199">
        <v>120</v>
      </c>
      <c r="Q199" t="s">
        <v>748</v>
      </c>
      <c r="R199" t="s">
        <v>7</v>
      </c>
      <c r="S199">
        <v>178</v>
      </c>
    </row>
    <row r="200" spans="1:19">
      <c r="A200">
        <v>18</v>
      </c>
      <c r="B200">
        <v>18</v>
      </c>
      <c r="C200" t="s">
        <v>748</v>
      </c>
      <c r="D200" t="s">
        <v>6</v>
      </c>
      <c r="E200">
        <v>548</v>
      </c>
      <c r="F200" s="502">
        <v>2</v>
      </c>
      <c r="H200">
        <v>6</v>
      </c>
      <c r="I200">
        <v>6</v>
      </c>
      <c r="J200" t="s">
        <v>746</v>
      </c>
      <c r="K200" t="s">
        <v>6</v>
      </c>
      <c r="L200">
        <v>698</v>
      </c>
      <c r="O200">
        <v>300</v>
      </c>
      <c r="P200">
        <v>300</v>
      </c>
      <c r="Q200" t="s">
        <v>748</v>
      </c>
      <c r="R200" t="s">
        <v>7</v>
      </c>
      <c r="S200">
        <v>151</v>
      </c>
    </row>
    <row r="201" spans="1:19">
      <c r="A201">
        <v>180</v>
      </c>
      <c r="B201">
        <v>180</v>
      </c>
      <c r="C201" t="s">
        <v>748</v>
      </c>
      <c r="D201" t="s">
        <v>6</v>
      </c>
      <c r="E201">
        <v>161</v>
      </c>
      <c r="F201" s="502">
        <v>2</v>
      </c>
      <c r="H201">
        <v>6</v>
      </c>
      <c r="I201">
        <v>6</v>
      </c>
      <c r="J201" t="s">
        <v>746</v>
      </c>
      <c r="K201" t="s">
        <v>6</v>
      </c>
      <c r="L201">
        <v>2090</v>
      </c>
      <c r="O201">
        <v>300</v>
      </c>
      <c r="P201">
        <v>300</v>
      </c>
      <c r="Q201" t="s">
        <v>748</v>
      </c>
      <c r="R201" t="s">
        <v>7</v>
      </c>
      <c r="S201">
        <v>304</v>
      </c>
    </row>
    <row r="202" spans="1:19">
      <c r="A202">
        <v>102</v>
      </c>
      <c r="B202">
        <v>102</v>
      </c>
      <c r="C202" t="s">
        <v>748</v>
      </c>
      <c r="D202" t="s">
        <v>6</v>
      </c>
      <c r="E202">
        <v>161</v>
      </c>
      <c r="F202" s="502">
        <v>2</v>
      </c>
      <c r="H202">
        <v>6</v>
      </c>
      <c r="I202">
        <v>6</v>
      </c>
      <c r="J202" t="s">
        <v>746</v>
      </c>
      <c r="K202" t="s">
        <v>6</v>
      </c>
      <c r="L202">
        <v>2035</v>
      </c>
      <c r="O202">
        <v>60</v>
      </c>
      <c r="P202">
        <v>60</v>
      </c>
      <c r="Q202" t="s">
        <v>749</v>
      </c>
      <c r="R202" t="s">
        <v>7</v>
      </c>
      <c r="S202">
        <v>4201</v>
      </c>
    </row>
    <row r="203" spans="1:19">
      <c r="A203">
        <v>60</v>
      </c>
      <c r="B203">
        <v>60</v>
      </c>
      <c r="C203" t="s">
        <v>748</v>
      </c>
      <c r="D203" t="s">
        <v>6</v>
      </c>
      <c r="E203">
        <v>530</v>
      </c>
      <c r="F203" s="502">
        <v>2</v>
      </c>
      <c r="H203">
        <v>18</v>
      </c>
      <c r="I203">
        <v>18</v>
      </c>
      <c r="J203" t="s">
        <v>746</v>
      </c>
      <c r="K203" t="s">
        <v>6</v>
      </c>
      <c r="L203">
        <v>556</v>
      </c>
      <c r="O203">
        <v>180</v>
      </c>
      <c r="P203">
        <v>180</v>
      </c>
      <c r="Q203" t="s">
        <v>747</v>
      </c>
      <c r="R203" t="s">
        <v>6</v>
      </c>
      <c r="S203">
        <v>120</v>
      </c>
    </row>
    <row r="204" spans="1:19">
      <c r="A204">
        <v>60</v>
      </c>
      <c r="B204">
        <v>60</v>
      </c>
      <c r="C204" t="s">
        <v>748</v>
      </c>
      <c r="D204" t="s">
        <v>7</v>
      </c>
      <c r="E204">
        <v>167</v>
      </c>
      <c r="F204" s="502">
        <v>2</v>
      </c>
      <c r="H204">
        <v>30</v>
      </c>
      <c r="I204">
        <v>30</v>
      </c>
      <c r="J204" t="s">
        <v>746</v>
      </c>
      <c r="K204" t="s">
        <v>6</v>
      </c>
      <c r="L204">
        <v>549</v>
      </c>
      <c r="O204">
        <v>300</v>
      </c>
      <c r="P204">
        <v>300</v>
      </c>
      <c r="Q204" t="s">
        <v>748</v>
      </c>
      <c r="R204" t="s">
        <v>7</v>
      </c>
      <c r="S204">
        <v>121</v>
      </c>
    </row>
    <row r="205" spans="1:19">
      <c r="A205">
        <v>60</v>
      </c>
      <c r="B205">
        <v>60</v>
      </c>
      <c r="C205" t="s">
        <v>748</v>
      </c>
      <c r="D205" t="s">
        <v>7</v>
      </c>
      <c r="E205">
        <v>518</v>
      </c>
      <c r="F205" s="502">
        <v>2</v>
      </c>
      <c r="H205">
        <v>6</v>
      </c>
      <c r="I205">
        <v>6</v>
      </c>
      <c r="J205" t="s">
        <v>746</v>
      </c>
      <c r="K205" t="s">
        <v>6</v>
      </c>
      <c r="L205">
        <v>219</v>
      </c>
      <c r="O205">
        <v>180</v>
      </c>
      <c r="P205">
        <v>180</v>
      </c>
      <c r="Q205" t="s">
        <v>748</v>
      </c>
      <c r="R205" t="s">
        <v>7</v>
      </c>
      <c r="S205">
        <v>522</v>
      </c>
    </row>
    <row r="206" spans="1:19">
      <c r="A206">
        <v>24</v>
      </c>
      <c r="B206">
        <v>24</v>
      </c>
      <c r="C206" t="s">
        <v>748</v>
      </c>
      <c r="D206" t="s">
        <v>6</v>
      </c>
      <c r="E206">
        <v>512</v>
      </c>
      <c r="F206" s="502">
        <v>2</v>
      </c>
      <c r="H206">
        <v>6</v>
      </c>
      <c r="I206">
        <v>6</v>
      </c>
      <c r="J206" t="s">
        <v>746</v>
      </c>
      <c r="K206" t="s">
        <v>6</v>
      </c>
      <c r="L206">
        <v>277</v>
      </c>
      <c r="O206">
        <v>60</v>
      </c>
      <c r="P206">
        <v>60</v>
      </c>
      <c r="Q206" t="s">
        <v>746</v>
      </c>
      <c r="R206" t="s">
        <v>6</v>
      </c>
      <c r="S206">
        <v>225</v>
      </c>
    </row>
    <row r="207" spans="1:19">
      <c r="A207">
        <v>12</v>
      </c>
      <c r="B207">
        <v>12</v>
      </c>
      <c r="C207" t="s">
        <v>748</v>
      </c>
      <c r="D207" t="s">
        <v>6</v>
      </c>
      <c r="E207">
        <v>254</v>
      </c>
      <c r="F207" s="502">
        <v>2</v>
      </c>
      <c r="H207">
        <v>30</v>
      </c>
      <c r="I207">
        <v>30</v>
      </c>
      <c r="J207" t="s">
        <v>746</v>
      </c>
      <c r="K207" t="s">
        <v>6</v>
      </c>
      <c r="L207">
        <v>501</v>
      </c>
      <c r="O207">
        <v>60</v>
      </c>
      <c r="P207">
        <v>60</v>
      </c>
      <c r="Q207" t="s">
        <v>746</v>
      </c>
      <c r="R207" t="s">
        <v>6</v>
      </c>
      <c r="S207">
        <v>2057</v>
      </c>
    </row>
    <row r="208" spans="1:19">
      <c r="A208">
        <v>60</v>
      </c>
      <c r="B208">
        <v>60</v>
      </c>
      <c r="C208" t="s">
        <v>748</v>
      </c>
      <c r="D208" t="s">
        <v>6</v>
      </c>
      <c r="E208">
        <v>510</v>
      </c>
      <c r="F208" s="502">
        <v>2</v>
      </c>
      <c r="H208">
        <v>60</v>
      </c>
      <c r="I208">
        <v>60</v>
      </c>
      <c r="J208" t="s">
        <v>746</v>
      </c>
      <c r="K208" t="s">
        <v>6</v>
      </c>
      <c r="L208">
        <v>155</v>
      </c>
      <c r="O208">
        <v>60</v>
      </c>
      <c r="P208">
        <v>60</v>
      </c>
      <c r="Q208" t="s">
        <v>746</v>
      </c>
      <c r="R208" t="s">
        <v>6</v>
      </c>
      <c r="S208">
        <v>631</v>
      </c>
    </row>
    <row r="209" spans="1:19">
      <c r="A209">
        <v>120</v>
      </c>
      <c r="B209">
        <v>120</v>
      </c>
      <c r="C209" t="s">
        <v>748</v>
      </c>
      <c r="D209" t="s">
        <v>6</v>
      </c>
      <c r="E209">
        <v>134</v>
      </c>
      <c r="F209" s="502">
        <v>2</v>
      </c>
      <c r="H209">
        <v>30</v>
      </c>
      <c r="I209">
        <v>30</v>
      </c>
      <c r="J209" t="s">
        <v>746</v>
      </c>
      <c r="K209" t="s">
        <v>6</v>
      </c>
      <c r="L209">
        <v>505</v>
      </c>
      <c r="O209">
        <v>60</v>
      </c>
      <c r="P209">
        <v>60</v>
      </c>
      <c r="Q209" t="s">
        <v>748</v>
      </c>
      <c r="R209" t="s">
        <v>6</v>
      </c>
      <c r="S209">
        <v>2016</v>
      </c>
    </row>
    <row r="210" spans="1:19">
      <c r="A210">
        <v>60</v>
      </c>
      <c r="B210">
        <v>60</v>
      </c>
      <c r="C210" t="s">
        <v>748</v>
      </c>
      <c r="D210" t="s">
        <v>6</v>
      </c>
      <c r="E210">
        <v>145</v>
      </c>
      <c r="F210" s="502">
        <v>2</v>
      </c>
      <c r="H210">
        <v>6</v>
      </c>
      <c r="I210">
        <v>6</v>
      </c>
      <c r="J210" t="s">
        <v>747</v>
      </c>
      <c r="K210" t="s">
        <v>6</v>
      </c>
      <c r="L210">
        <v>69061</v>
      </c>
      <c r="O210">
        <v>60</v>
      </c>
      <c r="P210">
        <v>60</v>
      </c>
      <c r="Q210" t="s">
        <v>748</v>
      </c>
      <c r="R210" t="s">
        <v>6</v>
      </c>
      <c r="S210">
        <v>2041</v>
      </c>
    </row>
    <row r="211" spans="1:19">
      <c r="A211">
        <v>240</v>
      </c>
      <c r="B211">
        <v>240</v>
      </c>
      <c r="C211" t="s">
        <v>748</v>
      </c>
      <c r="D211" t="s">
        <v>7</v>
      </c>
      <c r="E211">
        <v>118</v>
      </c>
      <c r="F211" s="502">
        <v>2</v>
      </c>
      <c r="H211">
        <v>12</v>
      </c>
      <c r="I211">
        <v>12</v>
      </c>
      <c r="J211" t="s">
        <v>747</v>
      </c>
      <c r="K211" t="s">
        <v>6</v>
      </c>
      <c r="L211">
        <v>2007</v>
      </c>
      <c r="O211">
        <v>60</v>
      </c>
      <c r="P211">
        <v>0</v>
      </c>
      <c r="Q211" t="s">
        <v>749</v>
      </c>
      <c r="R211" t="s">
        <v>6</v>
      </c>
      <c r="S211">
        <v>4201</v>
      </c>
    </row>
    <row r="212" spans="1:19">
      <c r="A212">
        <v>60</v>
      </c>
      <c r="B212">
        <v>60</v>
      </c>
      <c r="C212" t="s">
        <v>748</v>
      </c>
      <c r="D212" t="s">
        <v>6</v>
      </c>
      <c r="E212">
        <v>136</v>
      </c>
      <c r="F212" s="502">
        <v>2</v>
      </c>
      <c r="H212">
        <v>12</v>
      </c>
      <c r="I212">
        <v>12</v>
      </c>
      <c r="J212" t="s">
        <v>747</v>
      </c>
      <c r="K212" t="s">
        <v>6</v>
      </c>
      <c r="L212">
        <v>2043</v>
      </c>
      <c r="O212">
        <v>60</v>
      </c>
      <c r="P212">
        <v>60</v>
      </c>
      <c r="Q212" t="s">
        <v>749</v>
      </c>
      <c r="R212" t="s">
        <v>6</v>
      </c>
      <c r="S212">
        <v>665</v>
      </c>
    </row>
    <row r="213" spans="1:19">
      <c r="A213">
        <v>60</v>
      </c>
      <c r="B213">
        <v>60</v>
      </c>
      <c r="C213" t="s">
        <v>748</v>
      </c>
      <c r="D213" t="s">
        <v>6</v>
      </c>
      <c r="E213">
        <v>136</v>
      </c>
      <c r="F213" s="502">
        <v>3</v>
      </c>
      <c r="H213">
        <v>18</v>
      </c>
      <c r="I213">
        <v>18</v>
      </c>
      <c r="J213" t="s">
        <v>747</v>
      </c>
      <c r="K213" t="s">
        <v>6</v>
      </c>
      <c r="L213">
        <v>247</v>
      </c>
      <c r="O213">
        <v>120</v>
      </c>
      <c r="P213">
        <v>120</v>
      </c>
      <c r="Q213" t="s">
        <v>749</v>
      </c>
      <c r="R213" t="s">
        <v>6</v>
      </c>
      <c r="S213">
        <v>528</v>
      </c>
    </row>
    <row r="214" spans="1:19">
      <c r="A214">
        <v>60</v>
      </c>
      <c r="B214">
        <v>60</v>
      </c>
      <c r="C214" t="s">
        <v>748</v>
      </c>
      <c r="D214" t="s">
        <v>7</v>
      </c>
      <c r="E214">
        <v>151</v>
      </c>
      <c r="F214" s="502">
        <v>3</v>
      </c>
      <c r="H214">
        <v>60</v>
      </c>
      <c r="I214">
        <v>60</v>
      </c>
      <c r="J214" t="s">
        <v>747</v>
      </c>
      <c r="K214" t="s">
        <v>6</v>
      </c>
      <c r="L214">
        <v>159</v>
      </c>
      <c r="O214">
        <v>60</v>
      </c>
      <c r="P214">
        <v>60</v>
      </c>
      <c r="Q214" t="s">
        <v>749</v>
      </c>
      <c r="R214" t="s">
        <v>6</v>
      </c>
      <c r="S214">
        <v>656</v>
      </c>
    </row>
    <row r="215" spans="1:19">
      <c r="A215">
        <v>60</v>
      </c>
      <c r="B215">
        <v>60</v>
      </c>
      <c r="C215" t="s">
        <v>748</v>
      </c>
      <c r="D215" t="s">
        <v>7</v>
      </c>
      <c r="E215">
        <v>304</v>
      </c>
      <c r="F215" s="502">
        <v>3</v>
      </c>
      <c r="H215">
        <v>18</v>
      </c>
      <c r="I215">
        <v>18</v>
      </c>
      <c r="J215" t="s">
        <v>747</v>
      </c>
      <c r="K215" t="s">
        <v>6</v>
      </c>
      <c r="L215">
        <v>506</v>
      </c>
      <c r="O215">
        <v>60</v>
      </c>
      <c r="P215">
        <v>60</v>
      </c>
      <c r="Q215" t="s">
        <v>749</v>
      </c>
      <c r="R215" t="s">
        <v>6</v>
      </c>
      <c r="S215">
        <v>639</v>
      </c>
    </row>
    <row r="216" spans="1:19">
      <c r="A216">
        <v>12</v>
      </c>
      <c r="B216">
        <v>12</v>
      </c>
      <c r="C216" t="s">
        <v>749</v>
      </c>
      <c r="D216" t="s">
        <v>7</v>
      </c>
      <c r="E216">
        <v>4201</v>
      </c>
      <c r="F216" s="502">
        <v>3</v>
      </c>
      <c r="H216">
        <v>60</v>
      </c>
      <c r="I216">
        <v>60</v>
      </c>
      <c r="J216" t="s">
        <v>747</v>
      </c>
      <c r="K216" t="s">
        <v>6</v>
      </c>
      <c r="L216">
        <v>122</v>
      </c>
      <c r="O216">
        <v>600</v>
      </c>
      <c r="P216">
        <v>600</v>
      </c>
      <c r="Q216" t="s">
        <v>749</v>
      </c>
      <c r="R216" t="s">
        <v>6</v>
      </c>
      <c r="S216">
        <v>189</v>
      </c>
    </row>
    <row r="217" spans="1:19">
      <c r="A217">
        <v>180</v>
      </c>
      <c r="B217">
        <v>180</v>
      </c>
      <c r="C217" t="s">
        <v>747</v>
      </c>
      <c r="D217" t="s">
        <v>6</v>
      </c>
      <c r="E217">
        <v>120</v>
      </c>
      <c r="F217" s="502">
        <v>3</v>
      </c>
      <c r="H217">
        <v>60</v>
      </c>
      <c r="I217">
        <v>60</v>
      </c>
      <c r="J217" t="s">
        <v>747</v>
      </c>
      <c r="K217" t="s">
        <v>6</v>
      </c>
      <c r="L217">
        <v>131</v>
      </c>
      <c r="O217">
        <v>60</v>
      </c>
      <c r="P217">
        <v>60</v>
      </c>
      <c r="Q217" t="s">
        <v>749</v>
      </c>
      <c r="R217" t="s">
        <v>6</v>
      </c>
      <c r="S217">
        <v>287</v>
      </c>
    </row>
    <row r="218" spans="1:19">
      <c r="A218">
        <v>60</v>
      </c>
      <c r="B218">
        <v>60</v>
      </c>
      <c r="C218" t="s">
        <v>748</v>
      </c>
      <c r="D218" t="s">
        <v>6</v>
      </c>
      <c r="E218">
        <v>519</v>
      </c>
      <c r="F218" s="502">
        <v>3</v>
      </c>
      <c r="H218">
        <v>30</v>
      </c>
      <c r="I218">
        <v>30</v>
      </c>
      <c r="J218" t="s">
        <v>747</v>
      </c>
      <c r="K218" t="s">
        <v>6</v>
      </c>
      <c r="L218">
        <v>513</v>
      </c>
      <c r="O218">
        <v>60</v>
      </c>
      <c r="P218">
        <v>60</v>
      </c>
      <c r="Q218" t="s">
        <v>749</v>
      </c>
      <c r="R218" t="s">
        <v>6</v>
      </c>
      <c r="S218">
        <v>2072</v>
      </c>
    </row>
    <row r="219" spans="1:19">
      <c r="A219">
        <v>120</v>
      </c>
      <c r="B219">
        <v>120</v>
      </c>
      <c r="C219" t="s">
        <v>748</v>
      </c>
      <c r="D219" t="s">
        <v>7</v>
      </c>
      <c r="E219">
        <v>121</v>
      </c>
      <c r="F219" s="502">
        <v>3</v>
      </c>
      <c r="H219">
        <v>60</v>
      </c>
      <c r="I219">
        <v>60</v>
      </c>
      <c r="J219" t="s">
        <v>747</v>
      </c>
      <c r="K219" t="s">
        <v>6</v>
      </c>
      <c r="L219">
        <v>515</v>
      </c>
      <c r="O219">
        <v>60</v>
      </c>
      <c r="P219">
        <v>60</v>
      </c>
      <c r="Q219" t="s">
        <v>749</v>
      </c>
      <c r="R219" t="s">
        <v>6</v>
      </c>
      <c r="S219">
        <v>2015</v>
      </c>
    </row>
    <row r="220" spans="1:19">
      <c r="A220">
        <v>30</v>
      </c>
      <c r="B220">
        <v>30</v>
      </c>
      <c r="C220" t="s">
        <v>748</v>
      </c>
      <c r="D220" t="s">
        <v>7</v>
      </c>
      <c r="E220">
        <v>517</v>
      </c>
      <c r="F220" s="502">
        <v>3</v>
      </c>
      <c r="H220">
        <v>30</v>
      </c>
      <c r="I220">
        <v>30</v>
      </c>
      <c r="J220" t="s">
        <v>747</v>
      </c>
      <c r="K220" t="s">
        <v>6</v>
      </c>
      <c r="L220">
        <v>529</v>
      </c>
      <c r="O220">
        <v>60</v>
      </c>
      <c r="P220">
        <v>60</v>
      </c>
      <c r="Q220" t="s">
        <v>749</v>
      </c>
      <c r="R220" t="s">
        <v>6</v>
      </c>
      <c r="S220">
        <v>2087</v>
      </c>
    </row>
    <row r="221" spans="1:19">
      <c r="A221">
        <v>120</v>
      </c>
      <c r="B221">
        <v>120</v>
      </c>
      <c r="C221" t="s">
        <v>748</v>
      </c>
      <c r="D221" t="s">
        <v>7</v>
      </c>
      <c r="E221">
        <v>522</v>
      </c>
      <c r="F221" s="502">
        <v>3</v>
      </c>
      <c r="H221">
        <v>6</v>
      </c>
      <c r="I221">
        <v>6</v>
      </c>
      <c r="J221" t="s">
        <v>747</v>
      </c>
      <c r="K221" t="s">
        <v>6</v>
      </c>
      <c r="L221">
        <v>263</v>
      </c>
      <c r="O221">
        <v>60</v>
      </c>
      <c r="P221">
        <v>60</v>
      </c>
      <c r="Q221" t="s">
        <v>749</v>
      </c>
      <c r="R221" t="s">
        <v>6</v>
      </c>
      <c r="S221">
        <v>523</v>
      </c>
    </row>
    <row r="222" spans="1:19">
      <c r="A222">
        <v>6</v>
      </c>
      <c r="B222">
        <v>6</v>
      </c>
      <c r="C222" t="s">
        <v>746</v>
      </c>
      <c r="D222" t="s">
        <v>6</v>
      </c>
      <c r="E222">
        <v>225</v>
      </c>
      <c r="F222" s="502">
        <v>3</v>
      </c>
      <c r="H222">
        <v>6</v>
      </c>
      <c r="I222">
        <v>6</v>
      </c>
      <c r="J222" t="s">
        <v>748</v>
      </c>
      <c r="K222" t="s">
        <v>6</v>
      </c>
      <c r="L222">
        <v>233</v>
      </c>
      <c r="O222">
        <v>60</v>
      </c>
      <c r="P222">
        <v>60</v>
      </c>
      <c r="Q222" t="s">
        <v>749</v>
      </c>
      <c r="R222" t="s">
        <v>6</v>
      </c>
      <c r="S222">
        <v>150</v>
      </c>
    </row>
    <row r="223" spans="1:19">
      <c r="A223">
        <v>6</v>
      </c>
      <c r="B223">
        <v>6</v>
      </c>
      <c r="C223" t="s">
        <v>746</v>
      </c>
      <c r="D223" t="s">
        <v>6</v>
      </c>
      <c r="E223">
        <v>2050</v>
      </c>
      <c r="F223" s="502">
        <v>3</v>
      </c>
      <c r="H223">
        <v>6</v>
      </c>
      <c r="I223">
        <v>6</v>
      </c>
      <c r="J223" t="s">
        <v>748</v>
      </c>
      <c r="K223" t="s">
        <v>6</v>
      </c>
      <c r="L223">
        <v>296</v>
      </c>
      <c r="O223">
        <v>180</v>
      </c>
      <c r="P223">
        <v>180</v>
      </c>
      <c r="Q223" t="s">
        <v>749</v>
      </c>
      <c r="R223" t="s">
        <v>6</v>
      </c>
      <c r="S223">
        <v>552</v>
      </c>
    </row>
    <row r="224" spans="1:19">
      <c r="A224">
        <v>12</v>
      </c>
      <c r="B224">
        <v>12</v>
      </c>
      <c r="C224" t="s">
        <v>746</v>
      </c>
      <c r="D224" t="s">
        <v>6</v>
      </c>
      <c r="E224">
        <v>2076</v>
      </c>
      <c r="F224" s="502">
        <v>3</v>
      </c>
      <c r="H224">
        <v>12</v>
      </c>
      <c r="I224">
        <v>12</v>
      </c>
      <c r="J224" t="s">
        <v>748</v>
      </c>
      <c r="K224" t="s">
        <v>6</v>
      </c>
      <c r="L224">
        <v>410</v>
      </c>
      <c r="O224">
        <v>120</v>
      </c>
      <c r="P224">
        <v>120</v>
      </c>
      <c r="Q224" t="s">
        <v>749</v>
      </c>
      <c r="R224" t="s">
        <v>6</v>
      </c>
      <c r="S224">
        <v>555</v>
      </c>
    </row>
    <row r="225" spans="1:19">
      <c r="A225">
        <v>30</v>
      </c>
      <c r="B225">
        <v>30</v>
      </c>
      <c r="C225" t="s">
        <v>746</v>
      </c>
      <c r="D225" t="s">
        <v>6</v>
      </c>
      <c r="E225">
        <v>2057</v>
      </c>
      <c r="F225" s="502">
        <v>3</v>
      </c>
      <c r="H225">
        <v>6</v>
      </c>
      <c r="I225">
        <v>6</v>
      </c>
      <c r="J225" t="s">
        <v>748</v>
      </c>
      <c r="K225" t="s">
        <v>6</v>
      </c>
      <c r="L225">
        <v>627</v>
      </c>
      <c r="O225">
        <v>60</v>
      </c>
      <c r="P225">
        <v>60</v>
      </c>
      <c r="Q225" t="s">
        <v>749</v>
      </c>
      <c r="R225" t="s">
        <v>6</v>
      </c>
      <c r="S225">
        <v>9102</v>
      </c>
    </row>
    <row r="226" spans="1:19">
      <c r="A226">
        <v>12</v>
      </c>
      <c r="B226">
        <v>12</v>
      </c>
      <c r="C226" t="s">
        <v>746</v>
      </c>
      <c r="D226" t="s">
        <v>6</v>
      </c>
      <c r="E226">
        <v>2095</v>
      </c>
      <c r="F226" s="502">
        <v>3</v>
      </c>
      <c r="H226">
        <v>18</v>
      </c>
      <c r="I226">
        <v>18</v>
      </c>
      <c r="J226" t="s">
        <v>748</v>
      </c>
      <c r="K226" t="s">
        <v>6</v>
      </c>
      <c r="L226">
        <v>654</v>
      </c>
      <c r="O226">
        <v>60</v>
      </c>
      <c r="P226">
        <v>60</v>
      </c>
      <c r="Q226" t="s">
        <v>749</v>
      </c>
      <c r="R226" t="s">
        <v>6</v>
      </c>
      <c r="S226">
        <v>9106</v>
      </c>
    </row>
    <row r="227" spans="1:19">
      <c r="A227">
        <v>12</v>
      </c>
      <c r="B227">
        <v>12</v>
      </c>
      <c r="C227" t="s">
        <v>748</v>
      </c>
      <c r="D227" t="s">
        <v>6</v>
      </c>
      <c r="E227">
        <v>674</v>
      </c>
      <c r="F227" s="502">
        <v>3</v>
      </c>
      <c r="H227">
        <v>6</v>
      </c>
      <c r="I227">
        <v>6</v>
      </c>
      <c r="J227" t="s">
        <v>748</v>
      </c>
      <c r="K227" t="s">
        <v>6</v>
      </c>
      <c r="L227">
        <v>2051</v>
      </c>
      <c r="O227">
        <v>60</v>
      </c>
      <c r="P227">
        <v>60</v>
      </c>
      <c r="Q227" t="s">
        <v>749</v>
      </c>
      <c r="R227" t="s">
        <v>6</v>
      </c>
      <c r="S227">
        <v>9152</v>
      </c>
    </row>
    <row r="228" spans="1:19">
      <c r="A228">
        <v>30</v>
      </c>
      <c r="B228">
        <v>30</v>
      </c>
      <c r="C228" t="s">
        <v>748</v>
      </c>
      <c r="D228" t="s">
        <v>6</v>
      </c>
      <c r="E228">
        <v>658</v>
      </c>
      <c r="F228" s="502">
        <v>3</v>
      </c>
      <c r="H228">
        <v>12</v>
      </c>
      <c r="I228">
        <v>12</v>
      </c>
      <c r="J228" t="s">
        <v>748</v>
      </c>
      <c r="K228" t="s">
        <v>6</v>
      </c>
      <c r="L228">
        <v>69002</v>
      </c>
      <c r="O228">
        <v>120</v>
      </c>
      <c r="P228">
        <v>120</v>
      </c>
      <c r="Q228" t="s">
        <v>749</v>
      </c>
      <c r="R228" t="s">
        <v>6</v>
      </c>
      <c r="S228">
        <v>183</v>
      </c>
    </row>
    <row r="229" spans="1:19">
      <c r="A229">
        <v>6</v>
      </c>
      <c r="B229">
        <v>6</v>
      </c>
      <c r="C229" t="s">
        <v>748</v>
      </c>
      <c r="D229" t="s">
        <v>6</v>
      </c>
      <c r="E229">
        <v>2016</v>
      </c>
      <c r="F229" s="502">
        <v>3</v>
      </c>
      <c r="H229">
        <v>6</v>
      </c>
      <c r="I229">
        <v>6</v>
      </c>
      <c r="J229" t="s">
        <v>748</v>
      </c>
      <c r="K229" t="s">
        <v>6</v>
      </c>
      <c r="L229">
        <v>69004</v>
      </c>
      <c r="O229">
        <v>60</v>
      </c>
      <c r="P229">
        <v>60</v>
      </c>
      <c r="Q229" t="s">
        <v>749</v>
      </c>
      <c r="R229" t="s">
        <v>7</v>
      </c>
      <c r="S229">
        <v>185</v>
      </c>
    </row>
    <row r="230" spans="1:19">
      <c r="A230">
        <v>6</v>
      </c>
      <c r="B230">
        <v>6</v>
      </c>
      <c r="C230" t="s">
        <v>748</v>
      </c>
      <c r="D230" t="s">
        <v>6</v>
      </c>
      <c r="E230">
        <v>2041</v>
      </c>
      <c r="F230" s="502">
        <v>3</v>
      </c>
      <c r="H230">
        <v>18</v>
      </c>
      <c r="I230">
        <v>18</v>
      </c>
      <c r="J230" t="s">
        <v>748</v>
      </c>
      <c r="K230" t="s">
        <v>6</v>
      </c>
      <c r="L230">
        <v>548</v>
      </c>
      <c r="O230">
        <v>60</v>
      </c>
      <c r="P230">
        <v>60</v>
      </c>
      <c r="Q230" t="s">
        <v>749</v>
      </c>
      <c r="R230" t="s">
        <v>6</v>
      </c>
      <c r="S230">
        <v>525</v>
      </c>
    </row>
    <row r="231" spans="1:19">
      <c r="A231">
        <v>24</v>
      </c>
      <c r="C231" t="s">
        <v>749</v>
      </c>
      <c r="D231" t="s">
        <v>7</v>
      </c>
      <c r="E231">
        <v>2085</v>
      </c>
      <c r="F231" s="502">
        <v>3</v>
      </c>
      <c r="H231">
        <v>120</v>
      </c>
      <c r="I231">
        <v>120</v>
      </c>
      <c r="J231" t="s">
        <v>748</v>
      </c>
      <c r="K231" t="s">
        <v>6</v>
      </c>
      <c r="L231">
        <v>516</v>
      </c>
      <c r="O231">
        <v>60</v>
      </c>
      <c r="P231">
        <v>60</v>
      </c>
      <c r="Q231" t="s">
        <v>751</v>
      </c>
      <c r="R231" t="s">
        <v>7</v>
      </c>
      <c r="S231">
        <v>9205</v>
      </c>
    </row>
    <row r="232" spans="1:19">
      <c r="A232">
        <v>12</v>
      </c>
      <c r="B232">
        <v>12</v>
      </c>
      <c r="C232" t="s">
        <v>749</v>
      </c>
      <c r="D232" t="s">
        <v>6</v>
      </c>
      <c r="E232">
        <v>4201</v>
      </c>
      <c r="F232" s="502">
        <v>3</v>
      </c>
      <c r="H232">
        <v>18</v>
      </c>
      <c r="I232">
        <v>18</v>
      </c>
      <c r="J232" t="s">
        <v>748</v>
      </c>
      <c r="K232" t="s">
        <v>7</v>
      </c>
      <c r="L232">
        <v>167</v>
      </c>
      <c r="O232">
        <v>60</v>
      </c>
      <c r="P232">
        <v>60</v>
      </c>
      <c r="Q232" t="s">
        <v>751</v>
      </c>
      <c r="R232" t="s">
        <v>7</v>
      </c>
      <c r="S232">
        <v>9208</v>
      </c>
    </row>
    <row r="233" spans="1:19">
      <c r="A233">
        <v>6</v>
      </c>
      <c r="B233">
        <v>6</v>
      </c>
      <c r="C233" t="s">
        <v>749</v>
      </c>
      <c r="D233" t="s">
        <v>6</v>
      </c>
      <c r="E233">
        <v>289</v>
      </c>
      <c r="F233" s="502">
        <v>3</v>
      </c>
      <c r="H233">
        <v>24</v>
      </c>
      <c r="I233">
        <v>24</v>
      </c>
      <c r="J233" t="s">
        <v>748</v>
      </c>
      <c r="K233" t="s">
        <v>6</v>
      </c>
      <c r="L233">
        <v>512</v>
      </c>
      <c r="O233">
        <v>60</v>
      </c>
      <c r="P233">
        <v>60</v>
      </c>
      <c r="Q233" t="s">
        <v>751</v>
      </c>
      <c r="R233" t="s">
        <v>7</v>
      </c>
      <c r="S233">
        <v>9210</v>
      </c>
    </row>
    <row r="234" spans="1:19">
      <c r="A234">
        <v>12</v>
      </c>
      <c r="B234">
        <v>12</v>
      </c>
      <c r="C234" t="s">
        <v>749</v>
      </c>
      <c r="D234" t="s">
        <v>6</v>
      </c>
      <c r="E234">
        <v>665</v>
      </c>
      <c r="F234" s="502">
        <v>3</v>
      </c>
      <c r="H234">
        <v>6</v>
      </c>
      <c r="I234">
        <v>6</v>
      </c>
      <c r="J234" t="s">
        <v>748</v>
      </c>
      <c r="K234" t="s">
        <v>6</v>
      </c>
      <c r="L234">
        <v>254</v>
      </c>
      <c r="O234">
        <v>60</v>
      </c>
      <c r="P234">
        <v>60</v>
      </c>
      <c r="Q234" t="s">
        <v>751</v>
      </c>
      <c r="R234" t="s">
        <v>7</v>
      </c>
      <c r="S234">
        <v>9313</v>
      </c>
    </row>
    <row r="235" spans="1:19">
      <c r="A235">
        <v>30</v>
      </c>
      <c r="B235">
        <v>30</v>
      </c>
      <c r="C235" t="s">
        <v>749</v>
      </c>
      <c r="D235" t="s">
        <v>6</v>
      </c>
      <c r="E235">
        <v>528</v>
      </c>
      <c r="F235" s="502">
        <v>3</v>
      </c>
      <c r="H235">
        <v>30</v>
      </c>
      <c r="I235">
        <v>30</v>
      </c>
      <c r="J235" t="s">
        <v>748</v>
      </c>
      <c r="K235" t="s">
        <v>6</v>
      </c>
      <c r="L235">
        <v>510</v>
      </c>
      <c r="O235">
        <v>120</v>
      </c>
      <c r="P235">
        <v>120</v>
      </c>
      <c r="Q235" t="s">
        <v>751</v>
      </c>
      <c r="R235" t="s">
        <v>7</v>
      </c>
      <c r="S235">
        <v>256</v>
      </c>
    </row>
    <row r="236" spans="1:19">
      <c r="A236">
        <v>12</v>
      </c>
      <c r="B236">
        <v>12</v>
      </c>
      <c r="C236" t="s">
        <v>749</v>
      </c>
      <c r="D236" t="s">
        <v>6</v>
      </c>
      <c r="E236">
        <v>656</v>
      </c>
      <c r="F236" s="502">
        <v>3</v>
      </c>
      <c r="H236">
        <v>180</v>
      </c>
      <c r="I236">
        <v>180</v>
      </c>
      <c r="J236" t="s">
        <v>748</v>
      </c>
      <c r="K236" t="s">
        <v>6</v>
      </c>
      <c r="L236">
        <v>141</v>
      </c>
      <c r="O236">
        <v>60</v>
      </c>
      <c r="P236">
        <v>60</v>
      </c>
      <c r="Q236" t="s">
        <v>751</v>
      </c>
      <c r="R236" t="s">
        <v>7</v>
      </c>
      <c r="S236">
        <v>669</v>
      </c>
    </row>
    <row r="237" spans="1:19">
      <c r="A237">
        <v>6</v>
      </c>
      <c r="B237">
        <v>6</v>
      </c>
      <c r="C237" t="s">
        <v>749</v>
      </c>
      <c r="D237" t="s">
        <v>6</v>
      </c>
      <c r="E237">
        <v>2073</v>
      </c>
      <c r="F237" s="502">
        <v>3</v>
      </c>
      <c r="H237">
        <v>60</v>
      </c>
      <c r="I237">
        <v>60</v>
      </c>
      <c r="J237" t="s">
        <v>748</v>
      </c>
      <c r="K237" t="s">
        <v>6</v>
      </c>
      <c r="L237">
        <v>145</v>
      </c>
      <c r="O237">
        <v>60</v>
      </c>
      <c r="P237">
        <v>60</v>
      </c>
      <c r="Q237" t="s">
        <v>751</v>
      </c>
      <c r="R237" t="s">
        <v>7</v>
      </c>
      <c r="S237">
        <v>2047</v>
      </c>
    </row>
    <row r="238" spans="1:19">
      <c r="A238">
        <v>6</v>
      </c>
      <c r="B238">
        <v>6</v>
      </c>
      <c r="C238" t="s">
        <v>749</v>
      </c>
      <c r="D238" t="s">
        <v>6</v>
      </c>
      <c r="E238">
        <v>2087</v>
      </c>
      <c r="F238" s="502">
        <v>3</v>
      </c>
      <c r="H238">
        <v>60</v>
      </c>
      <c r="I238">
        <v>60</v>
      </c>
      <c r="J238" t="s">
        <v>748</v>
      </c>
      <c r="K238" t="s">
        <v>7</v>
      </c>
      <c r="L238">
        <v>118</v>
      </c>
      <c r="O238">
        <v>60</v>
      </c>
      <c r="P238">
        <v>60</v>
      </c>
      <c r="Q238" t="s">
        <v>751</v>
      </c>
      <c r="R238" t="s">
        <v>7</v>
      </c>
      <c r="S238">
        <v>2129</v>
      </c>
    </row>
    <row r="239" spans="1:19">
      <c r="A239">
        <v>6</v>
      </c>
      <c r="B239">
        <v>6</v>
      </c>
      <c r="C239" t="s">
        <v>749</v>
      </c>
      <c r="D239" t="s">
        <v>6</v>
      </c>
      <c r="E239">
        <v>2117</v>
      </c>
      <c r="F239" s="502">
        <v>3</v>
      </c>
      <c r="H239">
        <v>60</v>
      </c>
      <c r="I239">
        <v>60</v>
      </c>
      <c r="J239" t="s">
        <v>748</v>
      </c>
      <c r="K239" t="s">
        <v>6</v>
      </c>
      <c r="L239">
        <v>136</v>
      </c>
      <c r="O239">
        <v>60</v>
      </c>
      <c r="P239">
        <v>60</v>
      </c>
      <c r="Q239" t="s">
        <v>751</v>
      </c>
      <c r="R239" t="s">
        <v>7</v>
      </c>
      <c r="S239">
        <v>2069</v>
      </c>
    </row>
    <row r="240" spans="1:19">
      <c r="A240">
        <v>120</v>
      </c>
      <c r="B240">
        <v>120</v>
      </c>
      <c r="C240" t="s">
        <v>749</v>
      </c>
      <c r="D240" t="s">
        <v>6</v>
      </c>
      <c r="E240">
        <v>514</v>
      </c>
      <c r="F240" s="502">
        <v>3</v>
      </c>
      <c r="H240">
        <v>90</v>
      </c>
      <c r="I240">
        <v>90</v>
      </c>
      <c r="J240" t="s">
        <v>748</v>
      </c>
      <c r="K240" t="s">
        <v>7</v>
      </c>
      <c r="L240">
        <v>196</v>
      </c>
      <c r="O240">
        <v>120</v>
      </c>
      <c r="P240">
        <v>120</v>
      </c>
      <c r="Q240" t="s">
        <v>751</v>
      </c>
      <c r="R240" t="s">
        <v>7</v>
      </c>
      <c r="S240">
        <v>153</v>
      </c>
    </row>
    <row r="241" spans="1:19">
      <c r="A241">
        <v>18</v>
      </c>
      <c r="B241">
        <v>18</v>
      </c>
      <c r="C241" t="s">
        <v>749</v>
      </c>
      <c r="D241" t="s">
        <v>6</v>
      </c>
      <c r="E241">
        <v>508</v>
      </c>
      <c r="F241" s="502">
        <v>3</v>
      </c>
      <c r="H241">
        <v>180</v>
      </c>
      <c r="I241">
        <v>180</v>
      </c>
      <c r="J241" t="s">
        <v>748</v>
      </c>
      <c r="K241" t="s">
        <v>7</v>
      </c>
      <c r="L241">
        <v>540</v>
      </c>
      <c r="O241">
        <v>60</v>
      </c>
      <c r="P241">
        <v>60</v>
      </c>
      <c r="Q241" t="s">
        <v>751</v>
      </c>
      <c r="R241" t="s">
        <v>7</v>
      </c>
      <c r="S241">
        <v>687</v>
      </c>
    </row>
    <row r="242" spans="1:19">
      <c r="A242">
        <v>30</v>
      </c>
      <c r="B242">
        <v>30</v>
      </c>
      <c r="C242" t="s">
        <v>749</v>
      </c>
      <c r="D242" t="s">
        <v>6</v>
      </c>
      <c r="E242">
        <v>154</v>
      </c>
      <c r="F242" s="502">
        <v>3</v>
      </c>
      <c r="H242">
        <v>60</v>
      </c>
      <c r="I242">
        <v>60</v>
      </c>
      <c r="J242" t="s">
        <v>748</v>
      </c>
      <c r="K242" t="s">
        <v>7</v>
      </c>
      <c r="L242">
        <v>151</v>
      </c>
      <c r="O242">
        <v>120</v>
      </c>
      <c r="P242">
        <v>120</v>
      </c>
      <c r="Q242" t="s">
        <v>751</v>
      </c>
      <c r="R242" t="s">
        <v>7</v>
      </c>
      <c r="S242">
        <v>154</v>
      </c>
    </row>
    <row r="243" spans="1:19">
      <c r="A243">
        <v>30</v>
      </c>
      <c r="B243">
        <v>30</v>
      </c>
      <c r="C243" t="s">
        <v>749</v>
      </c>
      <c r="D243" t="s">
        <v>6</v>
      </c>
      <c r="E243">
        <v>523</v>
      </c>
      <c r="F243" s="502">
        <v>3</v>
      </c>
      <c r="H243">
        <v>60</v>
      </c>
      <c r="I243">
        <v>60</v>
      </c>
      <c r="J243" t="s">
        <v>748</v>
      </c>
      <c r="K243" t="s">
        <v>7</v>
      </c>
      <c r="L243">
        <v>304</v>
      </c>
      <c r="O243">
        <v>60</v>
      </c>
      <c r="P243">
        <v>60</v>
      </c>
      <c r="Q243" t="s">
        <v>751</v>
      </c>
      <c r="R243" t="s">
        <v>7</v>
      </c>
      <c r="S243">
        <v>224</v>
      </c>
    </row>
    <row r="244" spans="1:19">
      <c r="A244">
        <v>120</v>
      </c>
      <c r="B244">
        <v>120</v>
      </c>
      <c r="C244" t="s">
        <v>749</v>
      </c>
      <c r="D244" t="s">
        <v>6</v>
      </c>
      <c r="E244">
        <v>127</v>
      </c>
      <c r="F244" s="502">
        <v>3</v>
      </c>
      <c r="H244">
        <v>6</v>
      </c>
      <c r="I244">
        <v>6</v>
      </c>
      <c r="J244" t="s">
        <v>749</v>
      </c>
      <c r="K244" t="s">
        <v>7</v>
      </c>
      <c r="L244">
        <v>69024</v>
      </c>
      <c r="O244">
        <v>60</v>
      </c>
      <c r="P244">
        <v>60</v>
      </c>
      <c r="Q244" t="s">
        <v>751</v>
      </c>
      <c r="R244" t="s">
        <v>7</v>
      </c>
      <c r="S244">
        <v>69066</v>
      </c>
    </row>
    <row r="245" spans="1:19">
      <c r="A245">
        <v>180</v>
      </c>
      <c r="B245">
        <v>180</v>
      </c>
      <c r="C245" t="s">
        <v>749</v>
      </c>
      <c r="D245" t="s">
        <v>7</v>
      </c>
      <c r="E245">
        <v>160</v>
      </c>
      <c r="F245" s="502">
        <v>3</v>
      </c>
      <c r="H245">
        <v>60</v>
      </c>
      <c r="I245">
        <v>60</v>
      </c>
      <c r="J245" t="s">
        <v>747</v>
      </c>
      <c r="K245" t="s">
        <v>6</v>
      </c>
      <c r="L245">
        <v>120</v>
      </c>
      <c r="O245">
        <v>60</v>
      </c>
      <c r="P245">
        <v>60</v>
      </c>
      <c r="Q245" t="s">
        <v>751</v>
      </c>
      <c r="R245" t="s">
        <v>7</v>
      </c>
      <c r="S245">
        <v>530</v>
      </c>
    </row>
    <row r="246" spans="1:19">
      <c r="A246">
        <v>18</v>
      </c>
      <c r="B246">
        <v>18</v>
      </c>
      <c r="C246" t="s">
        <v>749</v>
      </c>
      <c r="D246" t="s">
        <v>6</v>
      </c>
      <c r="E246">
        <v>546</v>
      </c>
      <c r="F246" s="502">
        <v>3</v>
      </c>
      <c r="H246">
        <v>60</v>
      </c>
      <c r="I246">
        <v>60</v>
      </c>
      <c r="J246" t="s">
        <v>747</v>
      </c>
      <c r="K246" t="s">
        <v>6</v>
      </c>
      <c r="L246">
        <v>142</v>
      </c>
      <c r="O246">
        <v>60</v>
      </c>
      <c r="P246">
        <v>60</v>
      </c>
      <c r="Q246" t="s">
        <v>751</v>
      </c>
      <c r="R246" t="s">
        <v>7</v>
      </c>
      <c r="S246">
        <v>563</v>
      </c>
    </row>
    <row r="247" spans="1:19">
      <c r="A247">
        <v>240</v>
      </c>
      <c r="B247">
        <v>240</v>
      </c>
      <c r="C247" t="s">
        <v>749</v>
      </c>
      <c r="D247" t="s">
        <v>6</v>
      </c>
      <c r="E247">
        <v>148</v>
      </c>
      <c r="F247" s="502">
        <v>3</v>
      </c>
      <c r="H247">
        <v>60</v>
      </c>
      <c r="I247">
        <v>60</v>
      </c>
      <c r="J247" t="s">
        <v>748</v>
      </c>
      <c r="K247" t="s">
        <v>6</v>
      </c>
      <c r="L247">
        <v>519</v>
      </c>
      <c r="O247">
        <v>120</v>
      </c>
      <c r="P247">
        <v>120</v>
      </c>
      <c r="Q247" t="s">
        <v>749</v>
      </c>
      <c r="R247" t="s">
        <v>6</v>
      </c>
      <c r="S247">
        <v>9409</v>
      </c>
    </row>
    <row r="248" spans="1:19">
      <c r="A248">
        <v>18</v>
      </c>
      <c r="B248">
        <v>18</v>
      </c>
      <c r="C248" t="s">
        <v>749</v>
      </c>
      <c r="D248" t="s">
        <v>6</v>
      </c>
      <c r="E248">
        <v>150</v>
      </c>
      <c r="F248" s="502">
        <v>3</v>
      </c>
      <c r="H248">
        <v>60</v>
      </c>
      <c r="I248">
        <v>60</v>
      </c>
      <c r="J248" t="s">
        <v>748</v>
      </c>
      <c r="K248" t="s">
        <v>7</v>
      </c>
      <c r="L248">
        <v>517</v>
      </c>
      <c r="O248">
        <v>60</v>
      </c>
      <c r="P248">
        <v>60</v>
      </c>
      <c r="Q248" t="s">
        <v>749</v>
      </c>
      <c r="R248" t="s">
        <v>6</v>
      </c>
      <c r="S248">
        <v>9413</v>
      </c>
    </row>
    <row r="249" spans="1:19">
      <c r="A249">
        <v>60</v>
      </c>
      <c r="B249">
        <v>60</v>
      </c>
      <c r="C249" t="s">
        <v>749</v>
      </c>
      <c r="D249" t="s">
        <v>6</v>
      </c>
      <c r="E249">
        <v>552</v>
      </c>
      <c r="F249" s="502">
        <v>3</v>
      </c>
      <c r="H249">
        <v>60</v>
      </c>
      <c r="I249">
        <v>60</v>
      </c>
      <c r="J249" t="s">
        <v>748</v>
      </c>
      <c r="K249" t="s">
        <v>7</v>
      </c>
      <c r="L249">
        <v>522</v>
      </c>
      <c r="O249">
        <v>60</v>
      </c>
      <c r="P249">
        <v>60</v>
      </c>
      <c r="Q249" t="s">
        <v>749</v>
      </c>
      <c r="R249" t="s">
        <v>6</v>
      </c>
      <c r="S249">
        <v>9416</v>
      </c>
    </row>
    <row r="250" spans="1:19">
      <c r="A250">
        <v>30</v>
      </c>
      <c r="B250">
        <v>30</v>
      </c>
      <c r="C250" t="s">
        <v>749</v>
      </c>
      <c r="D250" t="s">
        <v>6</v>
      </c>
      <c r="E250">
        <v>555</v>
      </c>
      <c r="F250" s="502">
        <v>3</v>
      </c>
      <c r="H250">
        <v>6</v>
      </c>
      <c r="I250">
        <v>6</v>
      </c>
      <c r="J250" t="s">
        <v>746</v>
      </c>
      <c r="K250" t="s">
        <v>6</v>
      </c>
      <c r="L250">
        <v>2050</v>
      </c>
      <c r="O250">
        <v>60</v>
      </c>
      <c r="P250">
        <v>60</v>
      </c>
      <c r="Q250" t="s">
        <v>749</v>
      </c>
      <c r="R250" t="s">
        <v>6</v>
      </c>
      <c r="S250">
        <v>9418</v>
      </c>
    </row>
    <row r="251" spans="1:19">
      <c r="A251">
        <v>24</v>
      </c>
      <c r="B251">
        <v>24</v>
      </c>
      <c r="C251" t="s">
        <v>749</v>
      </c>
      <c r="D251" t="s">
        <v>6</v>
      </c>
      <c r="E251">
        <v>9108</v>
      </c>
      <c r="F251" s="502">
        <v>3</v>
      </c>
      <c r="H251">
        <v>6</v>
      </c>
      <c r="I251">
        <v>6</v>
      </c>
      <c r="J251" t="s">
        <v>746</v>
      </c>
      <c r="K251" t="s">
        <v>6</v>
      </c>
      <c r="L251">
        <v>631</v>
      </c>
      <c r="O251">
        <v>300</v>
      </c>
      <c r="P251">
        <v>300</v>
      </c>
      <c r="Q251" t="s">
        <v>751</v>
      </c>
      <c r="R251" t="s">
        <v>6</v>
      </c>
      <c r="S251">
        <v>120</v>
      </c>
    </row>
    <row r="252" spans="1:19">
      <c r="A252">
        <v>6</v>
      </c>
      <c r="B252">
        <v>6</v>
      </c>
      <c r="C252" t="s">
        <v>749</v>
      </c>
      <c r="D252" t="s">
        <v>6</v>
      </c>
      <c r="E252">
        <v>9152</v>
      </c>
      <c r="F252" s="502">
        <v>3</v>
      </c>
      <c r="H252">
        <v>6</v>
      </c>
      <c r="I252">
        <v>6</v>
      </c>
      <c r="J252" t="s">
        <v>746</v>
      </c>
      <c r="K252" t="s">
        <v>6</v>
      </c>
      <c r="L252">
        <v>2048</v>
      </c>
      <c r="O252">
        <v>60</v>
      </c>
      <c r="P252">
        <v>60</v>
      </c>
      <c r="Q252" t="s">
        <v>751</v>
      </c>
      <c r="R252" t="s">
        <v>6</v>
      </c>
      <c r="S252">
        <v>2044</v>
      </c>
    </row>
    <row r="253" spans="1:19">
      <c r="A253">
        <v>6</v>
      </c>
      <c r="B253">
        <v>6</v>
      </c>
      <c r="C253" t="s">
        <v>749</v>
      </c>
      <c r="D253" t="s">
        <v>6</v>
      </c>
      <c r="E253">
        <v>9153</v>
      </c>
      <c r="F253" s="502">
        <v>3</v>
      </c>
      <c r="H253">
        <v>12</v>
      </c>
      <c r="I253">
        <v>12</v>
      </c>
      <c r="J253" t="s">
        <v>746</v>
      </c>
      <c r="K253" t="s">
        <v>6</v>
      </c>
      <c r="L253">
        <v>2095</v>
      </c>
      <c r="O253">
        <v>60</v>
      </c>
      <c r="Q253" t="s">
        <v>751</v>
      </c>
      <c r="R253" t="s">
        <v>6</v>
      </c>
      <c r="S253">
        <v>9205</v>
      </c>
    </row>
    <row r="254" spans="1:19">
      <c r="A254">
        <v>60</v>
      </c>
      <c r="B254">
        <v>60</v>
      </c>
      <c r="C254" t="s">
        <v>749</v>
      </c>
      <c r="D254" t="s">
        <v>7</v>
      </c>
      <c r="E254">
        <v>185</v>
      </c>
      <c r="F254" s="502">
        <v>3</v>
      </c>
      <c r="H254">
        <v>30</v>
      </c>
      <c r="I254">
        <v>30</v>
      </c>
      <c r="J254" t="s">
        <v>748</v>
      </c>
      <c r="K254" t="s">
        <v>6</v>
      </c>
      <c r="L254">
        <v>658</v>
      </c>
      <c r="O254">
        <v>60</v>
      </c>
      <c r="Q254" t="s">
        <v>751</v>
      </c>
      <c r="R254" t="s">
        <v>6</v>
      </c>
      <c r="S254">
        <v>9208</v>
      </c>
    </row>
    <row r="255" spans="1:19">
      <c r="A255">
        <v>6</v>
      </c>
      <c r="B255">
        <v>6</v>
      </c>
      <c r="C255" t="s">
        <v>749</v>
      </c>
      <c r="D255" t="s">
        <v>6</v>
      </c>
      <c r="E255">
        <v>525</v>
      </c>
      <c r="F255" s="502">
        <v>3</v>
      </c>
      <c r="H255">
        <v>6</v>
      </c>
      <c r="I255">
        <v>6</v>
      </c>
      <c r="J255" t="s">
        <v>748</v>
      </c>
      <c r="K255" t="s">
        <v>6</v>
      </c>
      <c r="L255">
        <v>2016</v>
      </c>
      <c r="O255">
        <v>60</v>
      </c>
      <c r="Q255" t="s">
        <v>751</v>
      </c>
      <c r="R255" t="s">
        <v>6</v>
      </c>
      <c r="S255">
        <v>9210</v>
      </c>
    </row>
    <row r="256" spans="1:19">
      <c r="A256">
        <v>30</v>
      </c>
      <c r="B256">
        <v>30</v>
      </c>
      <c r="C256" t="s">
        <v>749</v>
      </c>
      <c r="D256" t="s">
        <v>7</v>
      </c>
      <c r="E256">
        <v>502</v>
      </c>
      <c r="F256" s="502">
        <v>3</v>
      </c>
      <c r="H256">
        <v>6</v>
      </c>
      <c r="I256">
        <v>6</v>
      </c>
      <c r="J256" t="s">
        <v>748</v>
      </c>
      <c r="K256" t="s">
        <v>6</v>
      </c>
      <c r="L256">
        <v>2041</v>
      </c>
      <c r="O256">
        <v>60</v>
      </c>
      <c r="Q256" t="s">
        <v>751</v>
      </c>
      <c r="R256" t="s">
        <v>6</v>
      </c>
      <c r="S256">
        <v>9313</v>
      </c>
    </row>
    <row r="257" spans="1:19">
      <c r="A257">
        <v>6</v>
      </c>
      <c r="B257">
        <v>6</v>
      </c>
      <c r="C257" t="s">
        <v>751</v>
      </c>
      <c r="D257" t="s">
        <v>7</v>
      </c>
      <c r="E257">
        <v>9208</v>
      </c>
      <c r="F257" s="502">
        <v>3</v>
      </c>
      <c r="H257">
        <v>6</v>
      </c>
      <c r="J257" t="s">
        <v>749</v>
      </c>
      <c r="K257" t="s">
        <v>7</v>
      </c>
      <c r="L257">
        <v>243</v>
      </c>
      <c r="O257">
        <v>120</v>
      </c>
      <c r="Q257" t="s">
        <v>751</v>
      </c>
      <c r="R257" t="s">
        <v>6</v>
      </c>
      <c r="S257">
        <v>256</v>
      </c>
    </row>
    <row r="258" spans="1:19">
      <c r="A258">
        <v>6</v>
      </c>
      <c r="B258">
        <v>6</v>
      </c>
      <c r="C258" t="s">
        <v>751</v>
      </c>
      <c r="D258" t="s">
        <v>7</v>
      </c>
      <c r="E258">
        <v>9210</v>
      </c>
      <c r="F258" s="502">
        <v>3</v>
      </c>
      <c r="H258">
        <v>6</v>
      </c>
      <c r="J258" t="s">
        <v>749</v>
      </c>
      <c r="K258" t="s">
        <v>7</v>
      </c>
      <c r="L258">
        <v>244</v>
      </c>
      <c r="O258">
        <v>60</v>
      </c>
      <c r="Q258" t="s">
        <v>751</v>
      </c>
      <c r="R258" t="s">
        <v>6</v>
      </c>
      <c r="S258">
        <v>669</v>
      </c>
    </row>
    <row r="259" spans="1:19">
      <c r="A259">
        <v>12</v>
      </c>
      <c r="B259">
        <v>12</v>
      </c>
      <c r="C259" t="s">
        <v>751</v>
      </c>
      <c r="D259" t="s">
        <v>7</v>
      </c>
      <c r="E259">
        <v>9313</v>
      </c>
      <c r="F259" s="502">
        <v>3</v>
      </c>
      <c r="H259">
        <v>6</v>
      </c>
      <c r="I259">
        <v>6</v>
      </c>
      <c r="J259" t="s">
        <v>749</v>
      </c>
      <c r="K259" t="s">
        <v>6</v>
      </c>
      <c r="L259">
        <v>69024</v>
      </c>
      <c r="O259">
        <v>60</v>
      </c>
      <c r="Q259" t="s">
        <v>751</v>
      </c>
      <c r="R259" t="s">
        <v>6</v>
      </c>
      <c r="S259">
        <v>2047</v>
      </c>
    </row>
    <row r="260" spans="1:19">
      <c r="A260">
        <v>18</v>
      </c>
      <c r="B260">
        <v>18</v>
      </c>
      <c r="C260" t="s">
        <v>751</v>
      </c>
      <c r="D260" t="s">
        <v>7</v>
      </c>
      <c r="E260">
        <v>256</v>
      </c>
      <c r="F260" s="502">
        <v>3</v>
      </c>
      <c r="H260">
        <v>30</v>
      </c>
      <c r="I260">
        <v>30</v>
      </c>
      <c r="J260" t="s">
        <v>749</v>
      </c>
      <c r="K260" t="s">
        <v>6</v>
      </c>
      <c r="L260">
        <v>137</v>
      </c>
      <c r="O260">
        <v>60</v>
      </c>
      <c r="Q260" t="s">
        <v>751</v>
      </c>
      <c r="R260" t="s">
        <v>6</v>
      </c>
      <c r="S260">
        <v>2129</v>
      </c>
    </row>
    <row r="261" spans="1:19">
      <c r="A261">
        <v>6</v>
      </c>
      <c r="B261">
        <v>6</v>
      </c>
      <c r="C261" t="s">
        <v>751</v>
      </c>
      <c r="D261" t="s">
        <v>7</v>
      </c>
      <c r="E261">
        <v>272</v>
      </c>
      <c r="F261" s="502">
        <v>3</v>
      </c>
      <c r="H261">
        <v>6</v>
      </c>
      <c r="I261">
        <v>6</v>
      </c>
      <c r="J261" t="s">
        <v>749</v>
      </c>
      <c r="K261" t="s">
        <v>6</v>
      </c>
      <c r="L261">
        <v>289</v>
      </c>
      <c r="O261">
        <v>60</v>
      </c>
      <c r="Q261" t="s">
        <v>751</v>
      </c>
      <c r="R261" t="s">
        <v>6</v>
      </c>
      <c r="S261">
        <v>2069</v>
      </c>
    </row>
    <row r="262" spans="1:19">
      <c r="A262">
        <v>12</v>
      </c>
      <c r="B262">
        <v>12</v>
      </c>
      <c r="C262" t="s">
        <v>751</v>
      </c>
      <c r="D262" t="s">
        <v>7</v>
      </c>
      <c r="E262">
        <v>2129</v>
      </c>
      <c r="F262" s="502">
        <v>3</v>
      </c>
      <c r="H262">
        <v>12</v>
      </c>
      <c r="I262">
        <v>12</v>
      </c>
      <c r="J262" t="s">
        <v>749</v>
      </c>
      <c r="K262" t="s">
        <v>6</v>
      </c>
      <c r="L262">
        <v>665</v>
      </c>
      <c r="O262">
        <v>120</v>
      </c>
      <c r="Q262" t="s">
        <v>751</v>
      </c>
      <c r="R262" t="s">
        <v>6</v>
      </c>
      <c r="S262">
        <v>153</v>
      </c>
    </row>
    <row r="263" spans="1:19">
      <c r="A263">
        <v>6</v>
      </c>
      <c r="B263">
        <v>6</v>
      </c>
      <c r="C263" t="s">
        <v>751</v>
      </c>
      <c r="D263" t="s">
        <v>7</v>
      </c>
      <c r="E263">
        <v>2069</v>
      </c>
      <c r="F263" s="502">
        <v>3</v>
      </c>
      <c r="H263">
        <v>60</v>
      </c>
      <c r="I263">
        <v>60</v>
      </c>
      <c r="J263" t="s">
        <v>749</v>
      </c>
      <c r="K263" t="s">
        <v>6</v>
      </c>
      <c r="L263">
        <v>570</v>
      </c>
      <c r="O263">
        <v>60</v>
      </c>
      <c r="Q263" t="s">
        <v>751</v>
      </c>
      <c r="R263" t="s">
        <v>6</v>
      </c>
      <c r="S263">
        <v>687</v>
      </c>
    </row>
    <row r="264" spans="1:19">
      <c r="A264">
        <v>6</v>
      </c>
      <c r="B264">
        <v>6</v>
      </c>
      <c r="C264" t="s">
        <v>751</v>
      </c>
      <c r="D264" t="s">
        <v>7</v>
      </c>
      <c r="E264">
        <v>228</v>
      </c>
      <c r="F264" s="502">
        <v>3</v>
      </c>
      <c r="H264">
        <v>30</v>
      </c>
      <c r="I264">
        <v>30</v>
      </c>
      <c r="J264" t="s">
        <v>749</v>
      </c>
      <c r="K264" t="s">
        <v>6</v>
      </c>
      <c r="L264">
        <v>528</v>
      </c>
      <c r="O264">
        <v>120</v>
      </c>
      <c r="Q264" t="s">
        <v>751</v>
      </c>
      <c r="R264" t="s">
        <v>6</v>
      </c>
      <c r="S264">
        <v>154</v>
      </c>
    </row>
    <row r="265" spans="1:19">
      <c r="A265">
        <v>18</v>
      </c>
      <c r="B265">
        <v>18</v>
      </c>
      <c r="C265" t="s">
        <v>751</v>
      </c>
      <c r="D265" t="s">
        <v>7</v>
      </c>
      <c r="E265">
        <v>153</v>
      </c>
      <c r="F265" s="502">
        <v>3</v>
      </c>
      <c r="H265">
        <v>18</v>
      </c>
      <c r="I265">
        <v>18</v>
      </c>
      <c r="J265" t="s">
        <v>749</v>
      </c>
      <c r="K265" t="s">
        <v>6</v>
      </c>
      <c r="L265">
        <v>656</v>
      </c>
      <c r="O265">
        <v>60</v>
      </c>
      <c r="Q265" t="s">
        <v>751</v>
      </c>
      <c r="R265" t="s">
        <v>6</v>
      </c>
      <c r="S265">
        <v>224</v>
      </c>
    </row>
    <row r="266" spans="1:19">
      <c r="A266">
        <v>12</v>
      </c>
      <c r="B266">
        <v>12</v>
      </c>
      <c r="C266" t="s">
        <v>751</v>
      </c>
      <c r="D266" t="s">
        <v>7</v>
      </c>
      <c r="E266">
        <v>643</v>
      </c>
      <c r="F266" s="502">
        <v>3</v>
      </c>
      <c r="H266">
        <v>12</v>
      </c>
      <c r="I266">
        <v>12</v>
      </c>
      <c r="J266" t="s">
        <v>749</v>
      </c>
      <c r="K266" t="s">
        <v>6</v>
      </c>
      <c r="L266">
        <v>639</v>
      </c>
      <c r="O266">
        <v>60</v>
      </c>
      <c r="Q266" t="s">
        <v>751</v>
      </c>
      <c r="R266" t="s">
        <v>6</v>
      </c>
      <c r="S266">
        <v>69066</v>
      </c>
    </row>
    <row r="267" spans="1:19">
      <c r="A267">
        <v>6</v>
      </c>
      <c r="B267">
        <v>6</v>
      </c>
      <c r="C267" t="s">
        <v>751</v>
      </c>
      <c r="D267" t="s">
        <v>7</v>
      </c>
      <c r="E267">
        <v>687</v>
      </c>
      <c r="F267" s="502">
        <v>3</v>
      </c>
      <c r="H267">
        <v>30</v>
      </c>
      <c r="I267">
        <v>30</v>
      </c>
      <c r="J267" t="s">
        <v>749</v>
      </c>
      <c r="K267" t="s">
        <v>6</v>
      </c>
      <c r="L267">
        <v>505</v>
      </c>
      <c r="O267">
        <v>60</v>
      </c>
      <c r="Q267" t="s">
        <v>751</v>
      </c>
      <c r="R267" t="s">
        <v>6</v>
      </c>
      <c r="S267">
        <v>530</v>
      </c>
    </row>
    <row r="268" spans="1:19">
      <c r="A268">
        <v>12</v>
      </c>
      <c r="B268">
        <v>12</v>
      </c>
      <c r="C268" t="s">
        <v>751</v>
      </c>
      <c r="D268" t="s">
        <v>7</v>
      </c>
      <c r="E268">
        <v>282</v>
      </c>
      <c r="F268" s="502">
        <v>3</v>
      </c>
      <c r="H268">
        <v>6</v>
      </c>
      <c r="I268">
        <v>6</v>
      </c>
      <c r="J268" t="s">
        <v>749</v>
      </c>
      <c r="K268" t="s">
        <v>6</v>
      </c>
      <c r="L268">
        <v>2072</v>
      </c>
      <c r="O268">
        <v>60</v>
      </c>
      <c r="P268">
        <v>60</v>
      </c>
      <c r="Q268" t="s">
        <v>751</v>
      </c>
      <c r="R268" t="s">
        <v>6</v>
      </c>
      <c r="S268">
        <v>563</v>
      </c>
    </row>
    <row r="269" spans="1:19">
      <c r="A269">
        <v>30</v>
      </c>
      <c r="B269">
        <v>30</v>
      </c>
      <c r="C269" t="s">
        <v>751</v>
      </c>
      <c r="D269" t="s">
        <v>7</v>
      </c>
      <c r="E269">
        <v>154</v>
      </c>
      <c r="F269" s="502">
        <v>3</v>
      </c>
      <c r="H269">
        <v>6</v>
      </c>
      <c r="I269">
        <v>6</v>
      </c>
      <c r="J269" t="s">
        <v>749</v>
      </c>
      <c r="K269" t="s">
        <v>6</v>
      </c>
      <c r="L269">
        <v>2117</v>
      </c>
      <c r="O269">
        <v>600</v>
      </c>
      <c r="P269">
        <v>600</v>
      </c>
      <c r="Q269" t="s">
        <v>751</v>
      </c>
      <c r="R269" t="s">
        <v>6</v>
      </c>
      <c r="S269">
        <v>176</v>
      </c>
    </row>
    <row r="270" spans="1:19">
      <c r="A270">
        <v>30</v>
      </c>
      <c r="B270">
        <v>30</v>
      </c>
      <c r="C270" t="s">
        <v>751</v>
      </c>
      <c r="D270" t="s">
        <v>7</v>
      </c>
      <c r="E270">
        <v>224</v>
      </c>
      <c r="F270" s="502">
        <v>3</v>
      </c>
      <c r="H270">
        <v>300</v>
      </c>
      <c r="I270">
        <v>300</v>
      </c>
      <c r="J270" t="s">
        <v>749</v>
      </c>
      <c r="K270" t="s">
        <v>6</v>
      </c>
      <c r="L270">
        <v>514</v>
      </c>
      <c r="O270">
        <v>60</v>
      </c>
      <c r="P270">
        <v>60</v>
      </c>
      <c r="Q270" t="s">
        <v>751</v>
      </c>
      <c r="R270" t="s">
        <v>6</v>
      </c>
      <c r="S270">
        <v>521</v>
      </c>
    </row>
    <row r="271" spans="1:19">
      <c r="A271">
        <v>12</v>
      </c>
      <c r="B271">
        <v>12</v>
      </c>
      <c r="C271" t="s">
        <v>751</v>
      </c>
      <c r="D271" t="s">
        <v>7</v>
      </c>
      <c r="E271">
        <v>563</v>
      </c>
      <c r="F271" s="502">
        <v>3</v>
      </c>
      <c r="H271">
        <v>12</v>
      </c>
      <c r="I271">
        <v>12</v>
      </c>
      <c r="J271" t="s">
        <v>749</v>
      </c>
      <c r="K271" t="s">
        <v>6</v>
      </c>
      <c r="L271">
        <v>523</v>
      </c>
      <c r="O271">
        <v>2400</v>
      </c>
      <c r="P271">
        <v>2400</v>
      </c>
      <c r="Q271" t="s">
        <v>751</v>
      </c>
      <c r="R271" t="s">
        <v>6</v>
      </c>
      <c r="S271">
        <v>173</v>
      </c>
    </row>
    <row r="272" spans="1:19">
      <c r="A272">
        <v>30</v>
      </c>
      <c r="B272">
        <v>30</v>
      </c>
      <c r="C272" t="s">
        <v>749</v>
      </c>
      <c r="D272" t="s">
        <v>6</v>
      </c>
      <c r="E272">
        <v>569</v>
      </c>
      <c r="F272" s="502">
        <v>3</v>
      </c>
      <c r="H272">
        <v>60</v>
      </c>
      <c r="I272">
        <v>60</v>
      </c>
      <c r="J272" t="s">
        <v>749</v>
      </c>
      <c r="K272" t="s">
        <v>6</v>
      </c>
      <c r="L272">
        <v>175</v>
      </c>
      <c r="O272">
        <v>120</v>
      </c>
      <c r="P272">
        <v>120</v>
      </c>
      <c r="Q272" t="s">
        <v>751</v>
      </c>
      <c r="R272" t="s">
        <v>6</v>
      </c>
      <c r="S272">
        <v>157</v>
      </c>
    </row>
    <row r="273" spans="1:19">
      <c r="A273">
        <v>12</v>
      </c>
      <c r="B273">
        <v>12</v>
      </c>
      <c r="C273" t="s">
        <v>749</v>
      </c>
      <c r="D273" t="s">
        <v>6</v>
      </c>
      <c r="E273">
        <v>9409</v>
      </c>
      <c r="F273" s="502">
        <v>3</v>
      </c>
      <c r="H273">
        <v>30</v>
      </c>
      <c r="I273">
        <v>30</v>
      </c>
      <c r="J273" t="s">
        <v>749</v>
      </c>
      <c r="K273" t="s">
        <v>6</v>
      </c>
      <c r="L273">
        <v>140</v>
      </c>
      <c r="O273">
        <v>120</v>
      </c>
      <c r="P273">
        <v>120</v>
      </c>
      <c r="Q273" t="s">
        <v>752</v>
      </c>
      <c r="R273" t="s">
        <v>6</v>
      </c>
      <c r="S273">
        <v>2114</v>
      </c>
    </row>
    <row r="274" spans="1:19">
      <c r="A274">
        <v>12</v>
      </c>
      <c r="B274">
        <v>12</v>
      </c>
      <c r="C274" t="s">
        <v>749</v>
      </c>
      <c r="D274" t="s">
        <v>6</v>
      </c>
      <c r="E274">
        <v>9416</v>
      </c>
      <c r="F274" s="502">
        <v>3</v>
      </c>
      <c r="H274">
        <v>12</v>
      </c>
      <c r="I274">
        <v>12</v>
      </c>
      <c r="J274" t="s">
        <v>749</v>
      </c>
      <c r="K274" t="s">
        <v>6</v>
      </c>
      <c r="L274">
        <v>546</v>
      </c>
      <c r="O274">
        <v>60</v>
      </c>
      <c r="P274">
        <v>60</v>
      </c>
      <c r="Q274" t="s">
        <v>752</v>
      </c>
      <c r="R274" t="s">
        <v>6</v>
      </c>
      <c r="S274">
        <v>691</v>
      </c>
    </row>
    <row r="275" spans="1:19">
      <c r="A275">
        <v>6</v>
      </c>
      <c r="B275">
        <v>6</v>
      </c>
      <c r="C275" t="s">
        <v>749</v>
      </c>
      <c r="D275" t="s">
        <v>6</v>
      </c>
      <c r="E275">
        <v>9419</v>
      </c>
      <c r="F275" s="502">
        <v>3</v>
      </c>
      <c r="H275">
        <v>90</v>
      </c>
      <c r="I275">
        <v>90</v>
      </c>
      <c r="J275" t="s">
        <v>749</v>
      </c>
      <c r="K275" t="s">
        <v>7</v>
      </c>
      <c r="L275">
        <v>305</v>
      </c>
      <c r="O275">
        <v>60</v>
      </c>
      <c r="P275">
        <v>60</v>
      </c>
      <c r="Q275" t="s">
        <v>752</v>
      </c>
      <c r="R275" t="s">
        <v>7</v>
      </c>
      <c r="S275">
        <v>2111</v>
      </c>
    </row>
    <row r="276" spans="1:19">
      <c r="A276">
        <v>300</v>
      </c>
      <c r="B276">
        <v>300</v>
      </c>
      <c r="C276" t="s">
        <v>751</v>
      </c>
      <c r="D276" t="s">
        <v>6</v>
      </c>
      <c r="E276">
        <v>120</v>
      </c>
      <c r="F276" s="502">
        <v>3</v>
      </c>
      <c r="H276">
        <v>18</v>
      </c>
      <c r="I276">
        <v>18</v>
      </c>
      <c r="J276" t="s">
        <v>749</v>
      </c>
      <c r="K276" t="s">
        <v>6</v>
      </c>
      <c r="L276">
        <v>150</v>
      </c>
      <c r="O276">
        <v>60</v>
      </c>
      <c r="P276">
        <v>60</v>
      </c>
      <c r="Q276" t="s">
        <v>752</v>
      </c>
      <c r="R276" t="s">
        <v>6</v>
      </c>
      <c r="S276">
        <v>281</v>
      </c>
    </row>
    <row r="277" spans="1:19">
      <c r="A277">
        <v>24</v>
      </c>
      <c r="B277">
        <v>24</v>
      </c>
      <c r="C277" t="s">
        <v>749</v>
      </c>
      <c r="D277" t="s">
        <v>6</v>
      </c>
      <c r="E277">
        <v>2085</v>
      </c>
      <c r="F277" s="502">
        <v>3</v>
      </c>
      <c r="H277">
        <v>60</v>
      </c>
      <c r="I277">
        <v>60</v>
      </c>
      <c r="J277" t="s">
        <v>749</v>
      </c>
      <c r="K277" t="s">
        <v>6</v>
      </c>
      <c r="L277">
        <v>552</v>
      </c>
      <c r="O277">
        <v>60</v>
      </c>
      <c r="P277">
        <v>60</v>
      </c>
      <c r="Q277" t="s">
        <v>752</v>
      </c>
      <c r="R277" t="s">
        <v>6</v>
      </c>
      <c r="S277">
        <v>218</v>
      </c>
    </row>
    <row r="278" spans="1:19">
      <c r="A278">
        <v>12</v>
      </c>
      <c r="B278">
        <v>12</v>
      </c>
      <c r="C278" t="s">
        <v>751</v>
      </c>
      <c r="D278" t="s">
        <v>6</v>
      </c>
      <c r="E278">
        <v>290</v>
      </c>
      <c r="F278" s="502">
        <v>3</v>
      </c>
      <c r="H278">
        <v>30</v>
      </c>
      <c r="I278">
        <v>30</v>
      </c>
      <c r="J278" t="s">
        <v>749</v>
      </c>
      <c r="K278" t="s">
        <v>6</v>
      </c>
      <c r="L278">
        <v>555</v>
      </c>
      <c r="O278">
        <v>300</v>
      </c>
      <c r="P278">
        <v>300</v>
      </c>
      <c r="Q278" t="s">
        <v>751</v>
      </c>
      <c r="R278" t="s">
        <v>6</v>
      </c>
      <c r="S278">
        <v>120</v>
      </c>
    </row>
    <row r="279" spans="1:19">
      <c r="A279">
        <v>6</v>
      </c>
      <c r="C279" t="s">
        <v>751</v>
      </c>
      <c r="D279" t="s">
        <v>6</v>
      </c>
      <c r="E279">
        <v>9208</v>
      </c>
      <c r="F279" s="502">
        <v>3</v>
      </c>
      <c r="H279">
        <v>6</v>
      </c>
      <c r="I279">
        <v>6</v>
      </c>
      <c r="J279" t="s">
        <v>749</v>
      </c>
      <c r="K279" t="s">
        <v>6</v>
      </c>
      <c r="L279">
        <v>9107</v>
      </c>
      <c r="O279">
        <v>120</v>
      </c>
      <c r="P279">
        <v>120</v>
      </c>
      <c r="Q279" t="s">
        <v>751</v>
      </c>
      <c r="R279" t="s">
        <v>6</v>
      </c>
      <c r="S279">
        <v>197</v>
      </c>
    </row>
    <row r="280" spans="1:19">
      <c r="A280">
        <v>6</v>
      </c>
      <c r="C280" t="s">
        <v>751</v>
      </c>
      <c r="D280" t="s">
        <v>6</v>
      </c>
      <c r="E280">
        <v>9210</v>
      </c>
      <c r="F280" s="502">
        <v>3</v>
      </c>
      <c r="H280">
        <v>24</v>
      </c>
      <c r="I280">
        <v>24</v>
      </c>
      <c r="J280" t="s">
        <v>749</v>
      </c>
      <c r="K280" t="s">
        <v>6</v>
      </c>
      <c r="L280">
        <v>9108</v>
      </c>
      <c r="O280">
        <v>180</v>
      </c>
      <c r="P280">
        <v>180</v>
      </c>
      <c r="Q280" t="s">
        <v>751</v>
      </c>
      <c r="R280" t="s">
        <v>6</v>
      </c>
      <c r="S280">
        <v>533</v>
      </c>
    </row>
    <row r="281" spans="1:19">
      <c r="A281">
        <v>12</v>
      </c>
      <c r="C281" t="s">
        <v>751</v>
      </c>
      <c r="D281" t="s">
        <v>6</v>
      </c>
      <c r="E281">
        <v>9313</v>
      </c>
      <c r="F281" s="502">
        <v>3</v>
      </c>
      <c r="H281">
        <v>6</v>
      </c>
      <c r="I281">
        <v>6</v>
      </c>
      <c r="J281" t="s">
        <v>749</v>
      </c>
      <c r="K281" t="s">
        <v>6</v>
      </c>
      <c r="L281">
        <v>9137</v>
      </c>
      <c r="O281">
        <v>60</v>
      </c>
      <c r="P281">
        <v>60</v>
      </c>
      <c r="Q281" t="s">
        <v>751</v>
      </c>
      <c r="R281" t="s">
        <v>6</v>
      </c>
      <c r="S281">
        <v>536</v>
      </c>
    </row>
    <row r="282" spans="1:19">
      <c r="A282">
        <v>18</v>
      </c>
      <c r="C282" t="s">
        <v>751</v>
      </c>
      <c r="D282" t="s">
        <v>6</v>
      </c>
      <c r="E282">
        <v>256</v>
      </c>
      <c r="F282" s="502">
        <v>3</v>
      </c>
      <c r="H282">
        <v>24</v>
      </c>
      <c r="I282">
        <v>24</v>
      </c>
      <c r="J282" t="s">
        <v>749</v>
      </c>
      <c r="K282" t="s">
        <v>6</v>
      </c>
      <c r="L282">
        <v>9139</v>
      </c>
      <c r="O282">
        <v>120</v>
      </c>
      <c r="P282">
        <v>120</v>
      </c>
      <c r="Q282" t="s">
        <v>751</v>
      </c>
      <c r="R282" t="s">
        <v>6</v>
      </c>
      <c r="S282">
        <v>170</v>
      </c>
    </row>
    <row r="283" spans="1:19">
      <c r="A283">
        <v>6</v>
      </c>
      <c r="C283" t="s">
        <v>751</v>
      </c>
      <c r="D283" t="s">
        <v>6</v>
      </c>
      <c r="E283">
        <v>272</v>
      </c>
      <c r="F283" s="502">
        <v>3</v>
      </c>
      <c r="H283">
        <v>12</v>
      </c>
      <c r="I283">
        <v>12</v>
      </c>
      <c r="J283" t="s">
        <v>749</v>
      </c>
      <c r="K283" t="s">
        <v>6</v>
      </c>
      <c r="L283">
        <v>9150</v>
      </c>
      <c r="O283">
        <v>60</v>
      </c>
      <c r="P283">
        <v>60</v>
      </c>
      <c r="Q283" t="s">
        <v>751</v>
      </c>
      <c r="R283" t="s">
        <v>6</v>
      </c>
      <c r="S283">
        <v>536</v>
      </c>
    </row>
    <row r="284" spans="1:19">
      <c r="A284">
        <v>12</v>
      </c>
      <c r="C284" t="s">
        <v>751</v>
      </c>
      <c r="D284" t="s">
        <v>6</v>
      </c>
      <c r="E284">
        <v>2129</v>
      </c>
      <c r="F284" s="502">
        <v>3</v>
      </c>
      <c r="H284">
        <v>12</v>
      </c>
      <c r="I284">
        <v>12</v>
      </c>
      <c r="J284" t="s">
        <v>749</v>
      </c>
      <c r="K284" t="s">
        <v>6</v>
      </c>
      <c r="L284">
        <v>9152</v>
      </c>
      <c r="O284">
        <v>120</v>
      </c>
      <c r="P284">
        <v>120</v>
      </c>
      <c r="Q284" t="s">
        <v>752</v>
      </c>
      <c r="R284" t="s">
        <v>6</v>
      </c>
      <c r="S284">
        <v>184</v>
      </c>
    </row>
    <row r="285" spans="1:19">
      <c r="A285">
        <v>6</v>
      </c>
      <c r="C285" t="s">
        <v>751</v>
      </c>
      <c r="D285" t="s">
        <v>6</v>
      </c>
      <c r="E285">
        <v>2069</v>
      </c>
      <c r="F285" s="502">
        <v>3</v>
      </c>
      <c r="H285">
        <v>6</v>
      </c>
      <c r="I285">
        <v>6</v>
      </c>
      <c r="J285" t="s">
        <v>749</v>
      </c>
      <c r="K285" t="s">
        <v>6</v>
      </c>
      <c r="L285">
        <v>9153</v>
      </c>
      <c r="O285">
        <v>120</v>
      </c>
      <c r="P285">
        <v>120</v>
      </c>
      <c r="Q285" t="s">
        <v>751</v>
      </c>
      <c r="R285" t="s">
        <v>6</v>
      </c>
      <c r="S285">
        <v>147</v>
      </c>
    </row>
    <row r="286" spans="1:19">
      <c r="A286">
        <v>6</v>
      </c>
      <c r="C286" t="s">
        <v>751</v>
      </c>
      <c r="D286" t="s">
        <v>6</v>
      </c>
      <c r="E286">
        <v>228</v>
      </c>
      <c r="F286" s="502">
        <v>3</v>
      </c>
      <c r="H286">
        <v>60</v>
      </c>
      <c r="I286">
        <v>60</v>
      </c>
      <c r="J286" t="s">
        <v>749</v>
      </c>
      <c r="K286" t="s">
        <v>6</v>
      </c>
      <c r="L286">
        <v>183</v>
      </c>
      <c r="O286">
        <v>60</v>
      </c>
      <c r="P286">
        <v>60</v>
      </c>
      <c r="Q286" t="s">
        <v>751</v>
      </c>
      <c r="R286" t="s">
        <v>6</v>
      </c>
      <c r="S286">
        <v>2044</v>
      </c>
    </row>
    <row r="287" spans="1:19">
      <c r="A287">
        <v>18</v>
      </c>
      <c r="C287" t="s">
        <v>751</v>
      </c>
      <c r="D287" t="s">
        <v>6</v>
      </c>
      <c r="E287">
        <v>153</v>
      </c>
      <c r="F287" s="502">
        <v>3</v>
      </c>
      <c r="H287">
        <v>30</v>
      </c>
      <c r="I287">
        <v>30</v>
      </c>
      <c r="J287" t="s">
        <v>749</v>
      </c>
      <c r="K287" t="s">
        <v>7</v>
      </c>
      <c r="L287">
        <v>185</v>
      </c>
      <c r="O287">
        <v>60</v>
      </c>
      <c r="P287">
        <v>60</v>
      </c>
      <c r="Q287" t="s">
        <v>752</v>
      </c>
      <c r="R287" t="s">
        <v>6</v>
      </c>
      <c r="S287">
        <v>270</v>
      </c>
    </row>
    <row r="288" spans="1:19">
      <c r="A288">
        <v>12</v>
      </c>
      <c r="C288" t="s">
        <v>751</v>
      </c>
      <c r="D288" t="s">
        <v>6</v>
      </c>
      <c r="E288">
        <v>643</v>
      </c>
      <c r="F288" s="502">
        <v>3</v>
      </c>
      <c r="H288">
        <v>6</v>
      </c>
      <c r="I288">
        <v>0</v>
      </c>
      <c r="J288" t="s">
        <v>749</v>
      </c>
      <c r="K288" t="s">
        <v>6</v>
      </c>
      <c r="L288">
        <v>525</v>
      </c>
      <c r="O288">
        <v>60</v>
      </c>
      <c r="P288">
        <v>60</v>
      </c>
      <c r="Q288" t="s">
        <v>752</v>
      </c>
      <c r="R288" t="s">
        <v>6</v>
      </c>
      <c r="S288">
        <v>2103</v>
      </c>
    </row>
    <row r="289" spans="1:19">
      <c r="A289">
        <v>6</v>
      </c>
      <c r="C289" t="s">
        <v>751</v>
      </c>
      <c r="D289" t="s">
        <v>6</v>
      </c>
      <c r="E289">
        <v>687</v>
      </c>
      <c r="F289" s="502">
        <v>3</v>
      </c>
      <c r="H289">
        <v>30</v>
      </c>
      <c r="I289">
        <v>30</v>
      </c>
      <c r="J289" t="s">
        <v>749</v>
      </c>
      <c r="K289" t="s">
        <v>7</v>
      </c>
      <c r="L289">
        <v>502</v>
      </c>
      <c r="O289">
        <v>60</v>
      </c>
      <c r="P289">
        <v>60</v>
      </c>
      <c r="Q289" t="s">
        <v>752</v>
      </c>
      <c r="R289" t="s">
        <v>6</v>
      </c>
      <c r="S289">
        <v>2128</v>
      </c>
    </row>
    <row r="290" spans="1:19">
      <c r="A290">
        <v>12</v>
      </c>
      <c r="C290" t="s">
        <v>751</v>
      </c>
      <c r="D290" t="s">
        <v>6</v>
      </c>
      <c r="E290">
        <v>282</v>
      </c>
      <c r="F290" s="502">
        <v>3</v>
      </c>
      <c r="H290">
        <v>6</v>
      </c>
      <c r="I290">
        <v>6</v>
      </c>
      <c r="J290" t="s">
        <v>751</v>
      </c>
      <c r="K290" t="s">
        <v>7</v>
      </c>
      <c r="L290">
        <v>9205</v>
      </c>
      <c r="O290">
        <v>60</v>
      </c>
      <c r="P290">
        <v>60</v>
      </c>
      <c r="Q290" t="s">
        <v>753</v>
      </c>
      <c r="R290" t="s">
        <v>7</v>
      </c>
      <c r="S290">
        <v>215</v>
      </c>
    </row>
    <row r="291" spans="1:19">
      <c r="A291">
        <v>30</v>
      </c>
      <c r="C291" t="s">
        <v>751</v>
      </c>
      <c r="D291" t="s">
        <v>6</v>
      </c>
      <c r="E291">
        <v>154</v>
      </c>
      <c r="F291" s="502">
        <v>3</v>
      </c>
      <c r="H291">
        <v>6</v>
      </c>
      <c r="I291">
        <v>6</v>
      </c>
      <c r="J291" t="s">
        <v>751</v>
      </c>
      <c r="K291" t="s">
        <v>7</v>
      </c>
      <c r="L291">
        <v>9206</v>
      </c>
      <c r="O291">
        <v>60</v>
      </c>
      <c r="P291">
        <v>60</v>
      </c>
      <c r="Q291" t="s">
        <v>753</v>
      </c>
      <c r="R291" t="s">
        <v>7</v>
      </c>
      <c r="S291">
        <v>629</v>
      </c>
    </row>
    <row r="292" spans="1:19">
      <c r="A292">
        <v>30</v>
      </c>
      <c r="C292" t="s">
        <v>751</v>
      </c>
      <c r="D292" t="s">
        <v>6</v>
      </c>
      <c r="E292">
        <v>224</v>
      </c>
      <c r="F292" s="502">
        <v>3</v>
      </c>
      <c r="H292">
        <v>6</v>
      </c>
      <c r="I292">
        <v>6</v>
      </c>
      <c r="J292" t="s">
        <v>751</v>
      </c>
      <c r="K292" t="s">
        <v>7</v>
      </c>
      <c r="L292">
        <v>9208</v>
      </c>
      <c r="O292">
        <v>60</v>
      </c>
      <c r="P292">
        <v>60</v>
      </c>
      <c r="Q292" t="s">
        <v>753</v>
      </c>
      <c r="R292" t="s">
        <v>6</v>
      </c>
      <c r="S292">
        <v>2032</v>
      </c>
    </row>
    <row r="293" spans="1:19">
      <c r="A293">
        <v>12</v>
      </c>
      <c r="C293" t="s">
        <v>751</v>
      </c>
      <c r="D293" t="s">
        <v>6</v>
      </c>
      <c r="E293">
        <v>563</v>
      </c>
      <c r="F293" s="502">
        <v>3</v>
      </c>
      <c r="H293">
        <v>6</v>
      </c>
      <c r="I293">
        <v>6</v>
      </c>
      <c r="J293" t="s">
        <v>751</v>
      </c>
      <c r="K293" t="s">
        <v>7</v>
      </c>
      <c r="L293">
        <v>9210</v>
      </c>
      <c r="O293">
        <v>60</v>
      </c>
      <c r="P293">
        <v>60</v>
      </c>
      <c r="Q293" t="s">
        <v>753</v>
      </c>
      <c r="R293" t="s">
        <v>6</v>
      </c>
      <c r="S293">
        <v>2105</v>
      </c>
    </row>
    <row r="294" spans="1:19">
      <c r="A294">
        <v>180</v>
      </c>
      <c r="B294">
        <v>180</v>
      </c>
      <c r="C294" t="s">
        <v>751</v>
      </c>
      <c r="D294" t="s">
        <v>6</v>
      </c>
      <c r="E294">
        <v>176</v>
      </c>
      <c r="F294" s="502">
        <v>3</v>
      </c>
      <c r="H294">
        <v>6</v>
      </c>
      <c r="I294">
        <v>6</v>
      </c>
      <c r="J294" t="s">
        <v>751</v>
      </c>
      <c r="K294" t="s">
        <v>7</v>
      </c>
      <c r="L294">
        <v>9309</v>
      </c>
      <c r="O294">
        <v>120</v>
      </c>
      <c r="P294">
        <v>120</v>
      </c>
      <c r="Q294" t="s">
        <v>753</v>
      </c>
      <c r="R294" t="s">
        <v>6</v>
      </c>
      <c r="S294">
        <v>695</v>
      </c>
    </row>
    <row r="295" spans="1:19">
      <c r="A295">
        <v>12</v>
      </c>
      <c r="B295">
        <v>12</v>
      </c>
      <c r="C295" t="s">
        <v>751</v>
      </c>
      <c r="D295" t="s">
        <v>6</v>
      </c>
      <c r="E295">
        <v>220</v>
      </c>
      <c r="F295" s="502">
        <v>3</v>
      </c>
      <c r="H295">
        <v>12</v>
      </c>
      <c r="I295">
        <v>12</v>
      </c>
      <c r="J295" t="s">
        <v>751</v>
      </c>
      <c r="K295" t="s">
        <v>7</v>
      </c>
      <c r="L295">
        <v>9313</v>
      </c>
      <c r="O295">
        <v>60</v>
      </c>
      <c r="P295">
        <v>60</v>
      </c>
      <c r="Q295" t="s">
        <v>753</v>
      </c>
      <c r="R295" t="s">
        <v>6</v>
      </c>
      <c r="S295">
        <v>2020</v>
      </c>
    </row>
    <row r="296" spans="1:19">
      <c r="A296">
        <v>30</v>
      </c>
      <c r="B296">
        <v>30</v>
      </c>
      <c r="C296" t="s">
        <v>751</v>
      </c>
      <c r="D296" t="s">
        <v>6</v>
      </c>
      <c r="E296">
        <v>534</v>
      </c>
      <c r="F296" s="502">
        <v>3</v>
      </c>
      <c r="H296">
        <v>6</v>
      </c>
      <c r="I296">
        <v>6</v>
      </c>
      <c r="J296" t="s">
        <v>751</v>
      </c>
      <c r="K296" t="s">
        <v>7</v>
      </c>
      <c r="L296">
        <v>9319</v>
      </c>
      <c r="O296">
        <v>60</v>
      </c>
      <c r="P296">
        <v>60</v>
      </c>
      <c r="Q296" t="s">
        <v>753</v>
      </c>
      <c r="R296" t="s">
        <v>6</v>
      </c>
      <c r="S296">
        <v>2001</v>
      </c>
    </row>
    <row r="297" spans="1:19">
      <c r="A297">
        <v>48</v>
      </c>
      <c r="B297">
        <v>48</v>
      </c>
      <c r="C297" t="s">
        <v>751</v>
      </c>
      <c r="D297" t="s">
        <v>6</v>
      </c>
      <c r="E297">
        <v>524</v>
      </c>
      <c r="F297" s="502">
        <v>3</v>
      </c>
      <c r="H297">
        <v>18</v>
      </c>
      <c r="I297">
        <v>18</v>
      </c>
      <c r="J297" t="s">
        <v>751</v>
      </c>
      <c r="K297" t="s">
        <v>7</v>
      </c>
      <c r="L297">
        <v>256</v>
      </c>
      <c r="O297">
        <v>120</v>
      </c>
      <c r="P297">
        <v>120</v>
      </c>
      <c r="Q297" t="s">
        <v>753</v>
      </c>
      <c r="R297" t="s">
        <v>6</v>
      </c>
      <c r="S297">
        <v>501</v>
      </c>
    </row>
    <row r="298" spans="1:19">
      <c r="A298">
        <v>60</v>
      </c>
      <c r="B298">
        <v>60</v>
      </c>
      <c r="C298" t="s">
        <v>751</v>
      </c>
      <c r="D298" t="s">
        <v>6</v>
      </c>
      <c r="E298">
        <v>515</v>
      </c>
      <c r="F298" s="502">
        <v>3</v>
      </c>
      <c r="H298">
        <v>12</v>
      </c>
      <c r="I298">
        <v>12</v>
      </c>
      <c r="J298" t="s">
        <v>751</v>
      </c>
      <c r="K298" t="s">
        <v>7</v>
      </c>
      <c r="L298">
        <v>2129</v>
      </c>
      <c r="O298">
        <v>120</v>
      </c>
      <c r="P298">
        <v>120</v>
      </c>
      <c r="Q298" t="s">
        <v>753</v>
      </c>
      <c r="R298" t="s">
        <v>6</v>
      </c>
      <c r="S298">
        <v>137</v>
      </c>
    </row>
    <row r="299" spans="1:19">
      <c r="A299">
        <v>120</v>
      </c>
      <c r="B299">
        <v>120</v>
      </c>
      <c r="C299" t="s">
        <v>751</v>
      </c>
      <c r="D299" t="s">
        <v>6</v>
      </c>
      <c r="E299">
        <v>529</v>
      </c>
      <c r="F299" s="502">
        <v>3</v>
      </c>
      <c r="H299">
        <v>6</v>
      </c>
      <c r="I299">
        <v>6</v>
      </c>
      <c r="J299" t="s">
        <v>751</v>
      </c>
      <c r="K299" t="s">
        <v>7</v>
      </c>
      <c r="L299">
        <v>228</v>
      </c>
      <c r="O299">
        <v>60</v>
      </c>
      <c r="P299">
        <v>60</v>
      </c>
      <c r="Q299" t="s">
        <v>753</v>
      </c>
      <c r="R299" t="s">
        <v>6</v>
      </c>
      <c r="S299">
        <v>164</v>
      </c>
    </row>
    <row r="300" spans="1:19">
      <c r="A300">
        <v>180</v>
      </c>
      <c r="B300">
        <v>180</v>
      </c>
      <c r="C300" t="s">
        <v>751</v>
      </c>
      <c r="D300" t="s">
        <v>6</v>
      </c>
      <c r="E300">
        <v>157</v>
      </c>
      <c r="F300" s="502">
        <v>3</v>
      </c>
      <c r="H300">
        <v>30</v>
      </c>
      <c r="I300">
        <v>30</v>
      </c>
      <c r="J300" t="s">
        <v>751</v>
      </c>
      <c r="K300" t="s">
        <v>7</v>
      </c>
      <c r="L300">
        <v>153</v>
      </c>
      <c r="O300">
        <v>600</v>
      </c>
      <c r="P300">
        <v>600</v>
      </c>
      <c r="Q300" t="s">
        <v>753</v>
      </c>
      <c r="R300" t="s">
        <v>6</v>
      </c>
      <c r="S300">
        <v>173</v>
      </c>
    </row>
    <row r="301" spans="1:19">
      <c r="A301">
        <v>12</v>
      </c>
      <c r="B301">
        <v>12</v>
      </c>
      <c r="C301" t="s">
        <v>752</v>
      </c>
      <c r="D301" t="s">
        <v>6</v>
      </c>
      <c r="E301">
        <v>2114</v>
      </c>
      <c r="F301" s="502">
        <v>3</v>
      </c>
      <c r="H301">
        <v>60</v>
      </c>
      <c r="I301">
        <v>60</v>
      </c>
      <c r="J301" t="s">
        <v>751</v>
      </c>
      <c r="K301" t="s">
        <v>7</v>
      </c>
      <c r="L301">
        <v>154</v>
      </c>
      <c r="O301">
        <v>120</v>
      </c>
      <c r="P301">
        <v>120</v>
      </c>
      <c r="Q301" t="s">
        <v>753</v>
      </c>
      <c r="R301" t="s">
        <v>6</v>
      </c>
      <c r="S301">
        <v>148</v>
      </c>
    </row>
    <row r="302" spans="1:19">
      <c r="A302">
        <v>6</v>
      </c>
      <c r="B302">
        <v>6</v>
      </c>
      <c r="C302" t="s">
        <v>752</v>
      </c>
      <c r="D302" t="s">
        <v>6</v>
      </c>
      <c r="E302">
        <v>237</v>
      </c>
      <c r="F302" s="502">
        <v>3</v>
      </c>
      <c r="H302">
        <v>6</v>
      </c>
      <c r="I302">
        <v>6</v>
      </c>
      <c r="J302" t="s">
        <v>751</v>
      </c>
      <c r="K302" t="s">
        <v>7</v>
      </c>
      <c r="L302">
        <v>224</v>
      </c>
      <c r="O302">
        <v>60</v>
      </c>
      <c r="P302">
        <v>60</v>
      </c>
      <c r="Q302" t="s">
        <v>753</v>
      </c>
      <c r="R302" t="s">
        <v>7</v>
      </c>
      <c r="S302">
        <v>9146</v>
      </c>
    </row>
    <row r="303" spans="1:19">
      <c r="A303">
        <v>30</v>
      </c>
      <c r="B303">
        <v>30</v>
      </c>
      <c r="C303" t="s">
        <v>752</v>
      </c>
      <c r="D303" t="s">
        <v>6</v>
      </c>
      <c r="E303">
        <v>691</v>
      </c>
      <c r="F303" s="502">
        <v>3</v>
      </c>
      <c r="H303">
        <v>18</v>
      </c>
      <c r="I303">
        <v>18</v>
      </c>
      <c r="J303" t="s">
        <v>751</v>
      </c>
      <c r="K303" t="s">
        <v>7</v>
      </c>
      <c r="L303">
        <v>69066</v>
      </c>
      <c r="O303">
        <v>60</v>
      </c>
      <c r="P303">
        <v>60</v>
      </c>
      <c r="Q303" t="s">
        <v>753</v>
      </c>
      <c r="R303" t="s">
        <v>6</v>
      </c>
      <c r="S303">
        <v>2046</v>
      </c>
    </row>
    <row r="304" spans="1:19">
      <c r="A304">
        <v>6</v>
      </c>
      <c r="B304">
        <v>6</v>
      </c>
      <c r="C304" t="s">
        <v>752</v>
      </c>
      <c r="D304" t="s">
        <v>6</v>
      </c>
      <c r="E304">
        <v>2018</v>
      </c>
      <c r="F304" s="502">
        <v>3</v>
      </c>
      <c r="H304">
        <v>6</v>
      </c>
      <c r="I304">
        <v>6</v>
      </c>
      <c r="J304" t="s">
        <v>749</v>
      </c>
      <c r="K304" t="s">
        <v>6</v>
      </c>
      <c r="L304">
        <v>562</v>
      </c>
      <c r="O304">
        <v>60</v>
      </c>
      <c r="P304">
        <v>60</v>
      </c>
      <c r="Q304" t="s">
        <v>754</v>
      </c>
      <c r="R304" t="s">
        <v>6</v>
      </c>
      <c r="S304">
        <v>4201</v>
      </c>
    </row>
    <row r="305" spans="1:19">
      <c r="A305">
        <v>6</v>
      </c>
      <c r="B305">
        <v>6</v>
      </c>
      <c r="C305" t="s">
        <v>752</v>
      </c>
      <c r="D305" t="s">
        <v>7</v>
      </c>
      <c r="E305">
        <v>2111</v>
      </c>
      <c r="F305" s="502">
        <v>3</v>
      </c>
      <c r="H305">
        <v>30</v>
      </c>
      <c r="I305">
        <v>30</v>
      </c>
      <c r="J305" t="s">
        <v>749</v>
      </c>
      <c r="K305" t="s">
        <v>6</v>
      </c>
      <c r="L305">
        <v>569</v>
      </c>
      <c r="O305">
        <v>60</v>
      </c>
      <c r="P305">
        <v>60</v>
      </c>
      <c r="Q305" t="s">
        <v>754</v>
      </c>
      <c r="R305" t="s">
        <v>6</v>
      </c>
      <c r="S305">
        <v>114</v>
      </c>
    </row>
    <row r="306" spans="1:19">
      <c r="A306">
        <v>60</v>
      </c>
      <c r="B306">
        <v>60</v>
      </c>
      <c r="C306" t="s">
        <v>752</v>
      </c>
      <c r="D306" t="s">
        <v>6</v>
      </c>
      <c r="E306">
        <v>124</v>
      </c>
      <c r="F306" s="502">
        <v>3</v>
      </c>
      <c r="H306">
        <v>12</v>
      </c>
      <c r="I306">
        <v>12</v>
      </c>
      <c r="J306" t="s">
        <v>749</v>
      </c>
      <c r="K306" t="s">
        <v>6</v>
      </c>
      <c r="L306">
        <v>9409</v>
      </c>
      <c r="O306">
        <v>60</v>
      </c>
      <c r="P306">
        <v>60</v>
      </c>
      <c r="Q306" t="s">
        <v>754</v>
      </c>
      <c r="R306" t="s">
        <v>6</v>
      </c>
      <c r="S306">
        <v>406</v>
      </c>
    </row>
    <row r="307" spans="1:19">
      <c r="A307">
        <v>6</v>
      </c>
      <c r="B307">
        <v>6</v>
      </c>
      <c r="C307" t="s">
        <v>752</v>
      </c>
      <c r="D307" t="s">
        <v>6</v>
      </c>
      <c r="E307">
        <v>281</v>
      </c>
      <c r="F307" s="502">
        <v>3</v>
      </c>
      <c r="H307">
        <v>6</v>
      </c>
      <c r="I307">
        <v>6</v>
      </c>
      <c r="J307" t="s">
        <v>749</v>
      </c>
      <c r="K307" t="s">
        <v>6</v>
      </c>
      <c r="L307">
        <v>9416</v>
      </c>
      <c r="O307">
        <v>60</v>
      </c>
      <c r="P307">
        <v>60</v>
      </c>
      <c r="Q307" t="s">
        <v>754</v>
      </c>
      <c r="R307" t="s">
        <v>6</v>
      </c>
      <c r="S307">
        <v>2124</v>
      </c>
    </row>
    <row r="308" spans="1:19">
      <c r="A308">
        <v>6</v>
      </c>
      <c r="B308">
        <v>6</v>
      </c>
      <c r="C308" t="s">
        <v>752</v>
      </c>
      <c r="D308" t="s">
        <v>6</v>
      </c>
      <c r="E308">
        <v>239</v>
      </c>
      <c r="F308" s="502">
        <v>3</v>
      </c>
      <c r="H308">
        <v>6</v>
      </c>
      <c r="I308">
        <v>6</v>
      </c>
      <c r="J308" t="s">
        <v>749</v>
      </c>
      <c r="K308" t="s">
        <v>6</v>
      </c>
      <c r="L308">
        <v>9418</v>
      </c>
      <c r="O308">
        <v>60</v>
      </c>
      <c r="P308">
        <v>60</v>
      </c>
      <c r="Q308" t="s">
        <v>754</v>
      </c>
      <c r="R308" t="s">
        <v>6</v>
      </c>
      <c r="S308">
        <v>698</v>
      </c>
    </row>
    <row r="309" spans="1:19">
      <c r="A309">
        <v>30</v>
      </c>
      <c r="B309">
        <v>30</v>
      </c>
      <c r="C309" t="s">
        <v>752</v>
      </c>
      <c r="D309" t="s">
        <v>6</v>
      </c>
      <c r="E309">
        <v>114</v>
      </c>
      <c r="F309" s="502">
        <v>3</v>
      </c>
      <c r="H309">
        <v>6</v>
      </c>
      <c r="I309">
        <v>6</v>
      </c>
      <c r="J309" t="s">
        <v>749</v>
      </c>
      <c r="K309" t="s">
        <v>6</v>
      </c>
      <c r="L309">
        <v>9419</v>
      </c>
      <c r="O309">
        <v>60</v>
      </c>
      <c r="P309">
        <v>60</v>
      </c>
      <c r="Q309" t="s">
        <v>754</v>
      </c>
      <c r="R309" t="s">
        <v>6</v>
      </c>
      <c r="S309">
        <v>2008</v>
      </c>
    </row>
    <row r="310" spans="1:19">
      <c r="A310">
        <v>18</v>
      </c>
      <c r="B310">
        <v>18</v>
      </c>
      <c r="C310" t="s">
        <v>752</v>
      </c>
      <c r="D310" t="s">
        <v>6</v>
      </c>
      <c r="E310">
        <v>69021</v>
      </c>
      <c r="F310" s="502">
        <v>3</v>
      </c>
      <c r="H310">
        <v>180</v>
      </c>
      <c r="I310">
        <v>180</v>
      </c>
      <c r="J310" t="s">
        <v>751</v>
      </c>
      <c r="K310" t="s">
        <v>6</v>
      </c>
      <c r="L310">
        <v>120</v>
      </c>
      <c r="O310">
        <v>120</v>
      </c>
      <c r="P310">
        <v>120</v>
      </c>
      <c r="Q310" t="s">
        <v>754</v>
      </c>
      <c r="R310" t="s">
        <v>6</v>
      </c>
      <c r="S310">
        <v>518</v>
      </c>
    </row>
    <row r="311" spans="1:19">
      <c r="A311">
        <v>30</v>
      </c>
      <c r="B311">
        <v>30</v>
      </c>
      <c r="C311" t="s">
        <v>752</v>
      </c>
      <c r="D311" t="s">
        <v>6</v>
      </c>
      <c r="E311">
        <v>218</v>
      </c>
      <c r="F311" s="502">
        <v>3</v>
      </c>
      <c r="H311">
        <v>30</v>
      </c>
      <c r="I311">
        <v>30</v>
      </c>
      <c r="J311" t="s">
        <v>751</v>
      </c>
      <c r="K311" t="s">
        <v>6</v>
      </c>
      <c r="L311">
        <v>562</v>
      </c>
      <c r="O311">
        <v>120</v>
      </c>
      <c r="P311">
        <v>120</v>
      </c>
      <c r="Q311" t="s">
        <v>754</v>
      </c>
      <c r="R311" t="s">
        <v>6</v>
      </c>
      <c r="S311">
        <v>513</v>
      </c>
    </row>
    <row r="312" spans="1:19">
      <c r="A312">
        <v>6</v>
      </c>
      <c r="B312">
        <v>6</v>
      </c>
      <c r="C312" t="s">
        <v>752</v>
      </c>
      <c r="D312" t="s">
        <v>6</v>
      </c>
      <c r="E312">
        <v>2002</v>
      </c>
      <c r="F312" s="502">
        <v>3</v>
      </c>
      <c r="H312">
        <v>12</v>
      </c>
      <c r="I312">
        <v>12</v>
      </c>
      <c r="J312" t="s">
        <v>751</v>
      </c>
      <c r="K312" t="s">
        <v>6</v>
      </c>
      <c r="L312">
        <v>142</v>
      </c>
      <c r="O312">
        <v>60</v>
      </c>
      <c r="P312">
        <v>60</v>
      </c>
      <c r="Q312" t="s">
        <v>755</v>
      </c>
      <c r="R312" t="s">
        <v>6</v>
      </c>
      <c r="S312">
        <v>253</v>
      </c>
    </row>
    <row r="313" spans="1:19">
      <c r="A313">
        <v>12</v>
      </c>
      <c r="B313">
        <v>12</v>
      </c>
      <c r="C313" t="s">
        <v>752</v>
      </c>
      <c r="D313" t="s">
        <v>6</v>
      </c>
      <c r="E313">
        <v>2096</v>
      </c>
      <c r="F313" s="502">
        <v>3</v>
      </c>
      <c r="H313">
        <v>6</v>
      </c>
      <c r="I313">
        <v>6</v>
      </c>
      <c r="J313" t="s">
        <v>749</v>
      </c>
      <c r="K313" t="s">
        <v>6</v>
      </c>
      <c r="L313">
        <v>243</v>
      </c>
      <c r="O313">
        <v>60</v>
      </c>
      <c r="P313">
        <v>60</v>
      </c>
      <c r="Q313" t="s">
        <v>755</v>
      </c>
      <c r="R313" t="s">
        <v>7</v>
      </c>
      <c r="S313">
        <v>2028</v>
      </c>
    </row>
    <row r="314" spans="1:19">
      <c r="A314">
        <v>24</v>
      </c>
      <c r="B314">
        <v>24</v>
      </c>
      <c r="C314" t="s">
        <v>752</v>
      </c>
      <c r="D314" t="s">
        <v>7</v>
      </c>
      <c r="E314">
        <v>69039</v>
      </c>
      <c r="F314" s="502">
        <v>3</v>
      </c>
      <c r="H314">
        <v>6</v>
      </c>
      <c r="I314">
        <v>6</v>
      </c>
      <c r="J314" t="s">
        <v>749</v>
      </c>
      <c r="K314" t="s">
        <v>6</v>
      </c>
      <c r="L314">
        <v>244</v>
      </c>
      <c r="O314">
        <v>60</v>
      </c>
      <c r="P314">
        <v>60</v>
      </c>
      <c r="Q314" t="s">
        <v>755</v>
      </c>
      <c r="R314" t="s">
        <v>7</v>
      </c>
      <c r="S314">
        <v>693</v>
      </c>
    </row>
    <row r="315" spans="1:19">
      <c r="A315">
        <v>18</v>
      </c>
      <c r="B315">
        <v>18</v>
      </c>
      <c r="C315" t="s">
        <v>752</v>
      </c>
      <c r="D315" t="s">
        <v>6</v>
      </c>
      <c r="E315">
        <v>69064</v>
      </c>
      <c r="F315" s="502">
        <v>3</v>
      </c>
      <c r="H315">
        <v>6</v>
      </c>
      <c r="I315">
        <v>6</v>
      </c>
      <c r="J315" t="s">
        <v>751</v>
      </c>
      <c r="K315" t="s">
        <v>6</v>
      </c>
      <c r="L315">
        <v>2118</v>
      </c>
      <c r="O315">
        <v>60</v>
      </c>
      <c r="P315">
        <v>60</v>
      </c>
      <c r="Q315" t="s">
        <v>755</v>
      </c>
      <c r="R315" t="s">
        <v>7</v>
      </c>
      <c r="S315">
        <v>635</v>
      </c>
    </row>
    <row r="316" spans="1:19">
      <c r="A316">
        <v>12</v>
      </c>
      <c r="B316">
        <v>12</v>
      </c>
      <c r="C316" t="s">
        <v>752</v>
      </c>
      <c r="D316" t="s">
        <v>6</v>
      </c>
      <c r="E316">
        <v>561</v>
      </c>
      <c r="F316" s="502">
        <v>3</v>
      </c>
      <c r="H316">
        <v>12</v>
      </c>
      <c r="I316">
        <v>12</v>
      </c>
      <c r="J316" t="s">
        <v>751</v>
      </c>
      <c r="K316" t="s">
        <v>6</v>
      </c>
      <c r="L316">
        <v>290</v>
      </c>
      <c r="O316">
        <v>120</v>
      </c>
      <c r="P316">
        <v>120</v>
      </c>
      <c r="Q316" t="s">
        <v>755</v>
      </c>
      <c r="R316" t="s">
        <v>6</v>
      </c>
      <c r="S316">
        <v>69074</v>
      </c>
    </row>
    <row r="317" spans="1:19">
      <c r="A317">
        <v>12</v>
      </c>
      <c r="B317">
        <v>12</v>
      </c>
      <c r="C317" t="s">
        <v>752</v>
      </c>
      <c r="D317" t="s">
        <v>7</v>
      </c>
      <c r="E317">
        <v>527</v>
      </c>
      <c r="F317" s="502">
        <v>3</v>
      </c>
      <c r="H317">
        <v>300</v>
      </c>
      <c r="I317">
        <v>300</v>
      </c>
      <c r="J317" t="s">
        <v>752</v>
      </c>
      <c r="K317" t="s">
        <v>6</v>
      </c>
      <c r="L317">
        <v>184</v>
      </c>
      <c r="O317">
        <v>120</v>
      </c>
      <c r="P317">
        <v>120</v>
      </c>
      <c r="Q317" t="s">
        <v>755</v>
      </c>
      <c r="R317" t="s">
        <v>6</v>
      </c>
      <c r="S317">
        <v>69045</v>
      </c>
    </row>
    <row r="318" spans="1:19">
      <c r="A318">
        <v>180</v>
      </c>
      <c r="B318">
        <v>180</v>
      </c>
      <c r="C318" t="s">
        <v>752</v>
      </c>
      <c r="D318" t="s">
        <v>7</v>
      </c>
      <c r="E318">
        <v>138</v>
      </c>
      <c r="F318" s="502">
        <v>3</v>
      </c>
      <c r="H318">
        <v>6</v>
      </c>
      <c r="J318" t="s">
        <v>751</v>
      </c>
      <c r="K318" t="s">
        <v>6</v>
      </c>
      <c r="L318">
        <v>9205</v>
      </c>
      <c r="O318">
        <v>60</v>
      </c>
      <c r="P318">
        <v>60</v>
      </c>
      <c r="Q318" t="s">
        <v>755</v>
      </c>
      <c r="R318" t="s">
        <v>7</v>
      </c>
      <c r="S318">
        <v>69014</v>
      </c>
    </row>
    <row r="319" spans="1:19">
      <c r="A319">
        <v>60</v>
      </c>
      <c r="B319">
        <v>60</v>
      </c>
      <c r="C319" t="s">
        <v>752</v>
      </c>
      <c r="D319" t="s">
        <v>7</v>
      </c>
      <c r="E319">
        <v>513</v>
      </c>
      <c r="F319" s="502">
        <v>3</v>
      </c>
      <c r="H319">
        <v>6</v>
      </c>
      <c r="J319" t="s">
        <v>751</v>
      </c>
      <c r="K319" t="s">
        <v>6</v>
      </c>
      <c r="L319">
        <v>9206</v>
      </c>
      <c r="O319">
        <v>120</v>
      </c>
      <c r="P319">
        <v>120</v>
      </c>
      <c r="Q319" t="s">
        <v>755</v>
      </c>
      <c r="R319" t="s">
        <v>6</v>
      </c>
      <c r="S319">
        <v>130</v>
      </c>
    </row>
    <row r="320" spans="1:19">
      <c r="A320">
        <v>120</v>
      </c>
      <c r="B320">
        <v>120</v>
      </c>
      <c r="C320" t="s">
        <v>752</v>
      </c>
      <c r="D320" t="s">
        <v>7</v>
      </c>
      <c r="E320">
        <v>305</v>
      </c>
      <c r="F320" s="502">
        <v>3</v>
      </c>
      <c r="H320">
        <v>6</v>
      </c>
      <c r="J320" t="s">
        <v>751</v>
      </c>
      <c r="K320" t="s">
        <v>6</v>
      </c>
      <c r="L320">
        <v>9208</v>
      </c>
      <c r="O320">
        <v>300</v>
      </c>
      <c r="P320">
        <v>300</v>
      </c>
      <c r="Q320" t="s">
        <v>755</v>
      </c>
      <c r="R320" t="s">
        <v>7</v>
      </c>
      <c r="S320">
        <v>507</v>
      </c>
    </row>
    <row r="321" spans="1:19">
      <c r="A321">
        <v>6</v>
      </c>
      <c r="B321">
        <v>6</v>
      </c>
      <c r="C321" t="s">
        <v>752</v>
      </c>
      <c r="D321" t="s">
        <v>6</v>
      </c>
      <c r="E321">
        <v>2126</v>
      </c>
      <c r="F321" s="502">
        <v>3</v>
      </c>
      <c r="H321">
        <v>6</v>
      </c>
      <c r="J321" t="s">
        <v>751</v>
      </c>
      <c r="K321" t="s">
        <v>6</v>
      </c>
      <c r="L321">
        <v>9210</v>
      </c>
      <c r="O321">
        <v>60</v>
      </c>
      <c r="P321">
        <v>60</v>
      </c>
      <c r="Q321" t="s">
        <v>755</v>
      </c>
      <c r="R321" t="s">
        <v>7</v>
      </c>
      <c r="S321">
        <v>148</v>
      </c>
    </row>
    <row r="322" spans="1:19">
      <c r="A322">
        <v>6</v>
      </c>
      <c r="B322">
        <v>6</v>
      </c>
      <c r="C322" t="s">
        <v>752</v>
      </c>
      <c r="D322" t="s">
        <v>7</v>
      </c>
      <c r="E322">
        <v>2134</v>
      </c>
      <c r="F322" s="502">
        <v>3</v>
      </c>
      <c r="H322">
        <v>6</v>
      </c>
      <c r="J322" t="s">
        <v>751</v>
      </c>
      <c r="K322" t="s">
        <v>6</v>
      </c>
      <c r="L322">
        <v>9309</v>
      </c>
      <c r="O322">
        <v>60</v>
      </c>
      <c r="P322">
        <v>60</v>
      </c>
      <c r="Q322" t="s">
        <v>755</v>
      </c>
      <c r="R322" t="s">
        <v>7</v>
      </c>
      <c r="S322">
        <v>155</v>
      </c>
    </row>
    <row r="323" spans="1:19">
      <c r="A323">
        <v>120</v>
      </c>
      <c r="B323">
        <v>120</v>
      </c>
      <c r="C323" t="s">
        <v>752</v>
      </c>
      <c r="D323" t="s">
        <v>7</v>
      </c>
      <c r="E323">
        <v>199</v>
      </c>
      <c r="F323" s="502">
        <v>3</v>
      </c>
      <c r="H323">
        <v>12</v>
      </c>
      <c r="J323" t="s">
        <v>751</v>
      </c>
      <c r="K323" t="s">
        <v>6</v>
      </c>
      <c r="L323">
        <v>9313</v>
      </c>
      <c r="O323">
        <v>180</v>
      </c>
      <c r="P323">
        <v>180</v>
      </c>
      <c r="Q323" t="s">
        <v>755</v>
      </c>
      <c r="R323" t="s">
        <v>7</v>
      </c>
      <c r="S323">
        <v>158</v>
      </c>
    </row>
    <row r="324" spans="1:19">
      <c r="A324">
        <v>120</v>
      </c>
      <c r="B324">
        <v>120</v>
      </c>
      <c r="C324" t="s">
        <v>752</v>
      </c>
      <c r="D324" t="s">
        <v>6</v>
      </c>
      <c r="E324">
        <v>184</v>
      </c>
      <c r="F324" s="502">
        <v>3</v>
      </c>
      <c r="H324">
        <v>6</v>
      </c>
      <c r="J324" t="s">
        <v>751</v>
      </c>
      <c r="K324" t="s">
        <v>6</v>
      </c>
      <c r="L324">
        <v>9319</v>
      </c>
      <c r="O324">
        <v>60</v>
      </c>
      <c r="P324">
        <v>60</v>
      </c>
      <c r="Q324" t="s">
        <v>754</v>
      </c>
      <c r="R324" t="s">
        <v>6</v>
      </c>
      <c r="S324">
        <v>2027</v>
      </c>
    </row>
    <row r="325" spans="1:19">
      <c r="A325">
        <v>60</v>
      </c>
      <c r="B325">
        <v>60</v>
      </c>
      <c r="C325" t="s">
        <v>751</v>
      </c>
      <c r="D325" t="s">
        <v>6</v>
      </c>
      <c r="E325">
        <v>147</v>
      </c>
      <c r="F325" s="502">
        <v>3</v>
      </c>
      <c r="H325">
        <v>18</v>
      </c>
      <c r="J325" t="s">
        <v>751</v>
      </c>
      <c r="K325" t="s">
        <v>6</v>
      </c>
      <c r="L325">
        <v>256</v>
      </c>
    </row>
    <row r="326" spans="1:19">
      <c r="A326">
        <v>6</v>
      </c>
      <c r="B326">
        <v>6</v>
      </c>
      <c r="C326" t="s">
        <v>752</v>
      </c>
      <c r="D326" t="s">
        <v>6</v>
      </c>
      <c r="E326">
        <v>270</v>
      </c>
      <c r="F326" s="502">
        <v>3</v>
      </c>
      <c r="H326">
        <v>12</v>
      </c>
      <c r="J326" t="s">
        <v>751</v>
      </c>
      <c r="K326" t="s">
        <v>6</v>
      </c>
      <c r="L326">
        <v>2129</v>
      </c>
    </row>
    <row r="327" spans="1:19">
      <c r="A327">
        <v>144</v>
      </c>
      <c r="B327">
        <v>144</v>
      </c>
      <c r="C327" t="s">
        <v>753</v>
      </c>
      <c r="D327" t="s">
        <v>6</v>
      </c>
      <c r="E327">
        <v>306</v>
      </c>
      <c r="F327" s="502">
        <v>3</v>
      </c>
      <c r="H327">
        <v>6</v>
      </c>
      <c r="J327" t="s">
        <v>751</v>
      </c>
      <c r="K327" t="s">
        <v>6</v>
      </c>
      <c r="L327">
        <v>228</v>
      </c>
    </row>
    <row r="328" spans="1:19">
      <c r="A328">
        <v>6</v>
      </c>
      <c r="B328">
        <v>6</v>
      </c>
      <c r="C328" t="s">
        <v>753</v>
      </c>
      <c r="D328" t="s">
        <v>6</v>
      </c>
      <c r="E328">
        <v>2003</v>
      </c>
      <c r="F328" s="502">
        <v>3</v>
      </c>
      <c r="H328">
        <v>30</v>
      </c>
      <c r="J328" t="s">
        <v>751</v>
      </c>
      <c r="K328" t="s">
        <v>6</v>
      </c>
      <c r="L328">
        <v>153</v>
      </c>
    </row>
    <row r="329" spans="1:19">
      <c r="A329">
        <v>6</v>
      </c>
      <c r="B329">
        <v>6</v>
      </c>
      <c r="C329" t="s">
        <v>753</v>
      </c>
      <c r="D329" t="s">
        <v>6</v>
      </c>
      <c r="E329">
        <v>2025</v>
      </c>
      <c r="F329" s="502">
        <v>3</v>
      </c>
      <c r="H329">
        <v>60</v>
      </c>
      <c r="J329" t="s">
        <v>751</v>
      </c>
      <c r="K329" t="s">
        <v>6</v>
      </c>
      <c r="L329">
        <v>154</v>
      </c>
    </row>
    <row r="330" spans="1:19">
      <c r="A330">
        <v>6</v>
      </c>
      <c r="B330">
        <v>6</v>
      </c>
      <c r="C330" t="s">
        <v>753</v>
      </c>
      <c r="D330" t="s">
        <v>6</v>
      </c>
      <c r="E330">
        <v>2034</v>
      </c>
      <c r="F330" s="502">
        <v>3</v>
      </c>
      <c r="H330">
        <v>6</v>
      </c>
      <c r="J330" t="s">
        <v>751</v>
      </c>
      <c r="K330" t="s">
        <v>6</v>
      </c>
      <c r="L330">
        <v>224</v>
      </c>
    </row>
    <row r="331" spans="1:19">
      <c r="A331">
        <v>6</v>
      </c>
      <c r="B331">
        <v>6</v>
      </c>
      <c r="C331" t="s">
        <v>753</v>
      </c>
      <c r="D331" t="s">
        <v>6</v>
      </c>
      <c r="E331">
        <v>2080</v>
      </c>
      <c r="F331" s="502">
        <v>3</v>
      </c>
      <c r="H331">
        <v>18</v>
      </c>
      <c r="J331" t="s">
        <v>751</v>
      </c>
      <c r="K331" t="s">
        <v>6</v>
      </c>
      <c r="L331">
        <v>69066</v>
      </c>
    </row>
    <row r="332" spans="1:19">
      <c r="A332">
        <v>12</v>
      </c>
      <c r="B332">
        <v>12</v>
      </c>
      <c r="C332" t="s">
        <v>753</v>
      </c>
      <c r="D332" t="s">
        <v>6</v>
      </c>
      <c r="E332">
        <v>695</v>
      </c>
      <c r="F332" s="502">
        <v>3</v>
      </c>
      <c r="H332">
        <v>120</v>
      </c>
      <c r="I332">
        <v>120</v>
      </c>
      <c r="J332" t="s">
        <v>751</v>
      </c>
      <c r="K332" t="s">
        <v>6</v>
      </c>
      <c r="L332">
        <v>176</v>
      </c>
    </row>
    <row r="333" spans="1:19">
      <c r="A333">
        <v>6</v>
      </c>
      <c r="B333">
        <v>6</v>
      </c>
      <c r="C333" t="s">
        <v>753</v>
      </c>
      <c r="D333" t="s">
        <v>6</v>
      </c>
      <c r="E333">
        <v>2020</v>
      </c>
      <c r="F333" s="502">
        <v>3</v>
      </c>
      <c r="H333">
        <v>30</v>
      </c>
      <c r="I333">
        <v>30</v>
      </c>
      <c r="J333" t="s">
        <v>751</v>
      </c>
      <c r="K333" t="s">
        <v>6</v>
      </c>
      <c r="L333">
        <v>521</v>
      </c>
    </row>
    <row r="334" spans="1:19">
      <c r="A334">
        <v>60</v>
      </c>
      <c r="B334">
        <v>60</v>
      </c>
      <c r="C334" t="s">
        <v>753</v>
      </c>
      <c r="D334" t="s">
        <v>6</v>
      </c>
      <c r="E334">
        <v>501</v>
      </c>
      <c r="F334" s="502">
        <v>3</v>
      </c>
      <c r="H334">
        <v>12</v>
      </c>
      <c r="I334">
        <v>12</v>
      </c>
      <c r="J334" t="s">
        <v>751</v>
      </c>
      <c r="K334" t="s">
        <v>6</v>
      </c>
      <c r="L334">
        <v>220</v>
      </c>
    </row>
    <row r="335" spans="1:19">
      <c r="A335">
        <v>60</v>
      </c>
      <c r="B335">
        <v>60</v>
      </c>
      <c r="C335" t="s">
        <v>753</v>
      </c>
      <c r="D335" t="s">
        <v>6</v>
      </c>
      <c r="E335">
        <v>137</v>
      </c>
      <c r="F335" s="502">
        <v>3</v>
      </c>
      <c r="H335">
        <v>6</v>
      </c>
      <c r="I335">
        <v>6</v>
      </c>
      <c r="J335" t="s">
        <v>751</v>
      </c>
      <c r="K335" t="s">
        <v>6</v>
      </c>
      <c r="L335">
        <v>280</v>
      </c>
    </row>
    <row r="336" spans="1:19">
      <c r="A336">
        <v>6</v>
      </c>
      <c r="B336">
        <v>6</v>
      </c>
      <c r="C336" t="s">
        <v>753</v>
      </c>
      <c r="D336" t="s">
        <v>6</v>
      </c>
      <c r="E336">
        <v>164</v>
      </c>
      <c r="F336" s="502">
        <v>3</v>
      </c>
      <c r="H336">
        <v>60</v>
      </c>
      <c r="I336">
        <v>60</v>
      </c>
      <c r="J336" t="s">
        <v>751</v>
      </c>
      <c r="K336" t="s">
        <v>6</v>
      </c>
      <c r="L336">
        <v>524</v>
      </c>
    </row>
    <row r="337" spans="1:12">
      <c r="A337">
        <v>120</v>
      </c>
      <c r="B337">
        <v>120</v>
      </c>
      <c r="C337" t="s">
        <v>753</v>
      </c>
      <c r="D337" t="s">
        <v>6</v>
      </c>
      <c r="E337">
        <v>189</v>
      </c>
      <c r="F337" s="502">
        <v>3</v>
      </c>
      <c r="H337">
        <v>60</v>
      </c>
      <c r="I337">
        <v>60</v>
      </c>
      <c r="J337" t="s">
        <v>751</v>
      </c>
      <c r="K337" t="s">
        <v>6</v>
      </c>
      <c r="L337">
        <v>515</v>
      </c>
    </row>
    <row r="338" spans="1:12">
      <c r="A338">
        <v>60</v>
      </c>
      <c r="B338">
        <v>60</v>
      </c>
      <c r="C338" t="s">
        <v>753</v>
      </c>
      <c r="D338" t="s">
        <v>7</v>
      </c>
      <c r="E338">
        <v>112</v>
      </c>
      <c r="F338" s="502">
        <v>3</v>
      </c>
      <c r="H338">
        <v>60</v>
      </c>
      <c r="I338">
        <v>60</v>
      </c>
      <c r="J338" t="s">
        <v>751</v>
      </c>
      <c r="K338" t="s">
        <v>6</v>
      </c>
      <c r="L338">
        <v>112</v>
      </c>
    </row>
    <row r="339" spans="1:12">
      <c r="A339">
        <v>30</v>
      </c>
      <c r="B339">
        <v>30</v>
      </c>
      <c r="C339" t="s">
        <v>753</v>
      </c>
      <c r="D339" t="s">
        <v>6</v>
      </c>
      <c r="E339">
        <v>154</v>
      </c>
      <c r="F339" s="502">
        <v>3</v>
      </c>
      <c r="H339">
        <v>30</v>
      </c>
      <c r="I339">
        <v>30</v>
      </c>
      <c r="J339" t="s">
        <v>751</v>
      </c>
      <c r="K339" t="s">
        <v>6</v>
      </c>
      <c r="L339">
        <v>529</v>
      </c>
    </row>
    <row r="340" spans="1:12">
      <c r="A340">
        <v>30</v>
      </c>
      <c r="B340">
        <v>30</v>
      </c>
      <c r="C340" t="s">
        <v>753</v>
      </c>
      <c r="D340" t="s">
        <v>6</v>
      </c>
      <c r="E340">
        <v>526</v>
      </c>
      <c r="F340" s="502">
        <v>3</v>
      </c>
      <c r="H340">
        <v>120</v>
      </c>
      <c r="I340">
        <v>120</v>
      </c>
      <c r="J340" t="s">
        <v>751</v>
      </c>
      <c r="K340" t="s">
        <v>6</v>
      </c>
      <c r="L340">
        <v>132</v>
      </c>
    </row>
    <row r="341" spans="1:12">
      <c r="A341">
        <v>120</v>
      </c>
      <c r="B341">
        <v>120</v>
      </c>
      <c r="C341" t="s">
        <v>753</v>
      </c>
      <c r="D341" t="s">
        <v>6</v>
      </c>
      <c r="E341">
        <v>148</v>
      </c>
      <c r="F341" s="502">
        <v>3</v>
      </c>
      <c r="H341">
        <v>30</v>
      </c>
      <c r="I341">
        <v>30</v>
      </c>
      <c r="J341" t="s">
        <v>751</v>
      </c>
      <c r="K341" t="s">
        <v>6</v>
      </c>
      <c r="L341">
        <v>180</v>
      </c>
    </row>
    <row r="342" spans="1:12">
      <c r="A342">
        <v>30</v>
      </c>
      <c r="B342">
        <v>30</v>
      </c>
      <c r="C342" t="s">
        <v>753</v>
      </c>
      <c r="D342" t="s">
        <v>7</v>
      </c>
      <c r="E342">
        <v>155</v>
      </c>
      <c r="F342" s="502">
        <v>3</v>
      </c>
      <c r="H342">
        <v>24</v>
      </c>
      <c r="I342">
        <v>24</v>
      </c>
      <c r="J342" t="s">
        <v>752</v>
      </c>
      <c r="K342" t="s">
        <v>6</v>
      </c>
      <c r="L342">
        <v>2114</v>
      </c>
    </row>
    <row r="343" spans="1:12">
      <c r="A343">
        <v>30</v>
      </c>
      <c r="B343">
        <v>30</v>
      </c>
      <c r="C343" t="s">
        <v>753</v>
      </c>
      <c r="D343" t="s">
        <v>7</v>
      </c>
      <c r="E343">
        <v>179</v>
      </c>
      <c r="F343" s="502">
        <v>3</v>
      </c>
      <c r="H343">
        <v>12</v>
      </c>
      <c r="I343">
        <v>12</v>
      </c>
      <c r="J343" t="s">
        <v>752</v>
      </c>
      <c r="K343" t="s">
        <v>6</v>
      </c>
      <c r="L343">
        <v>638</v>
      </c>
    </row>
    <row r="344" spans="1:12">
      <c r="A344">
        <v>12</v>
      </c>
      <c r="B344">
        <v>12</v>
      </c>
      <c r="C344" t="s">
        <v>753</v>
      </c>
      <c r="D344" t="s">
        <v>7</v>
      </c>
      <c r="E344">
        <v>9141</v>
      </c>
      <c r="F344" s="502">
        <v>3</v>
      </c>
      <c r="H344">
        <v>6</v>
      </c>
      <c r="I344">
        <v>6</v>
      </c>
      <c r="J344" t="s">
        <v>752</v>
      </c>
      <c r="K344" t="s">
        <v>6</v>
      </c>
      <c r="L344">
        <v>691</v>
      </c>
    </row>
    <row r="345" spans="1:12">
      <c r="A345">
        <v>6</v>
      </c>
      <c r="B345">
        <v>6</v>
      </c>
      <c r="C345" t="s">
        <v>754</v>
      </c>
      <c r="D345" t="s">
        <v>7</v>
      </c>
      <c r="E345">
        <v>269</v>
      </c>
      <c r="F345" s="502">
        <v>3</v>
      </c>
      <c r="H345">
        <v>6</v>
      </c>
      <c r="I345">
        <v>6</v>
      </c>
      <c r="J345" t="s">
        <v>752</v>
      </c>
      <c r="K345" t="s">
        <v>7</v>
      </c>
      <c r="L345">
        <v>2111</v>
      </c>
    </row>
    <row r="346" spans="1:12">
      <c r="A346">
        <v>6</v>
      </c>
      <c r="B346">
        <v>6</v>
      </c>
      <c r="C346" t="s">
        <v>753</v>
      </c>
      <c r="D346" t="s">
        <v>6</v>
      </c>
      <c r="E346">
        <v>2046</v>
      </c>
      <c r="F346" s="502">
        <v>3</v>
      </c>
      <c r="H346">
        <v>180</v>
      </c>
      <c r="I346">
        <v>180</v>
      </c>
      <c r="J346" t="s">
        <v>752</v>
      </c>
      <c r="K346" t="s">
        <v>6</v>
      </c>
      <c r="L346">
        <v>124</v>
      </c>
    </row>
    <row r="347" spans="1:12">
      <c r="A347">
        <v>6</v>
      </c>
      <c r="B347">
        <v>6</v>
      </c>
      <c r="C347" t="s">
        <v>754</v>
      </c>
      <c r="D347" t="s">
        <v>6</v>
      </c>
      <c r="E347">
        <v>269</v>
      </c>
      <c r="F347" s="502">
        <v>3</v>
      </c>
      <c r="H347">
        <v>18</v>
      </c>
      <c r="I347">
        <v>18</v>
      </c>
      <c r="J347" t="s">
        <v>752</v>
      </c>
      <c r="K347" t="s">
        <v>6</v>
      </c>
      <c r="L347">
        <v>281</v>
      </c>
    </row>
    <row r="348" spans="1:12">
      <c r="A348">
        <v>30</v>
      </c>
      <c r="B348">
        <v>30</v>
      </c>
      <c r="C348" t="s">
        <v>754</v>
      </c>
      <c r="D348" t="s">
        <v>6</v>
      </c>
      <c r="E348">
        <v>114</v>
      </c>
      <c r="F348" s="502">
        <v>3</v>
      </c>
      <c r="H348">
        <v>30</v>
      </c>
      <c r="I348">
        <v>30</v>
      </c>
      <c r="J348" t="s">
        <v>752</v>
      </c>
      <c r="K348" t="s">
        <v>6</v>
      </c>
      <c r="L348">
        <v>114</v>
      </c>
    </row>
    <row r="349" spans="1:12">
      <c r="A349">
        <v>6</v>
      </c>
      <c r="B349">
        <v>6</v>
      </c>
      <c r="C349" t="s">
        <v>754</v>
      </c>
      <c r="D349" t="s">
        <v>6</v>
      </c>
      <c r="E349">
        <v>406</v>
      </c>
      <c r="F349" s="502">
        <v>3</v>
      </c>
      <c r="H349">
        <v>18</v>
      </c>
      <c r="I349">
        <v>18</v>
      </c>
      <c r="J349" t="s">
        <v>752</v>
      </c>
      <c r="K349" t="s">
        <v>6</v>
      </c>
      <c r="L349">
        <v>69026</v>
      </c>
    </row>
    <row r="350" spans="1:12">
      <c r="A350">
        <v>6</v>
      </c>
      <c r="B350">
        <v>6</v>
      </c>
      <c r="C350" t="s">
        <v>754</v>
      </c>
      <c r="D350" t="s">
        <v>6</v>
      </c>
      <c r="E350">
        <v>2124</v>
      </c>
      <c r="F350" s="502">
        <v>3</v>
      </c>
      <c r="H350">
        <v>30</v>
      </c>
      <c r="I350">
        <v>30</v>
      </c>
      <c r="J350" t="s">
        <v>752</v>
      </c>
      <c r="K350" t="s">
        <v>6</v>
      </c>
      <c r="L350">
        <v>218</v>
      </c>
    </row>
    <row r="351" spans="1:12">
      <c r="A351">
        <v>12</v>
      </c>
      <c r="B351">
        <v>12</v>
      </c>
      <c r="C351" t="s">
        <v>754</v>
      </c>
      <c r="D351" t="s">
        <v>6</v>
      </c>
      <c r="E351">
        <v>2035</v>
      </c>
      <c r="F351" s="502">
        <v>3</v>
      </c>
      <c r="H351">
        <v>6</v>
      </c>
      <c r="I351">
        <v>6</v>
      </c>
      <c r="J351" t="s">
        <v>752</v>
      </c>
      <c r="K351" t="s">
        <v>6</v>
      </c>
      <c r="L351">
        <v>2002</v>
      </c>
    </row>
    <row r="352" spans="1:12">
      <c r="A352">
        <v>6</v>
      </c>
      <c r="B352">
        <v>6</v>
      </c>
      <c r="C352" t="s">
        <v>754</v>
      </c>
      <c r="D352" t="s">
        <v>6</v>
      </c>
      <c r="E352">
        <v>641</v>
      </c>
      <c r="F352" s="502">
        <v>3</v>
      </c>
      <c r="H352">
        <v>6</v>
      </c>
      <c r="I352">
        <v>0</v>
      </c>
      <c r="J352" t="s">
        <v>752</v>
      </c>
      <c r="K352" t="s">
        <v>6</v>
      </c>
      <c r="L352">
        <v>2091</v>
      </c>
    </row>
    <row r="353" spans="1:12">
      <c r="A353">
        <v>6</v>
      </c>
      <c r="B353">
        <v>6</v>
      </c>
      <c r="C353" t="s">
        <v>754</v>
      </c>
      <c r="D353" t="s">
        <v>6</v>
      </c>
      <c r="E353">
        <v>698</v>
      </c>
      <c r="F353" s="502">
        <v>3</v>
      </c>
      <c r="H353">
        <v>30</v>
      </c>
      <c r="I353">
        <v>30</v>
      </c>
      <c r="J353" t="s">
        <v>752</v>
      </c>
      <c r="K353" t="s">
        <v>6</v>
      </c>
      <c r="L353">
        <v>167</v>
      </c>
    </row>
    <row r="354" spans="1:12">
      <c r="A354">
        <v>6</v>
      </c>
      <c r="B354">
        <v>6</v>
      </c>
      <c r="C354" t="s">
        <v>754</v>
      </c>
      <c r="D354" t="s">
        <v>6</v>
      </c>
      <c r="E354">
        <v>2008</v>
      </c>
      <c r="F354" s="502">
        <v>3</v>
      </c>
      <c r="H354">
        <v>12</v>
      </c>
      <c r="I354">
        <v>0</v>
      </c>
      <c r="J354" t="s">
        <v>752</v>
      </c>
      <c r="K354" t="s">
        <v>6</v>
      </c>
      <c r="L354">
        <v>2096</v>
      </c>
    </row>
    <row r="355" spans="1:12">
      <c r="A355">
        <v>6</v>
      </c>
      <c r="B355">
        <v>6</v>
      </c>
      <c r="C355" t="s">
        <v>754</v>
      </c>
      <c r="D355" t="s">
        <v>6</v>
      </c>
      <c r="E355">
        <v>280</v>
      </c>
      <c r="F355" s="502">
        <v>3</v>
      </c>
      <c r="H355">
        <v>12</v>
      </c>
      <c r="I355">
        <v>12</v>
      </c>
      <c r="J355" t="s">
        <v>752</v>
      </c>
      <c r="K355" t="s">
        <v>6</v>
      </c>
      <c r="L355">
        <v>217</v>
      </c>
    </row>
    <row r="356" spans="1:12">
      <c r="A356">
        <v>60</v>
      </c>
      <c r="B356">
        <v>60</v>
      </c>
      <c r="C356" t="s">
        <v>754</v>
      </c>
      <c r="D356" t="s">
        <v>6</v>
      </c>
      <c r="E356">
        <v>133</v>
      </c>
      <c r="F356" s="502">
        <v>3</v>
      </c>
      <c r="H356">
        <v>12</v>
      </c>
      <c r="I356">
        <v>12</v>
      </c>
      <c r="J356" t="s">
        <v>752</v>
      </c>
      <c r="K356" t="s">
        <v>6</v>
      </c>
      <c r="L356">
        <v>69068</v>
      </c>
    </row>
    <row r="357" spans="1:12">
      <c r="A357">
        <v>120</v>
      </c>
      <c r="B357">
        <v>120</v>
      </c>
      <c r="C357" t="s">
        <v>754</v>
      </c>
      <c r="D357" t="s">
        <v>6</v>
      </c>
      <c r="E357">
        <v>123</v>
      </c>
      <c r="F357" s="502">
        <v>3</v>
      </c>
      <c r="H357">
        <v>12</v>
      </c>
      <c r="I357">
        <v>12</v>
      </c>
      <c r="J357" t="s">
        <v>752</v>
      </c>
      <c r="K357" t="s">
        <v>7</v>
      </c>
      <c r="L357">
        <v>527</v>
      </c>
    </row>
    <row r="358" spans="1:12">
      <c r="A358">
        <v>6</v>
      </c>
      <c r="B358">
        <v>6</v>
      </c>
      <c r="C358" t="s">
        <v>755</v>
      </c>
      <c r="D358" t="s">
        <v>6</v>
      </c>
      <c r="E358">
        <v>2079</v>
      </c>
      <c r="F358" s="502">
        <v>3</v>
      </c>
      <c r="H358">
        <v>180</v>
      </c>
      <c r="I358">
        <v>180</v>
      </c>
      <c r="J358" t="s">
        <v>752</v>
      </c>
      <c r="K358" t="s">
        <v>7</v>
      </c>
      <c r="L358">
        <v>138</v>
      </c>
    </row>
    <row r="359" spans="1:12">
      <c r="A359">
        <v>6</v>
      </c>
      <c r="B359">
        <v>6</v>
      </c>
      <c r="C359" t="s">
        <v>755</v>
      </c>
      <c r="D359" t="s">
        <v>6</v>
      </c>
      <c r="E359">
        <v>2031</v>
      </c>
      <c r="F359" s="502">
        <v>3</v>
      </c>
      <c r="H359">
        <v>30</v>
      </c>
      <c r="I359">
        <v>30</v>
      </c>
      <c r="J359" t="s">
        <v>752</v>
      </c>
      <c r="K359" t="s">
        <v>7</v>
      </c>
      <c r="L359">
        <v>513</v>
      </c>
    </row>
    <row r="360" spans="1:12">
      <c r="A360">
        <v>6</v>
      </c>
      <c r="B360">
        <v>6</v>
      </c>
      <c r="C360" t="s">
        <v>755</v>
      </c>
      <c r="D360" t="s">
        <v>6</v>
      </c>
      <c r="E360">
        <v>2066</v>
      </c>
      <c r="F360" s="502">
        <v>3</v>
      </c>
      <c r="H360">
        <v>120</v>
      </c>
      <c r="I360">
        <v>120</v>
      </c>
      <c r="J360" t="s">
        <v>752</v>
      </c>
      <c r="K360" t="s">
        <v>7</v>
      </c>
      <c r="L360">
        <v>305</v>
      </c>
    </row>
    <row r="361" spans="1:12">
      <c r="A361">
        <v>6</v>
      </c>
      <c r="B361">
        <v>6</v>
      </c>
      <c r="C361" t="s">
        <v>755</v>
      </c>
      <c r="D361" t="s">
        <v>7</v>
      </c>
      <c r="E361">
        <v>265</v>
      </c>
      <c r="F361" s="502">
        <v>3</v>
      </c>
      <c r="H361">
        <v>6</v>
      </c>
      <c r="I361">
        <v>0</v>
      </c>
      <c r="J361" t="s">
        <v>752</v>
      </c>
      <c r="K361" t="s">
        <v>6</v>
      </c>
      <c r="L361">
        <v>2126</v>
      </c>
    </row>
    <row r="362" spans="1:12">
      <c r="A362">
        <v>6</v>
      </c>
      <c r="B362">
        <v>6</v>
      </c>
      <c r="C362" t="s">
        <v>755</v>
      </c>
      <c r="D362" t="s">
        <v>7</v>
      </c>
      <c r="E362">
        <v>227</v>
      </c>
      <c r="F362" s="502">
        <v>3</v>
      </c>
      <c r="H362">
        <v>12</v>
      </c>
      <c r="I362">
        <v>12</v>
      </c>
      <c r="J362" t="s">
        <v>752</v>
      </c>
      <c r="K362" t="s">
        <v>7</v>
      </c>
      <c r="L362">
        <v>2134</v>
      </c>
    </row>
    <row r="363" spans="1:12">
      <c r="A363">
        <v>6</v>
      </c>
      <c r="B363">
        <v>6</v>
      </c>
      <c r="C363" t="s">
        <v>755</v>
      </c>
      <c r="D363" t="s">
        <v>7</v>
      </c>
      <c r="E363">
        <v>659</v>
      </c>
      <c r="F363" s="502">
        <v>3</v>
      </c>
      <c r="H363">
        <v>6</v>
      </c>
      <c r="I363">
        <v>6</v>
      </c>
      <c r="J363" t="s">
        <v>751</v>
      </c>
      <c r="K363" t="s">
        <v>6</v>
      </c>
      <c r="L363">
        <v>2118</v>
      </c>
    </row>
    <row r="364" spans="1:12">
      <c r="A364">
        <v>12</v>
      </c>
      <c r="B364">
        <v>12</v>
      </c>
      <c r="C364" t="s">
        <v>755</v>
      </c>
      <c r="D364" t="s">
        <v>7</v>
      </c>
      <c r="E364">
        <v>267</v>
      </c>
      <c r="F364" s="502">
        <v>3</v>
      </c>
      <c r="H364">
        <v>12</v>
      </c>
      <c r="I364">
        <v>12</v>
      </c>
      <c r="J364" t="s">
        <v>751</v>
      </c>
      <c r="K364" t="s">
        <v>6</v>
      </c>
      <c r="L364">
        <v>290</v>
      </c>
    </row>
    <row r="365" spans="1:12">
      <c r="A365">
        <v>12</v>
      </c>
      <c r="B365">
        <v>12</v>
      </c>
      <c r="C365" t="s">
        <v>755</v>
      </c>
      <c r="D365" t="s">
        <v>6</v>
      </c>
      <c r="E365">
        <v>69074</v>
      </c>
      <c r="F365" s="502">
        <v>3</v>
      </c>
      <c r="H365">
        <v>6</v>
      </c>
      <c r="I365">
        <v>6</v>
      </c>
      <c r="J365" t="s">
        <v>752</v>
      </c>
      <c r="K365" t="s">
        <v>6</v>
      </c>
      <c r="L365">
        <v>270</v>
      </c>
    </row>
    <row r="366" spans="1:12">
      <c r="A366">
        <v>12</v>
      </c>
      <c r="B366">
        <v>12</v>
      </c>
      <c r="C366" t="s">
        <v>755</v>
      </c>
      <c r="D366" t="s">
        <v>6</v>
      </c>
      <c r="E366">
        <v>69045</v>
      </c>
      <c r="F366" s="502">
        <v>3</v>
      </c>
      <c r="H366">
        <v>6</v>
      </c>
      <c r="I366">
        <v>6</v>
      </c>
      <c r="J366" t="s">
        <v>752</v>
      </c>
      <c r="K366" t="s">
        <v>6</v>
      </c>
      <c r="L366">
        <v>2083</v>
      </c>
    </row>
    <row r="367" spans="1:12">
      <c r="A367">
        <v>12</v>
      </c>
      <c r="B367">
        <v>12</v>
      </c>
      <c r="C367" t="s">
        <v>755</v>
      </c>
      <c r="D367" t="s">
        <v>6</v>
      </c>
      <c r="E367">
        <v>247</v>
      </c>
      <c r="F367" s="502">
        <v>3</v>
      </c>
      <c r="H367">
        <v>6</v>
      </c>
      <c r="I367">
        <v>6</v>
      </c>
      <c r="J367" t="s">
        <v>752</v>
      </c>
      <c r="K367" t="s">
        <v>6</v>
      </c>
      <c r="L367">
        <v>2103</v>
      </c>
    </row>
    <row r="368" spans="1:12">
      <c r="A368">
        <v>12</v>
      </c>
      <c r="B368">
        <v>12</v>
      </c>
      <c r="C368" t="s">
        <v>755</v>
      </c>
      <c r="D368" t="s">
        <v>6</v>
      </c>
      <c r="E368">
        <v>2007</v>
      </c>
      <c r="F368" s="502">
        <v>3</v>
      </c>
      <c r="H368">
        <v>6</v>
      </c>
      <c r="I368">
        <v>6</v>
      </c>
      <c r="J368" t="s">
        <v>752</v>
      </c>
      <c r="K368" t="s">
        <v>6</v>
      </c>
      <c r="L368">
        <v>2128</v>
      </c>
    </row>
    <row r="369" spans="1:12">
      <c r="A369">
        <v>60</v>
      </c>
      <c r="B369">
        <v>60</v>
      </c>
      <c r="C369" t="s">
        <v>755</v>
      </c>
      <c r="D369" t="s">
        <v>7</v>
      </c>
      <c r="E369">
        <v>131</v>
      </c>
      <c r="F369" s="502">
        <v>3</v>
      </c>
      <c r="H369">
        <v>60</v>
      </c>
      <c r="I369">
        <v>60</v>
      </c>
      <c r="J369" t="s">
        <v>753</v>
      </c>
      <c r="K369" t="s">
        <v>6</v>
      </c>
      <c r="L369">
        <v>306</v>
      </c>
    </row>
    <row r="370" spans="1:12">
      <c r="A370">
        <v>18</v>
      </c>
      <c r="B370">
        <v>18</v>
      </c>
      <c r="C370" t="s">
        <v>755</v>
      </c>
      <c r="D370" t="s">
        <v>6</v>
      </c>
      <c r="E370">
        <v>506</v>
      </c>
      <c r="F370" s="502">
        <v>3</v>
      </c>
      <c r="H370">
        <v>6</v>
      </c>
      <c r="I370">
        <v>6</v>
      </c>
      <c r="J370" t="s">
        <v>753</v>
      </c>
      <c r="K370" t="s">
        <v>6</v>
      </c>
      <c r="L370">
        <v>294</v>
      </c>
    </row>
    <row r="371" spans="1:12">
      <c r="A371">
        <v>60</v>
      </c>
      <c r="B371">
        <v>60</v>
      </c>
      <c r="C371" t="s">
        <v>755</v>
      </c>
      <c r="D371" t="s">
        <v>6</v>
      </c>
      <c r="E371">
        <v>135</v>
      </c>
      <c r="F371" s="502">
        <v>3</v>
      </c>
      <c r="H371">
        <v>6</v>
      </c>
      <c r="I371">
        <v>6</v>
      </c>
      <c r="J371" t="s">
        <v>753</v>
      </c>
      <c r="K371" t="s">
        <v>6</v>
      </c>
      <c r="L371">
        <v>2104</v>
      </c>
    </row>
    <row r="372" spans="1:12">
      <c r="A372">
        <v>60</v>
      </c>
      <c r="B372">
        <v>60</v>
      </c>
      <c r="C372" t="s">
        <v>755</v>
      </c>
      <c r="D372" t="s">
        <v>7</v>
      </c>
      <c r="E372">
        <v>186</v>
      </c>
      <c r="F372" s="502">
        <v>3</v>
      </c>
      <c r="H372">
        <v>12</v>
      </c>
      <c r="I372">
        <v>12</v>
      </c>
      <c r="J372" t="s">
        <v>753</v>
      </c>
      <c r="K372" t="s">
        <v>6</v>
      </c>
      <c r="L372">
        <v>2135</v>
      </c>
    </row>
    <row r="373" spans="1:12">
      <c r="A373">
        <v>30</v>
      </c>
      <c r="B373">
        <v>30</v>
      </c>
      <c r="C373" t="s">
        <v>755</v>
      </c>
      <c r="D373" t="s">
        <v>7</v>
      </c>
      <c r="E373">
        <v>158</v>
      </c>
      <c r="F373" s="502">
        <v>3</v>
      </c>
      <c r="H373">
        <v>6</v>
      </c>
      <c r="I373">
        <v>6</v>
      </c>
      <c r="J373" t="s">
        <v>753</v>
      </c>
      <c r="K373" t="s">
        <v>6</v>
      </c>
      <c r="L373">
        <v>257</v>
      </c>
    </row>
    <row r="374" spans="1:12">
      <c r="A374">
        <v>6</v>
      </c>
      <c r="B374">
        <v>6</v>
      </c>
      <c r="C374" t="s">
        <v>754</v>
      </c>
      <c r="D374" t="s">
        <v>6</v>
      </c>
      <c r="E374">
        <v>225</v>
      </c>
      <c r="F374" s="502">
        <v>3</v>
      </c>
      <c r="H374">
        <v>6</v>
      </c>
      <c r="I374">
        <v>6</v>
      </c>
      <c r="J374" t="s">
        <v>753</v>
      </c>
      <c r="K374" t="s">
        <v>6</v>
      </c>
      <c r="L374">
        <v>261</v>
      </c>
    </row>
    <row r="375" spans="1:12">
      <c r="A375">
        <v>6</v>
      </c>
      <c r="B375">
        <v>6</v>
      </c>
      <c r="C375" t="s">
        <v>754</v>
      </c>
      <c r="D375" t="s">
        <v>6</v>
      </c>
      <c r="E375">
        <v>2110</v>
      </c>
      <c r="F375" s="502">
        <v>3</v>
      </c>
      <c r="H375">
        <v>12</v>
      </c>
      <c r="I375">
        <v>12</v>
      </c>
      <c r="J375" t="s">
        <v>753</v>
      </c>
      <c r="K375" t="s">
        <v>6</v>
      </c>
      <c r="L375">
        <v>245</v>
      </c>
    </row>
    <row r="376" spans="1:12">
      <c r="A376">
        <v>6</v>
      </c>
      <c r="B376">
        <v>6</v>
      </c>
      <c r="C376" t="s">
        <v>754</v>
      </c>
      <c r="D376" t="s">
        <v>6</v>
      </c>
      <c r="E376">
        <v>2027</v>
      </c>
      <c r="H376">
        <v>6</v>
      </c>
      <c r="I376">
        <v>6</v>
      </c>
      <c r="J376" t="s">
        <v>753</v>
      </c>
      <c r="K376" t="s">
        <v>6</v>
      </c>
      <c r="L376">
        <v>633</v>
      </c>
    </row>
    <row r="377" spans="1:12">
      <c r="A377">
        <v>6</v>
      </c>
      <c r="B377">
        <v>6</v>
      </c>
      <c r="C377" t="s">
        <v>754</v>
      </c>
      <c r="D377" t="s">
        <v>6</v>
      </c>
      <c r="E377">
        <v>2048</v>
      </c>
      <c r="H377">
        <v>6</v>
      </c>
      <c r="I377">
        <v>6</v>
      </c>
      <c r="J377" t="s">
        <v>753</v>
      </c>
      <c r="K377" t="s">
        <v>6</v>
      </c>
      <c r="L377">
        <v>278</v>
      </c>
    </row>
    <row r="378" spans="1:12">
      <c r="A378">
        <v>6</v>
      </c>
      <c r="B378">
        <v>6</v>
      </c>
      <c r="C378" t="s">
        <v>755</v>
      </c>
      <c r="D378" t="s">
        <v>6</v>
      </c>
      <c r="E378">
        <v>2094</v>
      </c>
      <c r="H378">
        <v>12</v>
      </c>
      <c r="I378">
        <v>12</v>
      </c>
      <c r="J378" t="s">
        <v>753</v>
      </c>
      <c r="K378" t="s">
        <v>7</v>
      </c>
      <c r="L378">
        <v>676</v>
      </c>
    </row>
    <row r="379" spans="1:12">
      <c r="H379">
        <v>6</v>
      </c>
      <c r="I379">
        <v>6</v>
      </c>
      <c r="J379" t="s">
        <v>753</v>
      </c>
      <c r="K379" t="s">
        <v>6</v>
      </c>
      <c r="L379">
        <v>2025</v>
      </c>
    </row>
    <row r="380" spans="1:12">
      <c r="H380">
        <v>6</v>
      </c>
      <c r="I380">
        <v>6</v>
      </c>
      <c r="J380" t="s">
        <v>753</v>
      </c>
      <c r="K380" t="s">
        <v>6</v>
      </c>
      <c r="L380">
        <v>2032</v>
      </c>
    </row>
    <row r="381" spans="1:12">
      <c r="H381">
        <v>12</v>
      </c>
      <c r="I381">
        <v>12</v>
      </c>
      <c r="J381" t="s">
        <v>753</v>
      </c>
      <c r="K381" t="s">
        <v>6</v>
      </c>
      <c r="L381">
        <v>2080</v>
      </c>
    </row>
    <row r="382" spans="1:12">
      <c r="H382">
        <v>12</v>
      </c>
      <c r="I382">
        <v>12</v>
      </c>
      <c r="J382" t="s">
        <v>753</v>
      </c>
      <c r="K382" t="s">
        <v>6</v>
      </c>
      <c r="L382">
        <v>695</v>
      </c>
    </row>
    <row r="383" spans="1:12">
      <c r="H383">
        <v>6</v>
      </c>
      <c r="I383">
        <v>6</v>
      </c>
      <c r="J383" t="s">
        <v>753</v>
      </c>
      <c r="K383" t="s">
        <v>6</v>
      </c>
      <c r="L383">
        <v>2020</v>
      </c>
    </row>
    <row r="384" spans="1:12">
      <c r="H384">
        <v>66</v>
      </c>
      <c r="I384">
        <v>66</v>
      </c>
      <c r="J384" t="s">
        <v>753</v>
      </c>
      <c r="K384" t="s">
        <v>7</v>
      </c>
      <c r="L384">
        <v>552</v>
      </c>
    </row>
    <row r="385" spans="8:12">
      <c r="H385">
        <v>60</v>
      </c>
      <c r="I385">
        <v>60</v>
      </c>
      <c r="J385" t="s">
        <v>753</v>
      </c>
      <c r="K385" t="s">
        <v>6</v>
      </c>
      <c r="L385">
        <v>137</v>
      </c>
    </row>
    <row r="386" spans="8:12">
      <c r="H386">
        <v>18</v>
      </c>
      <c r="I386">
        <v>18</v>
      </c>
      <c r="J386" t="s">
        <v>753</v>
      </c>
      <c r="K386" t="s">
        <v>6</v>
      </c>
      <c r="L386">
        <v>164</v>
      </c>
    </row>
    <row r="387" spans="8:12">
      <c r="H387">
        <v>60</v>
      </c>
      <c r="I387">
        <v>60</v>
      </c>
      <c r="J387" t="s">
        <v>753</v>
      </c>
      <c r="K387" t="s">
        <v>7</v>
      </c>
      <c r="L387">
        <v>112</v>
      </c>
    </row>
    <row r="388" spans="8:12">
      <c r="H388">
        <v>120</v>
      </c>
      <c r="I388">
        <v>120</v>
      </c>
      <c r="J388" t="s">
        <v>753</v>
      </c>
      <c r="K388" t="s">
        <v>7</v>
      </c>
      <c r="L388">
        <v>160</v>
      </c>
    </row>
    <row r="389" spans="8:12">
      <c r="H389">
        <v>18</v>
      </c>
      <c r="I389">
        <v>18</v>
      </c>
      <c r="J389" t="s">
        <v>753</v>
      </c>
      <c r="K389" t="s">
        <v>6</v>
      </c>
      <c r="L389">
        <v>526</v>
      </c>
    </row>
    <row r="390" spans="8:12">
      <c r="H390">
        <v>60</v>
      </c>
      <c r="I390">
        <v>60</v>
      </c>
      <c r="J390" t="s">
        <v>753</v>
      </c>
      <c r="K390" t="s">
        <v>6</v>
      </c>
      <c r="L390">
        <v>148</v>
      </c>
    </row>
    <row r="391" spans="8:12">
      <c r="H391">
        <v>30</v>
      </c>
      <c r="I391">
        <v>30</v>
      </c>
      <c r="J391" t="s">
        <v>753</v>
      </c>
      <c r="K391" t="s">
        <v>7</v>
      </c>
      <c r="L391">
        <v>179</v>
      </c>
    </row>
    <row r="392" spans="8:12">
      <c r="H392">
        <v>6</v>
      </c>
      <c r="I392">
        <v>6</v>
      </c>
      <c r="J392" t="s">
        <v>753</v>
      </c>
      <c r="K392" t="s">
        <v>7</v>
      </c>
      <c r="L392">
        <v>9120</v>
      </c>
    </row>
    <row r="393" spans="8:12">
      <c r="H393">
        <v>6</v>
      </c>
      <c r="I393">
        <v>6</v>
      </c>
      <c r="J393" t="s">
        <v>753</v>
      </c>
      <c r="K393" t="s">
        <v>7</v>
      </c>
      <c r="L393">
        <v>9130</v>
      </c>
    </row>
    <row r="394" spans="8:12">
      <c r="H394">
        <v>12</v>
      </c>
      <c r="I394">
        <v>12</v>
      </c>
      <c r="J394" t="s">
        <v>753</v>
      </c>
      <c r="K394" t="s">
        <v>7</v>
      </c>
      <c r="L394">
        <v>9146</v>
      </c>
    </row>
    <row r="395" spans="8:12">
      <c r="H395">
        <v>144</v>
      </c>
      <c r="I395">
        <v>144</v>
      </c>
      <c r="J395" t="s">
        <v>753</v>
      </c>
      <c r="K395" t="s">
        <v>6</v>
      </c>
      <c r="L395">
        <v>306</v>
      </c>
    </row>
    <row r="396" spans="8:12">
      <c r="H396">
        <v>6</v>
      </c>
      <c r="I396">
        <v>6</v>
      </c>
      <c r="J396" t="s">
        <v>753</v>
      </c>
      <c r="K396" t="s">
        <v>6</v>
      </c>
      <c r="L396">
        <v>2003</v>
      </c>
    </row>
    <row r="397" spans="8:12">
      <c r="H397">
        <v>6</v>
      </c>
      <c r="I397">
        <v>6</v>
      </c>
      <c r="J397" t="s">
        <v>753</v>
      </c>
      <c r="K397" t="s">
        <v>6</v>
      </c>
      <c r="L397">
        <v>2025</v>
      </c>
    </row>
    <row r="398" spans="8:12">
      <c r="H398">
        <v>6</v>
      </c>
      <c r="I398">
        <v>6</v>
      </c>
      <c r="J398" t="s">
        <v>753</v>
      </c>
      <c r="K398" t="s">
        <v>6</v>
      </c>
      <c r="L398">
        <v>2034</v>
      </c>
    </row>
    <row r="399" spans="8:12">
      <c r="H399">
        <v>6</v>
      </c>
      <c r="I399">
        <v>6</v>
      </c>
      <c r="J399" t="s">
        <v>753</v>
      </c>
      <c r="K399" t="s">
        <v>6</v>
      </c>
      <c r="L399">
        <v>2080</v>
      </c>
    </row>
    <row r="400" spans="8:12">
      <c r="H400">
        <v>12</v>
      </c>
      <c r="I400">
        <v>12</v>
      </c>
      <c r="J400" t="s">
        <v>753</v>
      </c>
      <c r="K400" t="s">
        <v>6</v>
      </c>
      <c r="L400">
        <v>695</v>
      </c>
    </row>
    <row r="401" spans="8:12">
      <c r="H401">
        <v>6</v>
      </c>
      <c r="I401">
        <v>6</v>
      </c>
      <c r="J401" t="s">
        <v>753</v>
      </c>
      <c r="K401" t="s">
        <v>6</v>
      </c>
      <c r="L401">
        <v>2020</v>
      </c>
    </row>
    <row r="402" spans="8:12">
      <c r="H402">
        <v>60</v>
      </c>
      <c r="I402">
        <v>60</v>
      </c>
      <c r="J402" t="s">
        <v>753</v>
      </c>
      <c r="K402" t="s">
        <v>6</v>
      </c>
      <c r="L402">
        <v>501</v>
      </c>
    </row>
    <row r="403" spans="8:12">
      <c r="H403">
        <v>60</v>
      </c>
      <c r="I403">
        <v>60</v>
      </c>
      <c r="J403" t="s">
        <v>753</v>
      </c>
      <c r="K403" t="s">
        <v>6</v>
      </c>
      <c r="L403">
        <v>137</v>
      </c>
    </row>
    <row r="404" spans="8:12">
      <c r="H404">
        <v>6</v>
      </c>
      <c r="I404">
        <v>6</v>
      </c>
      <c r="J404" t="s">
        <v>753</v>
      </c>
      <c r="K404" t="s">
        <v>6</v>
      </c>
      <c r="L404">
        <v>164</v>
      </c>
    </row>
    <row r="405" spans="8:12">
      <c r="H405">
        <v>120</v>
      </c>
      <c r="I405">
        <v>120</v>
      </c>
      <c r="J405" t="s">
        <v>753</v>
      </c>
      <c r="K405" t="s">
        <v>6</v>
      </c>
      <c r="L405">
        <v>189</v>
      </c>
    </row>
    <row r="406" spans="8:12">
      <c r="H406">
        <v>60</v>
      </c>
      <c r="I406">
        <v>60</v>
      </c>
      <c r="J406" t="s">
        <v>753</v>
      </c>
      <c r="K406" t="s">
        <v>7</v>
      </c>
      <c r="L406">
        <v>112</v>
      </c>
    </row>
    <row r="407" spans="8:12">
      <c r="H407">
        <v>30</v>
      </c>
      <c r="I407">
        <v>30</v>
      </c>
      <c r="J407" t="s">
        <v>753</v>
      </c>
      <c r="K407" t="s">
        <v>6</v>
      </c>
      <c r="L407">
        <v>154</v>
      </c>
    </row>
    <row r="408" spans="8:12">
      <c r="H408">
        <v>30</v>
      </c>
      <c r="I408">
        <v>30</v>
      </c>
      <c r="J408" t="s">
        <v>753</v>
      </c>
      <c r="K408" t="s">
        <v>6</v>
      </c>
      <c r="L408">
        <v>526</v>
      </c>
    </row>
    <row r="409" spans="8:12">
      <c r="H409">
        <v>120</v>
      </c>
      <c r="I409">
        <v>120</v>
      </c>
      <c r="J409" t="s">
        <v>753</v>
      </c>
      <c r="K409" t="s">
        <v>6</v>
      </c>
      <c r="L409">
        <v>148</v>
      </c>
    </row>
    <row r="410" spans="8:12">
      <c r="H410">
        <v>30</v>
      </c>
      <c r="I410">
        <v>30</v>
      </c>
      <c r="J410" t="s">
        <v>753</v>
      </c>
      <c r="K410" t="s">
        <v>7</v>
      </c>
      <c r="L410">
        <v>155</v>
      </c>
    </row>
    <row r="411" spans="8:12">
      <c r="H411">
        <v>30</v>
      </c>
      <c r="I411">
        <v>30</v>
      </c>
      <c r="J411" t="s">
        <v>753</v>
      </c>
      <c r="K411" t="s">
        <v>7</v>
      </c>
      <c r="L411">
        <v>179</v>
      </c>
    </row>
    <row r="412" spans="8:12">
      <c r="H412">
        <v>12</v>
      </c>
      <c r="I412">
        <v>12</v>
      </c>
      <c r="J412" t="s">
        <v>753</v>
      </c>
      <c r="K412" t="s">
        <v>7</v>
      </c>
      <c r="L412">
        <v>9141</v>
      </c>
    </row>
    <row r="413" spans="8:12">
      <c r="H413">
        <v>6</v>
      </c>
      <c r="I413">
        <v>6</v>
      </c>
      <c r="J413" t="s">
        <v>754</v>
      </c>
      <c r="K413" t="s">
        <v>7</v>
      </c>
      <c r="L413">
        <v>269</v>
      </c>
    </row>
    <row r="414" spans="8:12">
      <c r="H414">
        <v>6</v>
      </c>
      <c r="I414">
        <v>6</v>
      </c>
      <c r="J414" t="s">
        <v>753</v>
      </c>
      <c r="K414" t="s">
        <v>6</v>
      </c>
      <c r="L414">
        <v>2046</v>
      </c>
    </row>
    <row r="415" spans="8:12">
      <c r="H415">
        <v>6</v>
      </c>
      <c r="I415">
        <v>6</v>
      </c>
      <c r="J415" t="s">
        <v>754</v>
      </c>
      <c r="K415" t="s">
        <v>6</v>
      </c>
      <c r="L415">
        <v>2014</v>
      </c>
    </row>
    <row r="416" spans="8:12">
      <c r="H416">
        <v>6</v>
      </c>
      <c r="I416">
        <v>6</v>
      </c>
      <c r="J416" t="s">
        <v>754</v>
      </c>
      <c r="K416" t="s">
        <v>6</v>
      </c>
      <c r="L416">
        <v>406</v>
      </c>
    </row>
    <row r="417" spans="8:12">
      <c r="H417">
        <v>12</v>
      </c>
      <c r="I417">
        <v>12</v>
      </c>
      <c r="J417" t="s">
        <v>754</v>
      </c>
      <c r="K417" t="s">
        <v>6</v>
      </c>
      <c r="L417">
        <v>2056</v>
      </c>
    </row>
    <row r="418" spans="8:12">
      <c r="H418">
        <v>6</v>
      </c>
      <c r="I418">
        <v>6</v>
      </c>
      <c r="J418" t="s">
        <v>754</v>
      </c>
      <c r="K418" t="s">
        <v>6</v>
      </c>
      <c r="L418">
        <v>2124</v>
      </c>
    </row>
    <row r="419" spans="8:12">
      <c r="H419">
        <v>6</v>
      </c>
      <c r="I419">
        <v>6</v>
      </c>
      <c r="J419" t="s">
        <v>754</v>
      </c>
      <c r="K419" t="s">
        <v>6</v>
      </c>
      <c r="L419">
        <v>698</v>
      </c>
    </row>
    <row r="420" spans="8:12">
      <c r="H420">
        <v>6</v>
      </c>
      <c r="I420">
        <v>6</v>
      </c>
      <c r="J420" t="s">
        <v>754</v>
      </c>
      <c r="K420" t="s">
        <v>6</v>
      </c>
      <c r="L420">
        <v>2097</v>
      </c>
    </row>
    <row r="421" spans="8:12">
      <c r="H421">
        <v>6</v>
      </c>
      <c r="I421">
        <v>6</v>
      </c>
      <c r="J421" t="s">
        <v>754</v>
      </c>
      <c r="K421" t="s">
        <v>6</v>
      </c>
      <c r="L421">
        <v>2008</v>
      </c>
    </row>
    <row r="422" spans="8:12">
      <c r="H422">
        <v>6</v>
      </c>
      <c r="I422">
        <v>6</v>
      </c>
      <c r="J422" t="s">
        <v>754</v>
      </c>
      <c r="K422" t="s">
        <v>6</v>
      </c>
      <c r="L422">
        <v>280</v>
      </c>
    </row>
    <row r="423" spans="8:12">
      <c r="H423">
        <v>120</v>
      </c>
      <c r="I423">
        <v>120</v>
      </c>
      <c r="J423" t="s">
        <v>754</v>
      </c>
      <c r="K423" t="s">
        <v>6</v>
      </c>
      <c r="L423">
        <v>174</v>
      </c>
    </row>
    <row r="424" spans="8:12">
      <c r="H424">
        <v>120</v>
      </c>
      <c r="I424">
        <v>120</v>
      </c>
      <c r="J424" t="s">
        <v>754</v>
      </c>
      <c r="K424" t="s">
        <v>6</v>
      </c>
      <c r="L424">
        <v>518</v>
      </c>
    </row>
    <row r="425" spans="8:12">
      <c r="H425">
        <v>60</v>
      </c>
      <c r="I425">
        <v>60</v>
      </c>
      <c r="J425" t="s">
        <v>754</v>
      </c>
      <c r="K425" t="s">
        <v>6</v>
      </c>
      <c r="L425">
        <v>133</v>
      </c>
    </row>
    <row r="426" spans="8:12">
      <c r="H426">
        <v>60</v>
      </c>
      <c r="I426">
        <v>60</v>
      </c>
      <c r="J426" t="s">
        <v>754</v>
      </c>
      <c r="K426" t="s">
        <v>6</v>
      </c>
      <c r="L426">
        <v>504</v>
      </c>
    </row>
    <row r="427" spans="8:12">
      <c r="H427">
        <v>180</v>
      </c>
      <c r="I427">
        <v>180</v>
      </c>
      <c r="J427" t="s">
        <v>754</v>
      </c>
      <c r="K427" t="s">
        <v>6</v>
      </c>
      <c r="L427">
        <v>123</v>
      </c>
    </row>
    <row r="428" spans="8:12">
      <c r="H428">
        <v>6</v>
      </c>
      <c r="I428">
        <v>6</v>
      </c>
      <c r="J428" t="s">
        <v>755</v>
      </c>
      <c r="K428" t="s">
        <v>7</v>
      </c>
      <c r="L428">
        <v>253</v>
      </c>
    </row>
    <row r="429" spans="8:12">
      <c r="H429">
        <v>6</v>
      </c>
      <c r="I429">
        <v>6</v>
      </c>
      <c r="J429" t="s">
        <v>755</v>
      </c>
      <c r="K429" t="s">
        <v>6</v>
      </c>
      <c r="L429">
        <v>2031</v>
      </c>
    </row>
    <row r="430" spans="8:12">
      <c r="H430">
        <v>6</v>
      </c>
      <c r="I430">
        <v>6</v>
      </c>
      <c r="J430" t="s">
        <v>755</v>
      </c>
      <c r="K430" t="s">
        <v>6</v>
      </c>
      <c r="L430">
        <v>2066</v>
      </c>
    </row>
    <row r="431" spans="8:12">
      <c r="H431">
        <v>6</v>
      </c>
      <c r="I431">
        <v>6</v>
      </c>
      <c r="J431" t="s">
        <v>755</v>
      </c>
      <c r="K431" t="s">
        <v>7</v>
      </c>
      <c r="L431">
        <v>265</v>
      </c>
    </row>
    <row r="432" spans="8:12">
      <c r="H432">
        <v>6</v>
      </c>
      <c r="I432">
        <v>6</v>
      </c>
      <c r="J432" t="s">
        <v>755</v>
      </c>
      <c r="K432" t="s">
        <v>7</v>
      </c>
      <c r="L432">
        <v>227</v>
      </c>
    </row>
    <row r="433" spans="8:12">
      <c r="H433">
        <v>6</v>
      </c>
      <c r="I433">
        <v>6</v>
      </c>
      <c r="J433" t="s">
        <v>755</v>
      </c>
      <c r="K433" t="s">
        <v>7</v>
      </c>
      <c r="L433">
        <v>659</v>
      </c>
    </row>
    <row r="434" spans="8:12">
      <c r="H434">
        <v>12</v>
      </c>
      <c r="I434">
        <v>12</v>
      </c>
      <c r="J434" t="s">
        <v>755</v>
      </c>
      <c r="K434" t="s">
        <v>7</v>
      </c>
      <c r="L434">
        <v>648</v>
      </c>
    </row>
    <row r="435" spans="8:12">
      <c r="H435">
        <v>6</v>
      </c>
      <c r="I435">
        <v>6</v>
      </c>
      <c r="J435" t="s">
        <v>755</v>
      </c>
      <c r="K435" t="s">
        <v>7</v>
      </c>
      <c r="L435">
        <v>2028</v>
      </c>
    </row>
    <row r="436" spans="8:12">
      <c r="H436">
        <v>12</v>
      </c>
      <c r="I436">
        <v>12</v>
      </c>
      <c r="J436" t="s">
        <v>755</v>
      </c>
      <c r="K436" t="s">
        <v>6</v>
      </c>
      <c r="L436">
        <v>69074</v>
      </c>
    </row>
    <row r="437" spans="8:12">
      <c r="H437">
        <v>12</v>
      </c>
      <c r="I437">
        <v>12</v>
      </c>
      <c r="J437" t="s">
        <v>755</v>
      </c>
      <c r="K437" t="s">
        <v>6</v>
      </c>
      <c r="L437">
        <v>69045</v>
      </c>
    </row>
    <row r="438" spans="8:12">
      <c r="H438">
        <v>120</v>
      </c>
      <c r="I438">
        <v>120</v>
      </c>
      <c r="J438" t="s">
        <v>755</v>
      </c>
      <c r="K438" t="s">
        <v>6</v>
      </c>
      <c r="L438">
        <v>131</v>
      </c>
    </row>
    <row r="439" spans="8:12">
      <c r="H439">
        <v>30</v>
      </c>
      <c r="I439">
        <v>30</v>
      </c>
      <c r="J439" t="s">
        <v>755</v>
      </c>
      <c r="K439" t="s">
        <v>6</v>
      </c>
      <c r="L439">
        <v>506</v>
      </c>
    </row>
    <row r="440" spans="8:12">
      <c r="H440">
        <v>120</v>
      </c>
      <c r="I440">
        <v>120</v>
      </c>
      <c r="J440" t="s">
        <v>755</v>
      </c>
      <c r="K440" t="s">
        <v>6</v>
      </c>
      <c r="L440">
        <v>159</v>
      </c>
    </row>
    <row r="441" spans="8:12">
      <c r="H441">
        <v>120</v>
      </c>
      <c r="I441">
        <v>120</v>
      </c>
      <c r="J441" t="s">
        <v>755</v>
      </c>
      <c r="K441" t="s">
        <v>6</v>
      </c>
      <c r="L441">
        <v>130</v>
      </c>
    </row>
    <row r="442" spans="8:12">
      <c r="H442">
        <v>180</v>
      </c>
      <c r="I442">
        <v>180</v>
      </c>
      <c r="J442" t="s">
        <v>755</v>
      </c>
      <c r="K442" t="s">
        <v>7</v>
      </c>
      <c r="L442">
        <v>507</v>
      </c>
    </row>
    <row r="443" spans="8:12">
      <c r="H443">
        <v>90</v>
      </c>
      <c r="I443">
        <v>90</v>
      </c>
      <c r="J443" t="s">
        <v>755</v>
      </c>
      <c r="K443" t="s">
        <v>6</v>
      </c>
      <c r="L443">
        <v>513</v>
      </c>
    </row>
    <row r="444" spans="8:12">
      <c r="H444">
        <v>60</v>
      </c>
      <c r="I444">
        <v>60</v>
      </c>
      <c r="J444" t="s">
        <v>755</v>
      </c>
      <c r="K444" t="s">
        <v>7</v>
      </c>
      <c r="L444">
        <v>148</v>
      </c>
    </row>
    <row r="445" spans="8:12">
      <c r="H445">
        <v>120</v>
      </c>
      <c r="I445">
        <v>120</v>
      </c>
      <c r="J445" t="s">
        <v>755</v>
      </c>
      <c r="K445" t="s">
        <v>7</v>
      </c>
      <c r="L445">
        <v>186</v>
      </c>
    </row>
    <row r="446" spans="8:12">
      <c r="H446">
        <v>60</v>
      </c>
      <c r="I446">
        <v>60</v>
      </c>
      <c r="J446" t="s">
        <v>755</v>
      </c>
      <c r="K446" t="s">
        <v>7</v>
      </c>
      <c r="L446">
        <v>155</v>
      </c>
    </row>
    <row r="447" spans="8:12">
      <c r="H447">
        <v>12</v>
      </c>
      <c r="I447">
        <v>12</v>
      </c>
      <c r="J447" t="s">
        <v>754</v>
      </c>
      <c r="K447" t="s">
        <v>6</v>
      </c>
      <c r="L447">
        <v>225</v>
      </c>
    </row>
    <row r="448" spans="8:12">
      <c r="H448">
        <v>6</v>
      </c>
      <c r="I448">
        <v>6</v>
      </c>
      <c r="J448" t="s">
        <v>754</v>
      </c>
      <c r="K448" t="s">
        <v>6</v>
      </c>
      <c r="L448">
        <v>2057</v>
      </c>
    </row>
    <row r="449" spans="8:12">
      <c r="H449">
        <v>6</v>
      </c>
      <c r="I449">
        <v>6</v>
      </c>
      <c r="J449" t="s">
        <v>754</v>
      </c>
      <c r="K449" t="s">
        <v>6</v>
      </c>
      <c r="L449">
        <v>2027</v>
      </c>
    </row>
    <row r="450" spans="8:12">
      <c r="H450">
        <v>6</v>
      </c>
      <c r="I450">
        <v>6</v>
      </c>
      <c r="J450" t="s">
        <v>754</v>
      </c>
      <c r="K450" t="s">
        <v>6</v>
      </c>
      <c r="L450">
        <v>2048</v>
      </c>
    </row>
    <row r="451" spans="8:12">
      <c r="H451">
        <v>6</v>
      </c>
      <c r="I451">
        <v>6</v>
      </c>
      <c r="J451" t="s">
        <v>755</v>
      </c>
      <c r="K451" t="s">
        <v>6</v>
      </c>
      <c r="L451">
        <v>2094</v>
      </c>
    </row>
  </sheetData>
  <autoFilter ref="A3:BP620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9"/>
  <sheetViews>
    <sheetView workbookViewId="0">
      <selection activeCell="E14" sqref="E14"/>
    </sheetView>
  </sheetViews>
  <sheetFormatPr defaultColWidth="8.7109375" defaultRowHeight="15"/>
  <cols>
    <col min="3" max="3" width="18.28515625" customWidth="1"/>
    <col min="4" max="4" width="10.42578125" customWidth="1"/>
  </cols>
  <sheetData>
    <row r="2" spans="3:15" ht="21">
      <c r="C2" s="1" t="s">
        <v>739</v>
      </c>
      <c r="D2" s="2" t="s">
        <v>740</v>
      </c>
      <c r="E2" s="3">
        <v>125.9</v>
      </c>
      <c r="F2" s="3">
        <v>190.7</v>
      </c>
      <c r="G2" s="4">
        <v>330</v>
      </c>
      <c r="H2" s="4">
        <v>224</v>
      </c>
      <c r="I2" s="4">
        <v>330</v>
      </c>
      <c r="J2" s="4">
        <v>330</v>
      </c>
      <c r="K2" s="22">
        <v>264</v>
      </c>
      <c r="L2" s="22">
        <v>374</v>
      </c>
      <c r="M2" s="23">
        <v>290400</v>
      </c>
      <c r="N2" s="24"/>
      <c r="O2" s="25"/>
    </row>
    <row r="3" spans="3:15" ht="21">
      <c r="C3" s="5"/>
      <c r="D3" s="6" t="s">
        <v>10</v>
      </c>
      <c r="E3" s="7">
        <v>3284683</v>
      </c>
      <c r="F3" s="8">
        <v>3352387</v>
      </c>
      <c r="G3" s="9">
        <v>3373113</v>
      </c>
      <c r="H3" s="7">
        <v>3384346</v>
      </c>
      <c r="I3" s="8">
        <v>3384347</v>
      </c>
      <c r="J3" s="9">
        <v>3479885</v>
      </c>
      <c r="K3" s="7">
        <v>3495074</v>
      </c>
      <c r="L3" s="7">
        <v>3408152</v>
      </c>
      <c r="M3" s="26">
        <v>3360436</v>
      </c>
      <c r="N3" s="27"/>
      <c r="O3" s="594" t="s">
        <v>11</v>
      </c>
    </row>
    <row r="4" spans="3:15" ht="60.75">
      <c r="C4" s="592" t="s">
        <v>15</v>
      </c>
      <c r="D4" s="593" t="s">
        <v>16</v>
      </c>
      <c r="E4" s="10" t="s">
        <v>741</v>
      </c>
      <c r="F4" s="11" t="s">
        <v>18</v>
      </c>
      <c r="G4" s="12" t="s">
        <v>704</v>
      </c>
      <c r="H4" s="10" t="s">
        <v>20</v>
      </c>
      <c r="I4" s="11" t="s">
        <v>705</v>
      </c>
      <c r="J4" s="12" t="s">
        <v>22</v>
      </c>
      <c r="K4" s="10" t="s">
        <v>706</v>
      </c>
      <c r="L4" s="10" t="s">
        <v>707</v>
      </c>
      <c r="M4" s="28" t="s">
        <v>24</v>
      </c>
      <c r="N4" s="29"/>
      <c r="O4" s="595"/>
    </row>
    <row r="5" spans="3:15" ht="24.75">
      <c r="C5" s="592"/>
      <c r="D5" s="593"/>
      <c r="E5" s="13" t="s">
        <v>1</v>
      </c>
      <c r="F5" s="14" t="s">
        <v>1</v>
      </c>
      <c r="G5" s="15" t="s">
        <v>1</v>
      </c>
      <c r="H5" s="13" t="s">
        <v>1</v>
      </c>
      <c r="I5" s="14" t="s">
        <v>1</v>
      </c>
      <c r="J5" s="15" t="s">
        <v>1</v>
      </c>
      <c r="K5" s="13" t="s">
        <v>1</v>
      </c>
      <c r="L5" s="13" t="s">
        <v>1</v>
      </c>
      <c r="M5" s="30" t="s">
        <v>1</v>
      </c>
      <c r="N5" s="31"/>
      <c r="O5" s="595"/>
    </row>
    <row r="6" spans="3:15">
      <c r="C6" s="16"/>
      <c r="D6" s="17" t="s">
        <v>594</v>
      </c>
      <c r="E6" s="18">
        <f t="shared" ref="E6:N6" si="0">+SUM(E7:E78)</f>
        <v>122</v>
      </c>
      <c r="F6" s="18">
        <f t="shared" si="0"/>
        <v>196</v>
      </c>
      <c r="G6" s="18">
        <f t="shared" si="0"/>
        <v>26</v>
      </c>
      <c r="H6" s="18">
        <f t="shared" si="0"/>
        <v>26</v>
      </c>
      <c r="I6" s="18">
        <f t="shared" si="0"/>
        <v>2</v>
      </c>
      <c r="J6" s="18">
        <f t="shared" si="0"/>
        <v>0</v>
      </c>
      <c r="K6" s="18">
        <f t="shared" si="0"/>
        <v>0</v>
      </c>
      <c r="L6" s="18">
        <f t="shared" si="0"/>
        <v>13</v>
      </c>
      <c r="M6" s="18">
        <f t="shared" si="0"/>
        <v>0</v>
      </c>
      <c r="N6" s="32">
        <f t="shared" si="0"/>
        <v>0</v>
      </c>
      <c r="O6" s="33">
        <f t="shared" ref="O6:O29" si="1">+SUMPRODUCT($E$1:$N$1,E6:N6)</f>
        <v>0</v>
      </c>
    </row>
    <row r="7" spans="3:15">
      <c r="C7" s="19" t="s">
        <v>595</v>
      </c>
      <c r="D7" s="20" t="s">
        <v>596</v>
      </c>
      <c r="E7" s="21">
        <f>+SUMIFS('nabati '!B:B,'nabati '!$E:$E,MTD!$A463)/6</f>
        <v>10</v>
      </c>
      <c r="F7" s="21">
        <f>+SUMIFS('nabati '!I:I,'nabati '!$L:$L,MTD!$A463)/6</f>
        <v>8</v>
      </c>
      <c r="G7" s="21">
        <f>+SUMIFS('nabati '!P:P,'nabati '!$S:$S,MTD!$A463)/60</f>
        <v>0</v>
      </c>
      <c r="H7" s="21">
        <f>+SUMIFS('nabati '!W:W,'nabati '!$Z:$Z,MTD!$A463)/6</f>
        <v>0</v>
      </c>
      <c r="I7" s="21">
        <f>+SUMIFS('nabati '!AD:AD,'nabati '!$AG:$AG,MTD!$A463)/60</f>
        <v>0</v>
      </c>
      <c r="J7" s="21">
        <f>+SUMIFS('nabati '!AK:AK,'nabati '!$AN:$AN,MTD!$A463)/60</f>
        <v>0</v>
      </c>
      <c r="K7" s="21">
        <f>+SUMIFS('nabati '!AR:AR,'nabati '!$AU:$AU,MTD!$A463)/60</f>
        <v>0</v>
      </c>
      <c r="L7" s="21">
        <f>+SUMIFS('nabati '!AY:AY,'nabati '!$BB:$BB,MTD!$A463)/20</f>
        <v>0</v>
      </c>
      <c r="M7" s="34">
        <f>+SUMIFS('nabati '!$BF:$BF,'nabati '!BI:BI,MTD!$A463)/6</f>
        <v>0</v>
      </c>
      <c r="N7" s="35">
        <f>+SUMIFS('nabati '!$BM:$BM,'nabati '!BP:BP,MTD!$A463)/6</f>
        <v>0</v>
      </c>
      <c r="O7" s="36">
        <f t="shared" si="1"/>
        <v>0</v>
      </c>
    </row>
    <row r="8" spans="3:15">
      <c r="C8" s="19" t="s">
        <v>597</v>
      </c>
      <c r="D8" s="20" t="s">
        <v>596</v>
      </c>
      <c r="E8" s="21">
        <f>+SUMIFS('nabati '!B:B,'nabati '!$E:$E,MTD!$A464)/6</f>
        <v>0</v>
      </c>
      <c r="F8" s="21">
        <f>+SUMIFS('nabati '!I:I,'nabati '!$L:$L,MTD!$A464)/6</f>
        <v>20</v>
      </c>
      <c r="G8" s="21">
        <f>+SUMIFS('nabati '!P:P,'nabati '!$S:$S,MTD!$A464)/60</f>
        <v>3</v>
      </c>
      <c r="H8" s="21">
        <f>+SUMIFS('nabati '!W:W,'nabati '!$Z:$Z,MTD!$A464)/6</f>
        <v>0</v>
      </c>
      <c r="I8" s="21">
        <f>+SUMIFS('nabati '!AD:AD,'nabati '!$AG:$AG,MTD!$A464)/60</f>
        <v>0</v>
      </c>
      <c r="J8" s="21">
        <f>+SUMIFS('nabati '!AK:AK,'nabati '!$AN:$AN,MTD!$A464)/60</f>
        <v>0</v>
      </c>
      <c r="K8" s="21">
        <f>+SUMIFS('nabati '!AR:AR,'nabati '!$AU:$AU,MTD!$A464)/60</f>
        <v>0</v>
      </c>
      <c r="L8" s="21">
        <f>+SUMIFS('nabati '!AY:AY,'nabati '!$BB:$BB,MTD!$A464)/20</f>
        <v>0</v>
      </c>
      <c r="M8" s="34">
        <f>+SUMIFS('nabati '!$BF:$BF,'nabati '!BI:BI,MTD!$A464)/6</f>
        <v>0</v>
      </c>
      <c r="N8" s="35">
        <f>+SUMIFS('nabati '!$BM:$BM,'nabati '!BP:BP,MTD!$A464)/6</f>
        <v>0</v>
      </c>
      <c r="O8" s="36">
        <f t="shared" si="1"/>
        <v>0</v>
      </c>
    </row>
    <row r="9" spans="3:15">
      <c r="C9" s="19" t="s">
        <v>598</v>
      </c>
      <c r="D9" s="20" t="s">
        <v>596</v>
      </c>
      <c r="E9" s="21">
        <f>+SUMIFS('nabati '!B:B,'nabati '!$E:$E,MTD!$A465)/6</f>
        <v>15</v>
      </c>
      <c r="F9" s="21">
        <f>+SUMIFS('nabati '!I:I,'nabati '!$L:$L,MTD!$A465)/6</f>
        <v>30</v>
      </c>
      <c r="G9" s="21">
        <f>+SUMIFS('nabati '!P:P,'nabati '!$S:$S,MTD!$A465)/60</f>
        <v>2</v>
      </c>
      <c r="H9" s="21">
        <f>+SUMIFS('nabati '!W:W,'nabati '!$Z:$Z,MTD!$A465)/6</f>
        <v>3</v>
      </c>
      <c r="I9" s="21">
        <f>+SUMIFS('nabati '!AD:AD,'nabati '!$AG:$AG,MTD!$A465)/60</f>
        <v>0</v>
      </c>
      <c r="J9" s="21">
        <f>+SUMIFS('nabati '!AK:AK,'nabati '!$AN:$AN,MTD!$A465)/60</f>
        <v>0</v>
      </c>
      <c r="K9" s="21">
        <f>+SUMIFS('nabati '!AR:AR,'nabati '!$AU:$AU,MTD!$A465)/60</f>
        <v>0</v>
      </c>
      <c r="L9" s="21">
        <f>+SUMIFS('nabati '!AY:AY,'nabati '!$BB:$BB,MTD!$A465)/20</f>
        <v>5</v>
      </c>
      <c r="M9" s="34">
        <f>+SUMIFS('nabati '!$BF:$BF,'nabati '!BI:BI,MTD!$A465)/6</f>
        <v>0</v>
      </c>
      <c r="N9" s="35">
        <f>+SUMIFS('nabati '!$BM:$BM,'nabati '!BP:BP,MTD!$A465)/6</f>
        <v>0</v>
      </c>
      <c r="O9" s="36">
        <f t="shared" si="1"/>
        <v>0</v>
      </c>
    </row>
    <row r="10" spans="3:15">
      <c r="C10" s="19" t="s">
        <v>599</v>
      </c>
      <c r="D10" s="20" t="s">
        <v>596</v>
      </c>
      <c r="E10" s="21">
        <f>+SUMIFS('nabati '!B:B,'nabati '!$E:$E,MTD!$A466)/6</f>
        <v>10</v>
      </c>
      <c r="F10" s="21">
        <f>+SUMIFS('nabati '!I:I,'nabati '!$L:$L,MTD!$A466)/6</f>
        <v>13</v>
      </c>
      <c r="G10" s="21">
        <f>+SUMIFS('nabati '!P:P,'nabati '!$S:$S,MTD!$A466)/60</f>
        <v>0</v>
      </c>
      <c r="H10" s="21">
        <f>+SUMIFS('nabati '!W:W,'nabati '!$Z:$Z,MTD!$A466)/6</f>
        <v>0</v>
      </c>
      <c r="I10" s="21">
        <f>+SUMIFS('nabati '!AD:AD,'nabati '!$AG:$AG,MTD!$A466)/60</f>
        <v>0</v>
      </c>
      <c r="J10" s="21">
        <f>+SUMIFS('nabati '!AK:AK,'nabati '!$AN:$AN,MTD!$A466)/60</f>
        <v>0</v>
      </c>
      <c r="K10" s="21">
        <f>+SUMIFS('nabati '!AR:AR,'nabati '!$AU:$AU,MTD!$A466)/60</f>
        <v>0</v>
      </c>
      <c r="L10" s="21">
        <f>+SUMIFS('nabati '!AY:AY,'nabati '!$BB:$BB,MTD!$A466)/20</f>
        <v>0</v>
      </c>
      <c r="M10" s="34">
        <f>+SUMIFS('nabati '!$BF:$BF,'nabati '!BI:BI,MTD!$A466)/6</f>
        <v>0</v>
      </c>
      <c r="N10" s="35">
        <f>+SUMIFS('nabati '!$BM:$BM,'nabati '!BP:BP,MTD!$A466)/6</f>
        <v>0</v>
      </c>
      <c r="O10" s="36">
        <f t="shared" si="1"/>
        <v>0</v>
      </c>
    </row>
    <row r="11" spans="3:15">
      <c r="C11" s="19" t="s">
        <v>702</v>
      </c>
      <c r="D11" s="20" t="s">
        <v>596</v>
      </c>
      <c r="E11" s="21">
        <f>+SUMIFS('nabati '!B:B,'nabati '!$E:$E,MTD!$A467)/6</f>
        <v>3</v>
      </c>
      <c r="F11" s="21">
        <f>+SUMIFS('nabati '!I:I,'nabati '!$L:$L,MTD!$A467)/6</f>
        <v>3</v>
      </c>
      <c r="G11" s="21">
        <f>+SUMIFS('nabati '!P:P,'nabati '!$S:$S,MTD!$A467)/60</f>
        <v>1</v>
      </c>
      <c r="H11" s="21">
        <f>+SUMIFS('nabati '!W:W,'nabati '!$Z:$Z,MTD!$A467)/6</f>
        <v>2</v>
      </c>
      <c r="I11" s="21">
        <f>+SUMIFS('nabati '!AD:AD,'nabati '!$AG:$AG,MTD!$A467)/60</f>
        <v>0</v>
      </c>
      <c r="J11" s="21">
        <f>+SUMIFS('nabati '!AK:AK,'nabati '!$AN:$AN,MTD!$A467)/60</f>
        <v>0</v>
      </c>
      <c r="K11" s="21">
        <f>+SUMIFS('nabati '!AR:AR,'nabati '!$AU:$AU,MTD!$A467)/60</f>
        <v>0</v>
      </c>
      <c r="L11" s="21">
        <f>+SUMIFS('nabati '!AY:AY,'nabati '!$BB:$BB,MTD!$A467)/20</f>
        <v>3</v>
      </c>
      <c r="M11" s="34">
        <f>+SUMIFS('nabati '!$BF:$BF,'nabati '!BI:BI,MTD!$A467)/6</f>
        <v>0</v>
      </c>
      <c r="N11" s="35">
        <f>+SUMIFS('nabati '!$BM:$BM,'nabati '!BP:BP,MTD!$A467)/6</f>
        <v>0</v>
      </c>
      <c r="O11" s="36">
        <f t="shared" si="1"/>
        <v>0</v>
      </c>
    </row>
    <row r="12" spans="3:15">
      <c r="C12" s="19" t="s">
        <v>601</v>
      </c>
      <c r="D12" s="20" t="s">
        <v>596</v>
      </c>
      <c r="E12" s="21">
        <f>+SUMIFS('nabati '!B:B,'nabati '!$E:$E,MTD!$A468)/6</f>
        <v>1</v>
      </c>
      <c r="F12" s="21">
        <f>+SUMIFS('nabati '!I:I,'nabati '!$L:$L,MTD!$A468)/6</f>
        <v>4</v>
      </c>
      <c r="G12" s="21">
        <f>+SUMIFS('nabati '!P:P,'nabati '!$S:$S,MTD!$A468)/60</f>
        <v>1</v>
      </c>
      <c r="H12" s="21">
        <f>+SUMIFS('nabati '!W:W,'nabati '!$Z:$Z,MTD!$A468)/6</f>
        <v>0</v>
      </c>
      <c r="I12" s="21">
        <f>+SUMIFS('nabati '!AD:AD,'nabati '!$AG:$AG,MTD!$A468)/60</f>
        <v>2</v>
      </c>
      <c r="J12" s="21">
        <f>+SUMIFS('nabati '!AK:AK,'nabati '!$AN:$AN,MTD!$A468)/60</f>
        <v>0</v>
      </c>
      <c r="K12" s="21">
        <f>+SUMIFS('nabati '!AR:AR,'nabati '!$AU:$AU,MTD!$A468)/60</f>
        <v>0</v>
      </c>
      <c r="L12" s="21">
        <f>+SUMIFS('nabati '!AY:AY,'nabati '!$BB:$BB,MTD!$A468)/20</f>
        <v>0</v>
      </c>
      <c r="M12" s="34">
        <f>+SUMIFS('nabati '!$BF:$BF,'nabati '!BI:BI,MTD!$A468)/6</f>
        <v>0</v>
      </c>
      <c r="N12" s="35">
        <f>+SUMIFS('nabati '!$BM:$BM,'nabati '!BP:BP,MTD!$A468)/6</f>
        <v>0</v>
      </c>
      <c r="O12" s="36">
        <f t="shared" si="1"/>
        <v>0</v>
      </c>
    </row>
    <row r="13" spans="3:15">
      <c r="C13" s="19" t="s">
        <v>602</v>
      </c>
      <c r="D13" s="20" t="s">
        <v>596</v>
      </c>
      <c r="E13" s="21">
        <f>+SUMIFS('nabati '!B:B,'nabati '!$E:$E,MTD!$A469)/6</f>
        <v>10</v>
      </c>
      <c r="F13" s="21">
        <f>+SUMIFS('nabati '!I:I,'nabati '!$L:$L,MTD!$A469)/6</f>
        <v>8</v>
      </c>
      <c r="G13" s="21">
        <f>+SUMIFS('nabati '!P:P,'nabati '!$S:$S,MTD!$A469)/60</f>
        <v>0</v>
      </c>
      <c r="H13" s="21">
        <f>+SUMIFS('nabati '!W:W,'nabati '!$Z:$Z,MTD!$A469)/6</f>
        <v>2</v>
      </c>
      <c r="I13" s="21">
        <f>+SUMIFS('nabati '!AD:AD,'nabati '!$AG:$AG,MTD!$A469)/60</f>
        <v>0</v>
      </c>
      <c r="J13" s="21">
        <f>+SUMIFS('nabati '!AK:AK,'nabati '!$AN:$AN,MTD!$A469)/60</f>
        <v>0</v>
      </c>
      <c r="K13" s="21">
        <f>+SUMIFS('nabati '!AR:AR,'nabati '!$AU:$AU,MTD!$A469)/60</f>
        <v>0</v>
      </c>
      <c r="L13" s="21">
        <f>+SUMIFS('nabati '!AY:AY,'nabati '!$BB:$BB,MTD!$A469)/20</f>
        <v>1</v>
      </c>
      <c r="M13" s="34">
        <f>+SUMIFS('nabati '!$BF:$BF,'nabati '!BI:BI,MTD!$A469)/6</f>
        <v>0</v>
      </c>
      <c r="N13" s="35">
        <f>+SUMIFS('nabati '!$BM:$BM,'nabati '!BP:BP,MTD!$A469)/6</f>
        <v>0</v>
      </c>
      <c r="O13" s="36">
        <f t="shared" si="1"/>
        <v>0</v>
      </c>
    </row>
    <row r="14" spans="3:15">
      <c r="C14" s="19" t="s">
        <v>603</v>
      </c>
      <c r="D14" s="20" t="s">
        <v>596</v>
      </c>
      <c r="E14" s="21">
        <f>+SUMIFS('nabati '!B:B,'nabati '!$E:$E,MTD!$A470)/6</f>
        <v>5</v>
      </c>
      <c r="F14" s="21">
        <f>+SUMIFS('nabati '!I:I,'nabati '!$L:$L,MTD!$A470)/6</f>
        <v>10</v>
      </c>
      <c r="G14" s="21">
        <f>+SUMIFS('nabati '!P:P,'nabati '!$S:$S,MTD!$A470)/60</f>
        <v>0</v>
      </c>
      <c r="H14" s="21">
        <f>+SUMIFS('nabati '!W:W,'nabati '!$Z:$Z,MTD!$A470)/6</f>
        <v>2</v>
      </c>
      <c r="I14" s="21">
        <f>+SUMIFS('nabati '!AD:AD,'nabati '!$AG:$AG,MTD!$A470)/60</f>
        <v>0</v>
      </c>
      <c r="J14" s="21">
        <f>+SUMIFS('nabati '!AK:AK,'nabati '!$AN:$AN,MTD!$A470)/60</f>
        <v>0</v>
      </c>
      <c r="K14" s="21">
        <f>+SUMIFS('nabati '!AR:AR,'nabati '!$AU:$AU,MTD!$A470)/60</f>
        <v>0</v>
      </c>
      <c r="L14" s="21">
        <f>+SUMIFS('nabati '!AY:AY,'nabati '!$BB:$BB,MTD!$A470)/20</f>
        <v>0</v>
      </c>
      <c r="M14" s="34">
        <f>+SUMIFS('nabati '!$BF:$BF,'nabati '!BI:BI,MTD!$A470)/6</f>
        <v>0</v>
      </c>
      <c r="N14" s="35">
        <f>+SUMIFS('nabati '!$BM:$BM,'nabati '!BP:BP,MTD!$A470)/6</f>
        <v>0</v>
      </c>
      <c r="O14" s="36">
        <f t="shared" si="1"/>
        <v>0</v>
      </c>
    </row>
    <row r="15" spans="3:15">
      <c r="C15" s="19" t="s">
        <v>604</v>
      </c>
      <c r="D15" s="20" t="s">
        <v>596</v>
      </c>
      <c r="E15" s="21">
        <f>+SUMIFS('nabati '!B:B,'nabati '!$E:$E,MTD!$A471)/6</f>
        <v>10</v>
      </c>
      <c r="F15" s="21">
        <f>+SUMIFS('nabati '!I:I,'nabati '!$L:$L,MTD!$A471)/6</f>
        <v>20</v>
      </c>
      <c r="G15" s="21">
        <f>+SUMIFS('nabati '!P:P,'nabati '!$S:$S,MTD!$A471)/60</f>
        <v>4</v>
      </c>
      <c r="H15" s="21">
        <f>+SUMIFS('nabati '!W:W,'nabati '!$Z:$Z,MTD!$A471)/6</f>
        <v>5</v>
      </c>
      <c r="I15" s="21">
        <f>+SUMIFS('nabati '!AD:AD,'nabati '!$AG:$AG,MTD!$A471)/60</f>
        <v>0</v>
      </c>
      <c r="J15" s="21">
        <f>+SUMIFS('nabati '!AK:AK,'nabati '!$AN:$AN,MTD!$A471)/60</f>
        <v>0</v>
      </c>
      <c r="K15" s="21">
        <f>+SUMIFS('nabati '!AR:AR,'nabati '!$AU:$AU,MTD!$A471)/60</f>
        <v>0</v>
      </c>
      <c r="L15" s="21">
        <f>+SUMIFS('nabati '!AY:AY,'nabati '!$BB:$BB,MTD!$A471)/20</f>
        <v>0</v>
      </c>
      <c r="M15" s="34">
        <f>+SUMIFS('nabati '!$BF:$BF,'nabati '!BI:BI,MTD!$A471)/6</f>
        <v>0</v>
      </c>
      <c r="N15" s="35">
        <f>+SUMIFS('nabati '!$BM:$BM,'nabati '!BP:BP,MTD!$A471)/6</f>
        <v>0</v>
      </c>
      <c r="O15" s="36">
        <f t="shared" si="1"/>
        <v>0</v>
      </c>
    </row>
    <row r="16" spans="3:15">
      <c r="C16" s="19" t="s">
        <v>605</v>
      </c>
      <c r="D16" s="20" t="s">
        <v>596</v>
      </c>
      <c r="E16" s="21">
        <f>+SUMIFS('nabati '!B:B,'nabati '!$E:$E,MTD!$A472)/6</f>
        <v>10</v>
      </c>
      <c r="F16" s="21">
        <f>+SUMIFS('nabati '!I:I,'nabati '!$L:$L,MTD!$A472)/6</f>
        <v>10</v>
      </c>
      <c r="G16" s="21">
        <f>+SUMIFS('nabati '!P:P,'nabati '!$S:$S,MTD!$A472)/60</f>
        <v>3</v>
      </c>
      <c r="H16" s="21">
        <f>+SUMIFS('nabati '!W:W,'nabati '!$Z:$Z,MTD!$A472)/6</f>
        <v>3</v>
      </c>
      <c r="I16" s="21">
        <f>+SUMIFS('nabati '!AD:AD,'nabati '!$AG:$AG,MTD!$A472)/60</f>
        <v>0</v>
      </c>
      <c r="J16" s="21">
        <f>+SUMIFS('nabati '!AK:AK,'nabati '!$AN:$AN,MTD!$A472)/60</f>
        <v>0</v>
      </c>
      <c r="K16" s="21">
        <f>+SUMIFS('nabati '!AR:AR,'nabati '!$AU:$AU,MTD!$A472)/60</f>
        <v>0</v>
      </c>
      <c r="L16" s="21">
        <f>+SUMIFS('nabati '!AY:AY,'nabati '!$BB:$BB,MTD!$A472)/20</f>
        <v>0</v>
      </c>
      <c r="M16" s="34">
        <f>+SUMIFS('nabati '!$BF:$BF,'nabati '!BI:BI,MTD!$A472)/6</f>
        <v>0</v>
      </c>
      <c r="N16" s="35">
        <f>+SUMIFS('nabati '!$BM:$BM,'nabati '!BP:BP,MTD!$A472)/6</f>
        <v>0</v>
      </c>
      <c r="O16" s="36">
        <f t="shared" si="1"/>
        <v>0</v>
      </c>
    </row>
    <row r="17" spans="3:15">
      <c r="C17" s="19" t="s">
        <v>606</v>
      </c>
      <c r="D17" s="20" t="s">
        <v>596</v>
      </c>
      <c r="E17" s="21">
        <f>+SUMIFS('nabati '!B:B,'nabati '!$E:$E,MTD!$A473)/6</f>
        <v>10</v>
      </c>
      <c r="F17" s="21">
        <f>+SUMIFS('nabati '!I:I,'nabati '!$L:$L,MTD!$A473)/6</f>
        <v>15</v>
      </c>
      <c r="G17" s="21">
        <f>+SUMIFS('nabati '!P:P,'nabati '!$S:$S,MTD!$A473)/60</f>
        <v>2</v>
      </c>
      <c r="H17" s="21">
        <f>+SUMIFS('nabati '!W:W,'nabati '!$Z:$Z,MTD!$A473)/6</f>
        <v>3</v>
      </c>
      <c r="I17" s="21">
        <f>+SUMIFS('nabati '!AD:AD,'nabati '!$AG:$AG,MTD!$A473)/60</f>
        <v>0</v>
      </c>
      <c r="J17" s="21">
        <f>+SUMIFS('nabati '!AK:AK,'nabati '!$AN:$AN,MTD!$A473)/60</f>
        <v>0</v>
      </c>
      <c r="K17" s="21">
        <f>+SUMIFS('nabati '!AR:AR,'nabati '!$AU:$AU,MTD!$A473)/60</f>
        <v>0</v>
      </c>
      <c r="L17" s="21">
        <f>+SUMIFS('nabati '!AY:AY,'nabati '!$BB:$BB,MTD!$A473)/20</f>
        <v>3</v>
      </c>
      <c r="M17" s="34">
        <f>+SUMIFS('nabati '!$BF:$BF,'nabati '!BI:BI,MTD!$A473)/6</f>
        <v>0</v>
      </c>
      <c r="N17" s="35">
        <f>+SUMIFS('nabati '!$BM:$BM,'nabati '!BP:BP,MTD!$A473)/6</f>
        <v>0</v>
      </c>
      <c r="O17" s="36">
        <f t="shared" si="1"/>
        <v>0</v>
      </c>
    </row>
    <row r="18" spans="3:15">
      <c r="C18" s="19" t="s">
        <v>607</v>
      </c>
      <c r="D18" s="20" t="s">
        <v>596</v>
      </c>
      <c r="E18" s="21">
        <f>+SUMIFS('nabati '!B:B,'nabati '!$E:$E,MTD!$A474)/6</f>
        <v>5</v>
      </c>
      <c r="F18" s="21">
        <f>+SUMIFS('nabati '!I:I,'nabati '!$L:$L,MTD!$A474)/6</f>
        <v>5</v>
      </c>
      <c r="G18" s="21">
        <f>+SUMIFS('nabati '!P:P,'nabati '!$S:$S,MTD!$A474)/60</f>
        <v>0</v>
      </c>
      <c r="H18" s="21">
        <f>+SUMIFS('nabati '!W:W,'nabati '!$Z:$Z,MTD!$A474)/6</f>
        <v>0</v>
      </c>
      <c r="I18" s="21">
        <f>+SUMIFS('nabati '!AD:AD,'nabati '!$AG:$AG,MTD!$A474)/60</f>
        <v>0</v>
      </c>
      <c r="J18" s="21">
        <f>+SUMIFS('nabati '!AK:AK,'nabati '!$AN:$AN,MTD!$A474)/60</f>
        <v>0</v>
      </c>
      <c r="K18" s="21">
        <f>+SUMIFS('nabati '!AR:AR,'nabati '!$AU:$AU,MTD!$A474)/60</f>
        <v>0</v>
      </c>
      <c r="L18" s="21">
        <f>+SUMIFS('nabati '!AY:AY,'nabati '!$BB:$BB,MTD!$A474)/20</f>
        <v>0</v>
      </c>
      <c r="M18" s="34">
        <f>+SUMIFS('nabati '!$BF:$BF,'nabati '!BI:BI,MTD!$A474)/6</f>
        <v>0</v>
      </c>
      <c r="N18" s="35">
        <f>+SUMIFS('nabati '!$BM:$BM,'nabati '!BP:BP,MTD!$A474)/6</f>
        <v>0</v>
      </c>
      <c r="O18" s="36">
        <f t="shared" si="1"/>
        <v>0</v>
      </c>
    </row>
    <row r="19" spans="3:15">
      <c r="C19" s="19" t="s">
        <v>608</v>
      </c>
      <c r="D19" s="20" t="s">
        <v>596</v>
      </c>
      <c r="E19" s="21">
        <f>+SUMIFS('nabati '!B:B,'nabati '!$E:$E,MTD!$A475)/6</f>
        <v>4</v>
      </c>
      <c r="F19" s="21">
        <f>+SUMIFS('nabati '!I:I,'nabati '!$L:$L,MTD!$A475)/6</f>
        <v>4</v>
      </c>
      <c r="G19" s="21">
        <f>+SUMIFS('nabati '!P:P,'nabati '!$S:$S,MTD!$A475)/60</f>
        <v>0</v>
      </c>
      <c r="H19" s="21">
        <f>+SUMIFS('nabati '!W:W,'nabati '!$Z:$Z,MTD!$A475)/6</f>
        <v>0</v>
      </c>
      <c r="I19" s="21">
        <f>+SUMIFS('nabati '!AD:AD,'nabati '!$AG:$AG,MTD!$A475)/60</f>
        <v>0</v>
      </c>
      <c r="J19" s="21">
        <f>+SUMIFS('nabati '!AK:AK,'nabati '!$AN:$AN,MTD!$A475)/60</f>
        <v>0</v>
      </c>
      <c r="K19" s="21">
        <f>+SUMIFS('nabati '!AR:AR,'nabati '!$AU:$AU,MTD!$A475)/60</f>
        <v>0</v>
      </c>
      <c r="L19" s="21">
        <f>+SUMIFS('nabati '!AY:AY,'nabati '!$BB:$BB,MTD!$A475)/20</f>
        <v>0</v>
      </c>
      <c r="M19" s="34">
        <f>+SUMIFS('nabati '!$BF:$BF,'nabati '!BI:BI,MTD!$A475)/6</f>
        <v>0</v>
      </c>
      <c r="N19" s="35">
        <f>+SUMIFS('nabati '!$BM:$BM,'nabati '!BP:BP,MTD!$A475)/6</f>
        <v>0</v>
      </c>
      <c r="O19" s="36">
        <f t="shared" si="1"/>
        <v>0</v>
      </c>
    </row>
    <row r="20" spans="3:15">
      <c r="C20" s="19" t="s">
        <v>609</v>
      </c>
      <c r="D20" s="20" t="s">
        <v>596</v>
      </c>
      <c r="E20" s="21">
        <f>+SUMIFS('nabati '!B:B,'nabati '!$E:$E,MTD!$A476)/6</f>
        <v>0</v>
      </c>
      <c r="F20" s="21">
        <f>+SUMIFS('nabati '!I:I,'nabati '!$L:$L,MTD!$A476)/6</f>
        <v>5</v>
      </c>
      <c r="G20" s="21">
        <f>+SUMIFS('nabati '!P:P,'nabati '!$S:$S,MTD!$A476)/60</f>
        <v>1</v>
      </c>
      <c r="H20" s="21">
        <f>+SUMIFS('nabati '!W:W,'nabati '!$Z:$Z,MTD!$A476)/6</f>
        <v>0</v>
      </c>
      <c r="I20" s="21">
        <f>+SUMIFS('nabati '!AD:AD,'nabati '!$AG:$AG,MTD!$A476)/60</f>
        <v>0</v>
      </c>
      <c r="J20" s="21">
        <f>+SUMIFS('nabati '!AK:AK,'nabati '!$AN:$AN,MTD!$A476)/60</f>
        <v>0</v>
      </c>
      <c r="K20" s="21">
        <f>+SUMIFS('nabati '!AR:AR,'nabati '!$AU:$AU,MTD!$A476)/60</f>
        <v>0</v>
      </c>
      <c r="L20" s="21">
        <f>+SUMIFS('nabati '!AY:AY,'nabati '!$BB:$BB,MTD!$A476)/20</f>
        <v>0</v>
      </c>
      <c r="M20" s="34">
        <f>+SUMIFS('nabati '!$BF:$BF,'nabati '!BI:BI,MTD!$A476)/6</f>
        <v>0</v>
      </c>
      <c r="N20" s="35">
        <f>+SUMIFS('nabati '!$BM:$BM,'nabati '!BP:BP,MTD!$A476)/6</f>
        <v>0</v>
      </c>
      <c r="O20" s="36">
        <f t="shared" si="1"/>
        <v>0</v>
      </c>
    </row>
    <row r="21" spans="3:15">
      <c r="C21" s="19" t="s">
        <v>610</v>
      </c>
      <c r="D21" s="20" t="s">
        <v>596</v>
      </c>
      <c r="E21" s="21">
        <f>+SUMIFS('nabati '!B:B,'nabati '!$E:$E,MTD!$A477)/6</f>
        <v>1</v>
      </c>
      <c r="F21" s="21">
        <f>+SUMIFS('nabati '!I:I,'nabati '!$L:$L,MTD!$A477)/6</f>
        <v>0</v>
      </c>
      <c r="G21" s="21">
        <f>+SUMIFS('nabati '!P:P,'nabati '!$S:$S,MTD!$A477)/60</f>
        <v>1</v>
      </c>
      <c r="H21" s="21">
        <f>+SUMIFS('nabati '!W:W,'nabati '!$Z:$Z,MTD!$A477)/6</f>
        <v>1</v>
      </c>
      <c r="I21" s="21">
        <f>+SUMIFS('nabati '!AD:AD,'nabati '!$AG:$AG,MTD!$A477)/60</f>
        <v>0</v>
      </c>
      <c r="J21" s="21">
        <f>+SUMIFS('nabati '!AK:AK,'nabati '!$AN:$AN,MTD!$A477)/60</f>
        <v>0</v>
      </c>
      <c r="K21" s="21">
        <f>+SUMIFS('nabati '!AR:AR,'nabati '!$AU:$AU,MTD!$A477)/60</f>
        <v>0</v>
      </c>
      <c r="L21" s="21">
        <f>+SUMIFS('nabati '!AY:AY,'nabati '!$BB:$BB,MTD!$A477)/20</f>
        <v>0</v>
      </c>
      <c r="M21" s="34">
        <f>+SUMIFS('nabati '!$BF:$BF,'nabati '!BI:BI,MTD!$A477)/6</f>
        <v>0</v>
      </c>
      <c r="N21" s="35">
        <f>+SUMIFS('nabati '!$BM:$BM,'nabati '!BP:BP,MTD!$A477)/6</f>
        <v>0</v>
      </c>
      <c r="O21" s="36">
        <f t="shared" si="1"/>
        <v>0</v>
      </c>
    </row>
    <row r="22" spans="3:15">
      <c r="C22" s="19" t="s">
        <v>611</v>
      </c>
      <c r="D22" s="20" t="s">
        <v>596</v>
      </c>
      <c r="E22" s="21">
        <f>+SUMIFS('nabati '!B:B,'nabati '!$E:$E,MTD!$A478)/6</f>
        <v>0</v>
      </c>
      <c r="F22" s="21">
        <f>+SUMIFS('nabati '!I:I,'nabati '!$L:$L,MTD!$A478)/6</f>
        <v>0</v>
      </c>
      <c r="G22" s="21">
        <f>+SUMIFS('nabati '!P:P,'nabati '!$S:$S,MTD!$A478)/60</f>
        <v>0</v>
      </c>
      <c r="H22" s="21">
        <f>+SUMIFS('nabati '!W:W,'nabati '!$Z:$Z,MTD!$A478)/6</f>
        <v>0</v>
      </c>
      <c r="I22" s="21">
        <f>+SUMIFS('nabati '!AD:AD,'nabati '!$AG:$AG,MTD!$A478)/60</f>
        <v>0</v>
      </c>
      <c r="J22" s="21">
        <f>+SUMIFS('nabati '!AK:AK,'nabati '!$AN:$AN,MTD!$A478)/60</f>
        <v>0</v>
      </c>
      <c r="K22" s="21">
        <f>+SUMIFS('nabati '!AR:AR,'nabati '!$AU:$AU,MTD!$A478)/60</f>
        <v>0</v>
      </c>
      <c r="L22" s="21">
        <f>+SUMIFS('nabati '!AY:AY,'nabati '!$BB:$BB,MTD!$A478)/20</f>
        <v>0</v>
      </c>
      <c r="M22" s="34">
        <f>+SUMIFS('nabati '!$BF:$BF,'nabati '!BI:BI,MTD!$A478)/6</f>
        <v>0</v>
      </c>
      <c r="N22" s="35">
        <f>+SUMIFS('nabati '!$BM:$BM,'nabati '!BP:BP,MTD!$A478)/6</f>
        <v>0</v>
      </c>
      <c r="O22" s="36">
        <f t="shared" si="1"/>
        <v>0</v>
      </c>
    </row>
    <row r="23" spans="3:15">
      <c r="C23" s="19" t="s">
        <v>612</v>
      </c>
      <c r="D23" s="20" t="s">
        <v>596</v>
      </c>
      <c r="E23" s="21">
        <f>+SUMIFS('nabati '!B:B,'nabati '!$E:$E,MTD!$A479)/6</f>
        <v>8</v>
      </c>
      <c r="F23" s="21">
        <f>+SUMIFS('nabati '!I:I,'nabati '!$L:$L,MTD!$A479)/6</f>
        <v>10</v>
      </c>
      <c r="G23" s="21">
        <f>+SUMIFS('nabati '!P:P,'nabati '!$S:$S,MTD!$A479)/60</f>
        <v>0</v>
      </c>
      <c r="H23" s="21">
        <f>+SUMIFS('nabati '!W:W,'nabati '!$Z:$Z,MTD!$A479)/6</f>
        <v>0</v>
      </c>
      <c r="I23" s="21">
        <f>+SUMIFS('nabati '!AD:AD,'nabati '!$AG:$AG,MTD!$A479)/60</f>
        <v>0</v>
      </c>
      <c r="J23" s="21">
        <f>+SUMIFS('nabati '!AK:AK,'nabati '!$AN:$AN,MTD!$A479)/60</f>
        <v>0</v>
      </c>
      <c r="K23" s="21">
        <f>+SUMIFS('nabati '!AR:AR,'nabati '!$AU:$AU,MTD!$A479)/60</f>
        <v>0</v>
      </c>
      <c r="L23" s="21">
        <f>+SUMIFS('nabati '!AY:AY,'nabati '!$BB:$BB,MTD!$A479)/20</f>
        <v>0</v>
      </c>
      <c r="M23" s="34">
        <f>+SUMIFS('nabati '!$BF:$BF,'nabati '!BI:BI,MTD!$A479)/6</f>
        <v>0</v>
      </c>
      <c r="N23" s="35">
        <f>+SUMIFS('nabati '!$BM:$BM,'nabati '!BP:BP,MTD!$A479)/6</f>
        <v>0</v>
      </c>
      <c r="O23" s="36">
        <f t="shared" si="1"/>
        <v>0</v>
      </c>
    </row>
    <row r="24" spans="3:15">
      <c r="C24" s="19" t="s">
        <v>613</v>
      </c>
      <c r="D24" s="20" t="s">
        <v>596</v>
      </c>
      <c r="E24" s="21">
        <f>+SUMIFS('nabati '!B:B,'nabati '!$E:$E,MTD!$A480)/6</f>
        <v>10</v>
      </c>
      <c r="F24" s="21">
        <f>+SUMIFS('nabati '!I:I,'nabati '!$L:$L,MTD!$A480)/6</f>
        <v>21</v>
      </c>
      <c r="G24" s="21">
        <f>+SUMIFS('nabati '!P:P,'nabati '!$S:$S,MTD!$A480)/60</f>
        <v>3</v>
      </c>
      <c r="H24" s="21">
        <f>+SUMIFS('nabati '!W:W,'nabati '!$Z:$Z,MTD!$A480)/6</f>
        <v>0</v>
      </c>
      <c r="I24" s="21">
        <f>+SUMIFS('nabati '!AD:AD,'nabati '!$AG:$AG,MTD!$A480)/60</f>
        <v>0</v>
      </c>
      <c r="J24" s="21">
        <f>+SUMIFS('nabati '!AK:AK,'nabati '!$AN:$AN,MTD!$A480)/60</f>
        <v>0</v>
      </c>
      <c r="K24" s="21">
        <f>+SUMIFS('nabati '!AR:AR,'nabati '!$AU:$AU,MTD!$A480)/60</f>
        <v>0</v>
      </c>
      <c r="L24" s="21">
        <f>+SUMIFS('nabati '!AY:AY,'nabati '!$BB:$BB,MTD!$A480)/20</f>
        <v>0</v>
      </c>
      <c r="M24" s="34">
        <f>+SUMIFS('nabati '!$BF:$BF,'nabati '!BI:BI,MTD!$A480)/6</f>
        <v>0</v>
      </c>
      <c r="N24" s="35">
        <f>+SUMIFS('nabati '!$BM:$BM,'nabati '!BP:BP,MTD!$A480)/6</f>
        <v>0</v>
      </c>
      <c r="O24" s="36">
        <f t="shared" si="1"/>
        <v>0</v>
      </c>
    </row>
    <row r="25" spans="3:15">
      <c r="C25" s="19" t="s">
        <v>614</v>
      </c>
      <c r="D25" s="20" t="s">
        <v>596</v>
      </c>
      <c r="E25" s="21">
        <f>+SUMIFS('nabati '!B:B,'nabati '!$E:$E,MTD!$A481)/6</f>
        <v>0</v>
      </c>
      <c r="F25" s="21">
        <f>+SUMIFS('nabati '!I:I,'nabati '!$L:$L,MTD!$A481)/6</f>
        <v>0</v>
      </c>
      <c r="G25" s="21">
        <f>+SUMIFS('nabati '!P:P,'nabati '!$S:$S,MTD!$A481)/60</f>
        <v>0</v>
      </c>
      <c r="H25" s="21">
        <f>+SUMIFS('nabati '!W:W,'nabati '!$Z:$Z,MTD!$A481)/6</f>
        <v>0</v>
      </c>
      <c r="I25" s="21">
        <f>+SUMIFS('nabati '!AD:AD,'nabati '!$AG:$AG,MTD!$A481)/60</f>
        <v>0</v>
      </c>
      <c r="J25" s="21">
        <f>+SUMIFS('nabati '!AK:AK,'nabati '!$AN:$AN,MTD!$A481)/60</f>
        <v>0</v>
      </c>
      <c r="K25" s="21">
        <f>+SUMIFS('nabati '!AR:AR,'nabati '!$AU:$AU,MTD!$A481)/60</f>
        <v>0</v>
      </c>
      <c r="L25" s="21">
        <f>+SUMIFS('nabati '!AY:AY,'nabati '!$BB:$BB,MTD!$A481)/20</f>
        <v>0</v>
      </c>
      <c r="M25" s="34">
        <f>+SUMIFS('nabati '!$BF:$BF,'nabati '!BI:BI,MTD!$A481)/6</f>
        <v>0</v>
      </c>
      <c r="N25" s="35">
        <f>+SUMIFS('nabati '!$BM:$BM,'nabati '!BP:BP,MTD!$A481)/6</f>
        <v>0</v>
      </c>
      <c r="O25" s="36">
        <f t="shared" si="1"/>
        <v>0</v>
      </c>
    </row>
    <row r="26" spans="3:15">
      <c r="C26" s="19" t="s">
        <v>615</v>
      </c>
      <c r="D26" s="20" t="s">
        <v>596</v>
      </c>
      <c r="E26" s="21">
        <f>+SUMIFS('nabati '!B:B,'nabati '!$E:$E,MTD!$A482)/6</f>
        <v>5</v>
      </c>
      <c r="F26" s="21">
        <f>+SUMIFS('nabati '!I:I,'nabati '!$L:$L,MTD!$A482)/6</f>
        <v>5</v>
      </c>
      <c r="G26" s="21">
        <f>+SUMIFS('nabati '!P:P,'nabati '!$S:$S,MTD!$A482)/60</f>
        <v>2</v>
      </c>
      <c r="H26" s="21">
        <f>+SUMIFS('nabati '!W:W,'nabati '!$Z:$Z,MTD!$A482)/6</f>
        <v>0</v>
      </c>
      <c r="I26" s="21">
        <f>+SUMIFS('nabati '!AD:AD,'nabati '!$AG:$AG,MTD!$A482)/60</f>
        <v>0</v>
      </c>
      <c r="J26" s="21">
        <f>+SUMIFS('nabati '!AK:AK,'nabati '!$AN:$AN,MTD!$A482)/60</f>
        <v>0</v>
      </c>
      <c r="K26" s="21">
        <f>+SUMIFS('nabati '!AR:AR,'nabati '!$AU:$AU,MTD!$A482)/60</f>
        <v>0</v>
      </c>
      <c r="L26" s="21">
        <f>+SUMIFS('nabati '!AY:AY,'nabati '!$BB:$BB,MTD!$A482)/20</f>
        <v>0</v>
      </c>
      <c r="M26" s="34">
        <f>+SUMIFS('nabati '!$BF:$BF,'nabati '!BI:BI,MTD!$A482)/6</f>
        <v>0</v>
      </c>
      <c r="N26" s="35">
        <f>+SUMIFS('nabati '!$BM:$BM,'nabati '!BP:BP,MTD!$A482)/6</f>
        <v>0</v>
      </c>
      <c r="O26" s="36">
        <f t="shared" si="1"/>
        <v>0</v>
      </c>
    </row>
    <row r="27" spans="3:15">
      <c r="C27" s="19" t="s">
        <v>616</v>
      </c>
      <c r="D27" s="20" t="s">
        <v>596</v>
      </c>
      <c r="E27" s="21">
        <f>+SUMIFS('nabati '!B:B,'nabati '!$E:$E,MTD!$A483)/6</f>
        <v>5</v>
      </c>
      <c r="F27" s="21">
        <f>+SUMIFS('nabati '!I:I,'nabati '!$L:$L,MTD!$A483)/6</f>
        <v>5</v>
      </c>
      <c r="G27" s="21">
        <f>+SUMIFS('nabati '!P:P,'nabati '!$S:$S,MTD!$A483)/60</f>
        <v>2</v>
      </c>
      <c r="H27" s="21">
        <f>+SUMIFS('nabati '!W:W,'nabati '!$Z:$Z,MTD!$A483)/6</f>
        <v>5</v>
      </c>
      <c r="I27" s="21">
        <f>+SUMIFS('nabati '!AD:AD,'nabati '!$AG:$AG,MTD!$A483)/60</f>
        <v>0</v>
      </c>
      <c r="J27" s="21">
        <f>+SUMIFS('nabati '!AK:AK,'nabati '!$AN:$AN,MTD!$A483)/60</f>
        <v>0</v>
      </c>
      <c r="K27" s="21">
        <f>+SUMIFS('nabati '!AR:AR,'nabati '!$AU:$AU,MTD!$A483)/60</f>
        <v>0</v>
      </c>
      <c r="L27" s="21">
        <f>+SUMIFS('nabati '!AY:AY,'nabati '!$BB:$BB,MTD!$A483)/20</f>
        <v>1</v>
      </c>
      <c r="M27" s="34">
        <f>+SUMIFS('nabati '!$BF:$BF,'nabati '!BI:BI,MTD!$A483)/6</f>
        <v>0</v>
      </c>
      <c r="N27" s="35">
        <f>+SUMIFS('nabati '!$BM:$BM,'nabati '!BP:BP,MTD!$A483)/6</f>
        <v>0</v>
      </c>
      <c r="O27" s="36">
        <f t="shared" si="1"/>
        <v>0</v>
      </c>
    </row>
    <row r="28" spans="3:15">
      <c r="C28" s="19" t="s">
        <v>617</v>
      </c>
      <c r="D28" s="20" t="s">
        <v>596</v>
      </c>
      <c r="E28" s="21">
        <f>+SUMIFS('nabati '!B:B,'nabati '!$E:$E,MTD!$A484)/6</f>
        <v>0</v>
      </c>
      <c r="F28" s="21">
        <f>+SUMIFS('nabati '!I:I,'nabati '!$L:$L,MTD!$A484)/6</f>
        <v>0</v>
      </c>
      <c r="G28" s="21">
        <f>+SUMIFS('nabati '!P:P,'nabati '!$S:$S,MTD!$A484)/60</f>
        <v>0</v>
      </c>
      <c r="H28" s="21">
        <f>+SUMIFS('nabati '!W:W,'nabati '!$Z:$Z,MTD!$A484)/6</f>
        <v>0</v>
      </c>
      <c r="I28" s="21">
        <f>+SUMIFS('nabati '!AD:AD,'nabati '!$AG:$AG,MTD!$A484)/60</f>
        <v>0</v>
      </c>
      <c r="J28" s="21">
        <f>+SUMIFS('nabati '!AK:AK,'nabati '!$AN:$AN,MTD!$A484)/60</f>
        <v>0</v>
      </c>
      <c r="K28" s="21">
        <f>+SUMIFS('nabati '!AR:AR,'nabati '!$AU:$AU,MTD!$A484)/60</f>
        <v>0</v>
      </c>
      <c r="L28" s="21">
        <f>+SUMIFS('nabati '!AY:AY,'nabati '!$BB:$BB,MTD!$A484)/20</f>
        <v>0</v>
      </c>
      <c r="M28" s="34">
        <f>+SUMIFS('nabati '!$BF:$BF,'nabati '!BI:BI,MTD!$A484)/6</f>
        <v>0</v>
      </c>
      <c r="N28" s="35">
        <f>+SUMIFS('nabati '!$BM:$BM,'nabati '!BP:BP,MTD!$A484)/6</f>
        <v>0</v>
      </c>
      <c r="O28" s="36">
        <f t="shared" si="1"/>
        <v>0</v>
      </c>
    </row>
    <row r="29" spans="3:15">
      <c r="C29" s="19" t="s">
        <v>618</v>
      </c>
      <c r="D29" s="20" t="s">
        <v>596</v>
      </c>
      <c r="E29" s="21">
        <f>+SUMIFS('nabati '!B:B,'nabati '!$E:$E,MTD!$A485)/6</f>
        <v>0</v>
      </c>
      <c r="F29" s="21">
        <f>+SUMIFS('nabati '!I:I,'nabati '!$L:$L,MTD!$A485)/6</f>
        <v>0</v>
      </c>
      <c r="G29" s="21">
        <f>+SUMIFS('nabati '!P:P,'nabati '!$S:$S,MTD!$A485)/60</f>
        <v>1</v>
      </c>
      <c r="H29" s="21">
        <f>+SUMIFS('nabati '!W:W,'nabati '!$Z:$Z,MTD!$A485)/6</f>
        <v>0</v>
      </c>
      <c r="I29" s="21">
        <f>+SUMIFS('nabati '!AD:AD,'nabati '!$AG:$AG,MTD!$A485)/60</f>
        <v>0</v>
      </c>
      <c r="J29" s="21">
        <f>+SUMIFS('nabati '!AK:AK,'nabati '!$AN:$AN,MTD!$A485)/60</f>
        <v>0</v>
      </c>
      <c r="K29" s="21">
        <f>+SUMIFS('nabati '!AR:AR,'nabati '!$AU:$AU,MTD!$A485)/60</f>
        <v>0</v>
      </c>
      <c r="L29" s="21">
        <f>+SUMIFS('nabati '!AY:AY,'nabati '!$BB:$BB,MTD!$A485)/20</f>
        <v>0</v>
      </c>
      <c r="M29" s="34">
        <f>+SUMIFS('nabati '!$BF:$BF,'nabati '!BI:BI,MTD!$A485)/6</f>
        <v>0</v>
      </c>
      <c r="N29" s="35">
        <f>+SUMIFS('nabati '!$BM:$BM,'nabati '!BP:BP,MTD!$A485)/6</f>
        <v>0</v>
      </c>
      <c r="O29" s="36">
        <f t="shared" si="1"/>
        <v>0</v>
      </c>
    </row>
  </sheetData>
  <mergeCells count="3">
    <mergeCell ref="C4:C5"/>
    <mergeCell ref="D4:D5"/>
    <mergeCell ref="O3:O5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V534"/>
  <sheetViews>
    <sheetView showGridLines="0" zoomScale="74" zoomScaleNormal="74" workbookViewId="0">
      <pane xSplit="4" ySplit="10" topLeftCell="E349" activePane="bottomRight" state="frozen"/>
      <selection pane="topRight"/>
      <selection pane="bottomLeft"/>
      <selection pane="bottomRight" activeCell="F1" sqref="F1"/>
    </sheetView>
  </sheetViews>
  <sheetFormatPr defaultColWidth="9.140625" defaultRowHeight="12.75" outlineLevelRow="1"/>
  <cols>
    <col min="1" max="1" width="6.140625" style="425" customWidth="1"/>
    <col min="2" max="2" width="4.140625" style="425" hidden="1" customWidth="1"/>
    <col min="3" max="3" width="29.28515625" style="69" customWidth="1"/>
    <col min="4" max="4" width="16.7109375" style="69" customWidth="1"/>
    <col min="5" max="5" width="12.5703125" style="264" customWidth="1"/>
    <col min="6" max="6" width="10.28515625" style="264" customWidth="1"/>
    <col min="7" max="7" width="8.42578125" style="264" customWidth="1"/>
    <col min="8" max="9" width="9.5703125" style="264" customWidth="1"/>
    <col min="10" max="10" width="9.7109375" style="264" customWidth="1"/>
    <col min="11" max="11" width="10.140625" style="425" hidden="1" customWidth="1"/>
    <col min="12" max="12" width="8.140625" style="425" customWidth="1"/>
    <col min="13" max="13" width="7.5703125" style="425" hidden="1" customWidth="1"/>
    <col min="14" max="14" width="5.28515625" style="426" hidden="1" customWidth="1"/>
    <col min="15" max="15" width="11.28515625" style="427" customWidth="1"/>
    <col min="16" max="16" width="13.7109375" style="69" hidden="1" customWidth="1"/>
    <col min="17" max="17" width="9.42578125" style="69" hidden="1" customWidth="1"/>
    <col min="18" max="16384" width="9.140625" style="69"/>
  </cols>
  <sheetData>
    <row r="1" spans="1:17" s="420" customFormat="1" ht="18.75">
      <c r="A1" s="428" t="s">
        <v>8</v>
      </c>
      <c r="B1" s="428"/>
      <c r="C1" s="429" t="s">
        <v>755</v>
      </c>
      <c r="D1" s="430" t="s">
        <v>9</v>
      </c>
      <c r="E1" s="278">
        <v>125.9</v>
      </c>
      <c r="F1" s="278">
        <v>190.7</v>
      </c>
      <c r="G1" s="431">
        <v>330</v>
      </c>
      <c r="H1" s="432">
        <v>224</v>
      </c>
      <c r="I1" s="432">
        <v>330</v>
      </c>
      <c r="J1" s="451">
        <v>280</v>
      </c>
      <c r="K1" s="452"/>
      <c r="L1" s="452">
        <v>374</v>
      </c>
      <c r="M1" s="453">
        <v>290400</v>
      </c>
      <c r="N1" s="454"/>
      <c r="O1" s="455"/>
    </row>
    <row r="2" spans="1:17" s="420" customFormat="1" ht="19.5" customHeight="1">
      <c r="A2" s="428"/>
      <c r="B2" s="428"/>
      <c r="D2" s="433" t="s">
        <v>10</v>
      </c>
      <c r="E2" s="434">
        <v>3284683</v>
      </c>
      <c r="F2" s="435">
        <v>3352387</v>
      </c>
      <c r="G2" s="436">
        <v>3373113</v>
      </c>
      <c r="H2" s="434">
        <v>3384346</v>
      </c>
      <c r="I2" s="435">
        <v>3384347</v>
      </c>
      <c r="J2" s="436">
        <v>3479885</v>
      </c>
      <c r="K2" s="434"/>
      <c r="L2" s="456">
        <v>3408152</v>
      </c>
      <c r="M2" s="457">
        <v>3360436</v>
      </c>
      <c r="N2" s="458"/>
      <c r="O2" s="569" t="s">
        <v>11</v>
      </c>
      <c r="P2" s="572" t="s">
        <v>12</v>
      </c>
      <c r="Q2" s="565" t="s">
        <v>13</v>
      </c>
    </row>
    <row r="3" spans="1:17" s="263" customFormat="1" ht="33" customHeight="1">
      <c r="A3" s="567" t="s">
        <v>14</v>
      </c>
      <c r="B3" s="287"/>
      <c r="C3" s="567" t="s">
        <v>15</v>
      </c>
      <c r="D3" s="567" t="s">
        <v>16</v>
      </c>
      <c r="E3" s="437" t="s">
        <v>17</v>
      </c>
      <c r="F3" s="438" t="s">
        <v>18</v>
      </c>
      <c r="G3" s="439" t="s">
        <v>19</v>
      </c>
      <c r="H3" s="437" t="s">
        <v>20</v>
      </c>
      <c r="I3" s="438" t="s">
        <v>21</v>
      </c>
      <c r="J3" s="439" t="s">
        <v>22</v>
      </c>
      <c r="K3" s="437"/>
      <c r="L3" s="459" t="s">
        <v>23</v>
      </c>
      <c r="M3" s="323" t="s">
        <v>24</v>
      </c>
      <c r="N3" s="324"/>
      <c r="O3" s="570"/>
      <c r="P3" s="566"/>
      <c r="Q3" s="566"/>
    </row>
    <row r="4" spans="1:17" s="421" customFormat="1" ht="24.75" hidden="1">
      <c r="A4" s="568"/>
      <c r="B4" s="440"/>
      <c r="C4" s="568"/>
      <c r="D4" s="568"/>
      <c r="E4" s="441" t="s">
        <v>1</v>
      </c>
      <c r="F4" s="442" t="s">
        <v>1</v>
      </c>
      <c r="G4" s="443" t="s">
        <v>1</v>
      </c>
      <c r="H4" s="441" t="s">
        <v>1</v>
      </c>
      <c r="I4" s="442" t="s">
        <v>1</v>
      </c>
      <c r="J4" s="443" t="s">
        <v>1</v>
      </c>
      <c r="K4" s="441"/>
      <c r="L4" s="460" t="s">
        <v>1</v>
      </c>
      <c r="M4" s="461" t="s">
        <v>1</v>
      </c>
      <c r="N4" s="462"/>
      <c r="O4" s="571"/>
      <c r="P4" s="573"/>
      <c r="Q4" s="474"/>
    </row>
    <row r="5" spans="1:17" s="264" customFormat="1">
      <c r="A5" s="293"/>
      <c r="B5" s="293"/>
      <c r="C5" s="294"/>
      <c r="D5" s="294" t="s">
        <v>15</v>
      </c>
      <c r="E5" s="296">
        <f t="shared" ref="E5:N5" si="0">+SUM(E6:E9)</f>
        <v>55</v>
      </c>
      <c r="F5" s="296">
        <f t="shared" si="0"/>
        <v>164</v>
      </c>
      <c r="G5" s="296">
        <f t="shared" si="0"/>
        <v>21</v>
      </c>
      <c r="H5" s="296">
        <f t="shared" si="0"/>
        <v>20</v>
      </c>
      <c r="I5" s="296">
        <f t="shared" si="0"/>
        <v>0</v>
      </c>
      <c r="J5" s="296">
        <f t="shared" si="0"/>
        <v>0</v>
      </c>
      <c r="K5" s="296">
        <f t="shared" si="0"/>
        <v>0</v>
      </c>
      <c r="L5" s="296">
        <f t="shared" si="0"/>
        <v>17</v>
      </c>
      <c r="M5" s="296">
        <f t="shared" si="0"/>
        <v>0</v>
      </c>
      <c r="N5" s="296">
        <f t="shared" si="0"/>
        <v>0</v>
      </c>
      <c r="O5" s="463">
        <f>+SUMPRODUCT($E$1:$M$1,E5:M5)</f>
        <v>55967.3</v>
      </c>
    </row>
    <row r="6" spans="1:17" s="264" customFormat="1">
      <c r="A6" s="105"/>
      <c r="B6" s="105"/>
      <c r="C6" s="444"/>
      <c r="D6" s="106" t="s">
        <v>25</v>
      </c>
      <c r="E6" s="299">
        <f t="shared" ref="E6:N6" si="1">+SUM(E10,E65,E115,E200,E268)</f>
        <v>45</v>
      </c>
      <c r="F6" s="299">
        <f t="shared" si="1"/>
        <v>89</v>
      </c>
      <c r="G6" s="299">
        <f t="shared" si="1"/>
        <v>15</v>
      </c>
      <c r="H6" s="299">
        <f t="shared" si="1"/>
        <v>18</v>
      </c>
      <c r="I6" s="299">
        <f t="shared" si="1"/>
        <v>0</v>
      </c>
      <c r="J6" s="299">
        <f t="shared" si="1"/>
        <v>0</v>
      </c>
      <c r="K6" s="299">
        <f t="shared" si="1"/>
        <v>0</v>
      </c>
      <c r="L6" s="299">
        <f t="shared" si="1"/>
        <v>6</v>
      </c>
      <c r="M6" s="328">
        <f t="shared" si="1"/>
        <v>0</v>
      </c>
      <c r="N6" s="328">
        <f t="shared" si="1"/>
        <v>0</v>
      </c>
      <c r="O6" s="464">
        <f>+SUMPRODUCT($E$1:$M$1,E6:M6)</f>
        <v>33863.800000000003</v>
      </c>
    </row>
    <row r="7" spans="1:17" s="264" customFormat="1">
      <c r="A7" s="105"/>
      <c r="B7" s="105"/>
      <c r="C7" s="444"/>
      <c r="D7" s="106" t="s">
        <v>26</v>
      </c>
      <c r="E7" s="299">
        <f t="shared" ref="E7:L7" si="2">+SUM(E373,E398,E422,E339)</f>
        <v>10</v>
      </c>
      <c r="F7" s="299">
        <f t="shared" si="2"/>
        <v>75</v>
      </c>
      <c r="G7" s="299">
        <f t="shared" si="2"/>
        <v>6</v>
      </c>
      <c r="H7" s="299">
        <f t="shared" si="2"/>
        <v>2</v>
      </c>
      <c r="I7" s="299">
        <f t="shared" si="2"/>
        <v>0</v>
      </c>
      <c r="J7" s="299">
        <f t="shared" si="2"/>
        <v>0</v>
      </c>
      <c r="K7" s="299">
        <f t="shared" si="2"/>
        <v>0</v>
      </c>
      <c r="L7" s="299">
        <f t="shared" si="2"/>
        <v>11</v>
      </c>
      <c r="M7" s="328">
        <f>+SUM(M339,M373,M398,M422)</f>
        <v>0</v>
      </c>
      <c r="N7" s="328">
        <f>+SUM(N339,N373,N398,N422)</f>
        <v>0</v>
      </c>
      <c r="O7" s="464">
        <f>+SUMPRODUCT($E$1:$M$1,E7:M7)</f>
        <v>22103.5</v>
      </c>
    </row>
    <row r="8" spans="1:17" s="264" customFormat="1">
      <c r="A8" s="105"/>
      <c r="B8" s="105"/>
      <c r="C8" s="444"/>
      <c r="D8" s="106" t="s">
        <v>27</v>
      </c>
      <c r="E8" s="299">
        <f t="shared" ref="E8:L8" si="3">+E461</f>
        <v>0</v>
      </c>
      <c r="F8" s="299">
        <f t="shared" si="3"/>
        <v>0</v>
      </c>
      <c r="G8" s="299">
        <f t="shared" si="3"/>
        <v>0</v>
      </c>
      <c r="H8" s="299">
        <f t="shared" si="3"/>
        <v>0</v>
      </c>
      <c r="I8" s="299">
        <f t="shared" si="3"/>
        <v>0</v>
      </c>
      <c r="J8" s="299">
        <f t="shared" si="3"/>
        <v>0</v>
      </c>
      <c r="K8" s="299">
        <f t="shared" si="3"/>
        <v>0</v>
      </c>
      <c r="L8" s="299">
        <f t="shared" si="3"/>
        <v>0</v>
      </c>
      <c r="M8" s="328">
        <f>M461</f>
        <v>0</v>
      </c>
      <c r="N8" s="328">
        <f>N461</f>
        <v>0</v>
      </c>
      <c r="O8" s="464">
        <f>+SUMPRODUCT($E$1:$M$1,E8:M8)</f>
        <v>0</v>
      </c>
    </row>
    <row r="9" spans="1:17" s="272" customFormat="1" ht="12" hidden="1">
      <c r="A9" s="445">
        <v>807</v>
      </c>
      <c r="B9" s="445"/>
      <c r="C9" s="446" t="s">
        <v>28</v>
      </c>
      <c r="D9" s="446" t="s">
        <v>28</v>
      </c>
      <c r="E9" s="447">
        <f>(SUMIFS('nabati '!B$3:B$4944,'nabati '!$C3:$C4944,Daily!$C$1)/6)-E6-E7-E8</f>
        <v>0</v>
      </c>
      <c r="F9" s="447">
        <f>+(SUMIFS('nabati '!I$3:I$4944,'nabati '!$J$3:$J$4944,Daily!$C$1)/6)-F6-F7-F8</f>
        <v>0</v>
      </c>
      <c r="G9" s="447">
        <f>+(SUMIFS('nabati '!P$3:P$4944,'nabati '!$Q$3:$Q$4944,Daily!$C$1)/60)-G6-G7-G8</f>
        <v>0</v>
      </c>
      <c r="H9" s="447">
        <f>+(SUMIFS('nabati '!W$3:W$4944,'nabati '!$X$3:$X$4944,Daily!$C$1)/6)-H6-H7-H8</f>
        <v>0</v>
      </c>
      <c r="I9" s="447">
        <f>+(SUMIFS('nabati '!AD$3:AD$4944,'nabati '!$AE$3:$AE$4944,Daily!$C$1)/60)-I6-I7-I8</f>
        <v>0</v>
      </c>
      <c r="J9" s="447">
        <f>+(SUMIFS('nabati '!AK$3:AK$4944,'nabati '!$AL$3:$AL$4944,Daily!$C$1)/60)-J6-J7-J8</f>
        <v>0</v>
      </c>
      <c r="K9" s="447">
        <f>+(SUMIFS('nabati '!AR$3:AR$4944,'nabati '!$AS$3:$AS$4944,Daily!$C$1)/60)-K6-K7-K8</f>
        <v>0</v>
      </c>
      <c r="L9" s="447">
        <f>+(SUMIFS('nabati '!AY$3:AY$4944,'nabati '!$AZ$3:$AZ$4944,Daily!$C$1)/20)-L6-L7-L8</f>
        <v>0</v>
      </c>
      <c r="M9" s="465">
        <f>+SUM(M13,M68,M118,M203,M271)</f>
        <v>0</v>
      </c>
      <c r="N9" s="465">
        <f>+SUM(N13,N68,N118,N203,N271)</f>
        <v>0</v>
      </c>
      <c r="O9" s="447">
        <f>+SUMPRODUCT($E$1:$M$1,E9:M9)</f>
        <v>0</v>
      </c>
      <c r="P9" s="466"/>
    </row>
    <row r="10" spans="1:17">
      <c r="A10" s="304"/>
      <c r="B10" s="304"/>
      <c r="C10" s="305"/>
      <c r="D10" s="348" t="s">
        <v>29</v>
      </c>
      <c r="E10" s="307">
        <f t="shared" ref="E10:N10" si="4">+SUM(E11:E64)</f>
        <v>0</v>
      </c>
      <c r="F10" s="307">
        <f t="shared" si="4"/>
        <v>0</v>
      </c>
      <c r="G10" s="307">
        <f t="shared" si="4"/>
        <v>0</v>
      </c>
      <c r="H10" s="307">
        <f t="shared" si="4"/>
        <v>0</v>
      </c>
      <c r="I10" s="307">
        <f t="shared" si="4"/>
        <v>0</v>
      </c>
      <c r="J10" s="307">
        <f t="shared" si="4"/>
        <v>0</v>
      </c>
      <c r="K10" s="307">
        <f t="shared" si="4"/>
        <v>0</v>
      </c>
      <c r="L10" s="307">
        <f t="shared" si="4"/>
        <v>0</v>
      </c>
      <c r="M10" s="307">
        <f t="shared" si="4"/>
        <v>0</v>
      </c>
      <c r="N10" s="332">
        <f t="shared" si="4"/>
        <v>0</v>
      </c>
      <c r="O10" s="350">
        <f t="shared" ref="O10:O25" si="5">+SUMPRODUCT($E$1:$N$1,E10:N10)</f>
        <v>0</v>
      </c>
      <c r="P10" s="467">
        <v>10831.3461538462</v>
      </c>
      <c r="Q10" s="475">
        <f>O10/P10*100</f>
        <v>0</v>
      </c>
    </row>
    <row r="11" spans="1:17" s="269" customFormat="1">
      <c r="A11" s="190" t="s">
        <v>30</v>
      </c>
      <c r="B11" s="190" t="s">
        <v>31</v>
      </c>
      <c r="C11" s="19" t="s">
        <v>32</v>
      </c>
      <c r="D11" s="19" t="s">
        <v>33</v>
      </c>
      <c r="E11" s="21">
        <f>+SUMIFS('nabati '!B:B,'nabati '!$E:$E,Daily!$A11,'nabati '!$C:$C,Daily!$C$1)/6</f>
        <v>0</v>
      </c>
      <c r="F11" s="21">
        <f>+SUMIFS('nabati '!I:I,'nabati '!$L:$L,Daily!$A11,'nabati '!$J:$J,Daily!$C$1)/6</f>
        <v>0</v>
      </c>
      <c r="G11" s="21">
        <f>+SUMIFS('nabati '!P:P,'nabati '!$S:$S,Daily!$A11,'nabati '!$Q:$Q,Daily!$C$1)/60</f>
        <v>0</v>
      </c>
      <c r="H11" s="21">
        <f>+SUMIFS('nabati '!W:W,'nabati '!$Z:$Z,Daily!$A11,'nabati '!$X:$X,Daily!$C$1)/6</f>
        <v>0</v>
      </c>
      <c r="I11" s="21">
        <f>+SUMIFS('nabati '!AD:AD,'nabati '!$AG:$AG,Daily!$A11,'nabati '!$AE:$AE,Daily!$C$1)/60</f>
        <v>0</v>
      </c>
      <c r="J11" s="21">
        <f>+SUMIFS('nabati '!AK:AK,'nabati '!$AN:$AN,Daily!$A11,'nabati '!$AL:$AL,Daily!$C$1)/60</f>
        <v>0</v>
      </c>
      <c r="K11" s="21">
        <f>+SUMIFS('nabati '!AR:AR,'nabati '!$AU:$AU,Daily!$A11,'nabati '!$AS:$AS,Daily!$C$1)/60</f>
        <v>0</v>
      </c>
      <c r="L11" s="21">
        <f>+SUMIFS('nabati '!AY:AY,'nabati '!$BB:$BB,Daily!$A11,'nabati '!$AZ:$AZ,Daily!$C$1)/20</f>
        <v>0</v>
      </c>
      <c r="M11" s="334">
        <f>+SUMIFS('nabati '!BF:BF,'nabati '!$BI:$BI,Daily!$A11,'nabati '!$BG:$BG,Daily!$C$1)/6</f>
        <v>0</v>
      </c>
      <c r="N11" s="335">
        <f>+SUMIFS('nabati '!BM:BM,'nabati '!BP:BP,Daily!$A11,'nabati '!BN:BN,Daily!$C$1)/6</f>
        <v>0</v>
      </c>
      <c r="O11" s="21">
        <f t="shared" si="5"/>
        <v>0</v>
      </c>
      <c r="P11" s="468"/>
    </row>
    <row r="12" spans="1:17" s="269" customFormat="1" hidden="1" outlineLevel="1">
      <c r="A12" s="190" t="s">
        <v>34</v>
      </c>
      <c r="B12" s="190" t="s">
        <v>31</v>
      </c>
      <c r="C12" s="19" t="s">
        <v>35</v>
      </c>
      <c r="D12" s="19" t="s">
        <v>33</v>
      </c>
      <c r="E12" s="21">
        <f>+SUMIFS('nabati '!B:B,'nabati '!$E:$E,Daily!$A12,'nabati '!$C:$C,Daily!$C$1)/6</f>
        <v>0</v>
      </c>
      <c r="F12" s="21">
        <f>+SUMIFS('nabati '!I:I,'nabati '!$L:$L,Daily!$A12,'nabati '!$J:$J,Daily!$C$1)/6</f>
        <v>0</v>
      </c>
      <c r="G12" s="21">
        <f>+SUMIFS('nabati '!P:P,'nabati '!$S:$S,Daily!$A12,'nabati '!$Q:$Q,Daily!$C$1)/60</f>
        <v>0</v>
      </c>
      <c r="H12" s="21">
        <f>+SUMIFS('nabati '!W:W,'nabati '!$Z:$Z,Daily!$A12,'nabati '!$X:$X,Daily!$C$1)/6</f>
        <v>0</v>
      </c>
      <c r="I12" s="21">
        <f>+SUMIFS('nabati '!AD:AD,'nabati '!$AG:$AG,Daily!$A12,'nabati '!$AE:$AE,Daily!$C$1)/60</f>
        <v>0</v>
      </c>
      <c r="J12" s="21">
        <f>+SUMIFS('nabati '!AK:AK,'nabati '!$AN:$AN,Daily!$A12,'nabati '!$AL:$AL,Daily!$C$1)/60</f>
        <v>0</v>
      </c>
      <c r="K12" s="21">
        <f>+SUMIFS('nabati '!AR:AR,'nabati '!$AU:$AU,Daily!$A12,'nabati '!$AS:$AS,Daily!$C$1)/60</f>
        <v>0</v>
      </c>
      <c r="L12" s="21">
        <f>+SUMIFS('nabati '!AY:AY,'nabati '!$BB:$BB,Daily!$A12,'nabati '!$AZ:$AZ,Daily!$C$1)/20</f>
        <v>0</v>
      </c>
      <c r="M12" s="334">
        <f>+SUMIFS('nabati '!BF:BF,'nabati '!$BI:$BI,Daily!$A12,'nabati '!$BG:$BG,Daily!$C$1)/6</f>
        <v>0</v>
      </c>
      <c r="N12" s="335">
        <f>+SUMIFS('nabati '!BM:BM,'nabati '!BP:BP,Daily!$A12,'nabati '!BN:BN,Daily!$C$1)/6</f>
        <v>0</v>
      </c>
      <c r="O12" s="21">
        <f t="shared" si="5"/>
        <v>0</v>
      </c>
      <c r="P12" s="468"/>
    </row>
    <row r="13" spans="1:17" s="269" customFormat="1" hidden="1" outlineLevel="1">
      <c r="A13" s="190" t="s">
        <v>36</v>
      </c>
      <c r="B13" s="190" t="s">
        <v>31</v>
      </c>
      <c r="C13" s="19" t="s">
        <v>37</v>
      </c>
      <c r="D13" s="19" t="s">
        <v>33</v>
      </c>
      <c r="E13" s="21">
        <f>+SUMIFS('nabati '!B:B,'nabati '!$E:$E,Daily!$A13,'nabati '!$C:$C,Daily!$C$1)/6</f>
        <v>0</v>
      </c>
      <c r="F13" s="21">
        <f>+SUMIFS('nabati '!I:I,'nabati '!$L:$L,Daily!$A13,'nabati '!$J:$J,Daily!$C$1)/6</f>
        <v>0</v>
      </c>
      <c r="G13" s="21">
        <f>+SUMIFS('nabati '!P:P,'nabati '!$S:$S,Daily!$A13,'nabati '!$Q:$Q,Daily!$C$1)/60</f>
        <v>0</v>
      </c>
      <c r="H13" s="21">
        <f>+SUMIFS('nabati '!W:W,'nabati '!$Z:$Z,Daily!$A13,'nabati '!$X:$X,Daily!$C$1)/6</f>
        <v>0</v>
      </c>
      <c r="I13" s="21">
        <f>+SUMIFS('nabati '!AD:AD,'nabati '!$AG:$AG,Daily!$A13,'nabati '!$AE:$AE,Daily!$C$1)/60</f>
        <v>0</v>
      </c>
      <c r="J13" s="21">
        <f>+SUMIFS('nabati '!AK:AK,'nabati '!$AN:$AN,Daily!$A13,'nabati '!$AL:$AL,Daily!$C$1)/60</f>
        <v>0</v>
      </c>
      <c r="K13" s="21">
        <f>+SUMIFS('nabati '!AR:AR,'nabati '!$AU:$AU,Daily!$A13,'nabati '!$AS:$AS,Daily!$C$1)/60</f>
        <v>0</v>
      </c>
      <c r="L13" s="21">
        <f>+SUMIFS('nabati '!AY:AY,'nabati '!$BB:$BB,Daily!$A13,'nabati '!$AZ:$AZ,Daily!$C$1)/20</f>
        <v>0</v>
      </c>
      <c r="M13" s="334">
        <f>+SUMIFS('nabati '!BF:BF,'nabati '!$BI:$BI,Daily!$A13,'nabati '!$BG:$BG,Daily!$C$1)/6</f>
        <v>0</v>
      </c>
      <c r="N13" s="335">
        <f>+SUMIFS('nabati '!BM:BM,'nabati '!BP:BP,Daily!$A13,'nabati '!BN:BN,Daily!$C$1)/6</f>
        <v>0</v>
      </c>
      <c r="O13" s="21">
        <f t="shared" si="5"/>
        <v>0</v>
      </c>
      <c r="P13" s="468"/>
    </row>
    <row r="14" spans="1:17" s="269" customFormat="1" hidden="1" outlineLevel="1">
      <c r="A14" s="190" t="s">
        <v>38</v>
      </c>
      <c r="B14" s="190" t="s">
        <v>31</v>
      </c>
      <c r="C14" s="19" t="s">
        <v>39</v>
      </c>
      <c r="D14" s="19" t="s">
        <v>33</v>
      </c>
      <c r="E14" s="21">
        <f>+SUMIFS('nabati '!B:B,'nabati '!$E:$E,Daily!$A14,'nabati '!$C:$C,Daily!$C$1)/6</f>
        <v>0</v>
      </c>
      <c r="F14" s="21">
        <f>+SUMIFS('nabati '!I:I,'nabati '!$L:$L,Daily!$A14,'nabati '!$J:$J,Daily!$C$1)/6</f>
        <v>0</v>
      </c>
      <c r="G14" s="21">
        <f>+SUMIFS('nabati '!P:P,'nabati '!$S:$S,Daily!$A14,'nabati '!$Q:$Q,Daily!$C$1)/60</f>
        <v>0</v>
      </c>
      <c r="H14" s="21">
        <f>+SUMIFS('nabati '!W:W,'nabati '!$Z:$Z,Daily!$A14,'nabati '!$X:$X,Daily!$C$1)/6</f>
        <v>0</v>
      </c>
      <c r="I14" s="21">
        <f>+SUMIFS('nabati '!AD:AD,'nabati '!$AG:$AG,Daily!$A14,'nabati '!$AE:$AE,Daily!$C$1)/60</f>
        <v>0</v>
      </c>
      <c r="J14" s="21">
        <f>+SUMIFS('nabati '!AK:AK,'nabati '!$AN:$AN,Daily!$A14,'nabati '!$AL:$AL,Daily!$C$1)/60</f>
        <v>0</v>
      </c>
      <c r="K14" s="21">
        <f>+SUMIFS('nabati '!AR:AR,'nabati '!$AU:$AU,Daily!$A14,'nabati '!$AS:$AS,Daily!$C$1)/60</f>
        <v>0</v>
      </c>
      <c r="L14" s="21">
        <f>+SUMIFS('nabati '!AY:AY,'nabati '!$BB:$BB,Daily!$A14,'nabati '!$AZ:$AZ,Daily!$C$1)/20</f>
        <v>0</v>
      </c>
      <c r="M14" s="334">
        <f>+SUMIFS('nabati '!BF:BF,'nabati '!$BI:$BI,Daily!$A14,'nabati '!$BG:$BG,Daily!$C$1)/6</f>
        <v>0</v>
      </c>
      <c r="N14" s="335">
        <f>+SUMIFS('nabati '!BM:BM,'nabati '!BP:BP,Daily!$A14,'nabati '!BN:BN,Daily!$C$1)/6</f>
        <v>0</v>
      </c>
      <c r="O14" s="21">
        <f t="shared" si="5"/>
        <v>0</v>
      </c>
      <c r="P14" s="468"/>
    </row>
    <row r="15" spans="1:17" s="269" customFormat="1" hidden="1" outlineLevel="1">
      <c r="A15" s="190" t="s">
        <v>40</v>
      </c>
      <c r="B15" s="190" t="s">
        <v>31</v>
      </c>
      <c r="C15" s="19" t="s">
        <v>41</v>
      </c>
      <c r="D15" s="19" t="s">
        <v>33</v>
      </c>
      <c r="E15" s="21">
        <f>+SUMIFS('nabati '!B:B,'nabati '!$E:$E,Daily!$A15,'nabati '!$C:$C,Daily!$C$1)/6</f>
        <v>0</v>
      </c>
      <c r="F15" s="21">
        <f>+SUMIFS('nabati '!I:I,'nabati '!$L:$L,Daily!$A15,'nabati '!$J:$J,Daily!$C$1)/6</f>
        <v>0</v>
      </c>
      <c r="G15" s="21">
        <f>+SUMIFS('nabati '!P:P,'nabati '!$S:$S,Daily!$A15,'nabati '!$Q:$Q,Daily!$C$1)/60</f>
        <v>0</v>
      </c>
      <c r="H15" s="21">
        <f>+SUMIFS('nabati '!W:W,'nabati '!$Z:$Z,Daily!$A15,'nabati '!$X:$X,Daily!$C$1)/6</f>
        <v>0</v>
      </c>
      <c r="I15" s="21">
        <f>+SUMIFS('nabati '!AD:AD,'nabati '!$AG:$AG,Daily!$A15,'nabati '!$AE:$AE,Daily!$C$1)/60</f>
        <v>0</v>
      </c>
      <c r="J15" s="21">
        <f>+SUMIFS('nabati '!AK:AK,'nabati '!$AN:$AN,Daily!$A15,'nabati '!$AL:$AL,Daily!$C$1)/60</f>
        <v>0</v>
      </c>
      <c r="K15" s="21">
        <f>+SUMIFS('nabati '!AR:AR,'nabati '!$AU:$AU,Daily!$A15,'nabati '!$AS:$AS,Daily!$C$1)/60</f>
        <v>0</v>
      </c>
      <c r="L15" s="21">
        <f>+SUMIFS('nabati '!AY:AY,'nabati '!$BB:$BB,Daily!$A15,'nabati '!$AZ:$AZ,Daily!$C$1)/20</f>
        <v>0</v>
      </c>
      <c r="M15" s="334">
        <f>+SUMIFS('nabati '!BF:BF,'nabati '!$BI:$BI,Daily!$A15,'nabati '!$BG:$BG,Daily!$C$1)/6</f>
        <v>0</v>
      </c>
      <c r="N15" s="335">
        <f>+SUMIFS('nabati '!BM:BM,'nabati '!BP:BP,Daily!$A15,'nabati '!BN:BN,Daily!$C$1)/6</f>
        <v>0</v>
      </c>
      <c r="O15" s="21">
        <f t="shared" si="5"/>
        <v>0</v>
      </c>
      <c r="P15" s="468"/>
    </row>
    <row r="16" spans="1:17" s="269" customFormat="1" hidden="1" outlineLevel="1">
      <c r="A16" s="190" t="s">
        <v>42</v>
      </c>
      <c r="B16" s="190" t="s">
        <v>31</v>
      </c>
      <c r="C16" s="19" t="s">
        <v>43</v>
      </c>
      <c r="D16" s="19" t="s">
        <v>33</v>
      </c>
      <c r="E16" s="21">
        <f>+SUMIFS('nabati '!B:B,'nabati '!$E:$E,Daily!$A16,'nabati '!$C:$C,Daily!$C$1)/6</f>
        <v>0</v>
      </c>
      <c r="F16" s="21">
        <f>+SUMIFS('nabati '!I:I,'nabati '!$L:$L,Daily!$A16,'nabati '!$J:$J,Daily!$C$1)/6</f>
        <v>0</v>
      </c>
      <c r="G16" s="21">
        <f>+SUMIFS('nabati '!P:P,'nabati '!$S:$S,Daily!$A16,'nabati '!$Q:$Q,Daily!$C$1)/60</f>
        <v>0</v>
      </c>
      <c r="H16" s="21">
        <f>+SUMIFS('nabati '!W:W,'nabati '!$Z:$Z,Daily!$A16,'nabati '!$X:$X,Daily!$C$1)/6</f>
        <v>0</v>
      </c>
      <c r="I16" s="21">
        <f>+SUMIFS('nabati '!AD:AD,'nabati '!$AG:$AG,Daily!$A16,'nabati '!$AE:$AE,Daily!$C$1)/60</f>
        <v>0</v>
      </c>
      <c r="J16" s="21">
        <f>+SUMIFS('nabati '!AK:AK,'nabati '!$AN:$AN,Daily!$A16,'nabati '!$AL:$AL,Daily!$C$1)/60</f>
        <v>0</v>
      </c>
      <c r="K16" s="21">
        <f>+SUMIFS('nabati '!AR:AR,'nabati '!$AU:$AU,Daily!$A16,'nabati '!$AS:$AS,Daily!$C$1)/60</f>
        <v>0</v>
      </c>
      <c r="L16" s="21">
        <f>+SUMIFS('nabati '!AY:AY,'nabati '!$BB:$BB,Daily!$A16,'nabati '!$AZ:$AZ,Daily!$C$1)/20</f>
        <v>0</v>
      </c>
      <c r="M16" s="334">
        <f>+SUMIFS('nabati '!BF:BF,'nabati '!$BI:$BI,Daily!$A16,'nabati '!$BG:$BG,Daily!$C$1)/6</f>
        <v>0</v>
      </c>
      <c r="N16" s="335">
        <f>+SUMIFS('nabati '!BM:BM,'nabati '!BP:BP,Daily!$A16,'nabati '!BN:BN,Daily!$C$1)/6</f>
        <v>0</v>
      </c>
      <c r="O16" s="21">
        <f t="shared" si="5"/>
        <v>0</v>
      </c>
      <c r="P16" s="468"/>
    </row>
    <row r="17" spans="1:16" s="269" customFormat="1" hidden="1" outlineLevel="1">
      <c r="A17" s="190" t="s">
        <v>44</v>
      </c>
      <c r="B17" s="190" t="s">
        <v>31</v>
      </c>
      <c r="C17" s="19" t="s">
        <v>45</v>
      </c>
      <c r="D17" s="19" t="s">
        <v>33</v>
      </c>
      <c r="E17" s="21">
        <f>+SUMIFS('nabati '!B:B,'nabati '!$E:$E,Daily!$A17,'nabati '!$C:$C,Daily!$C$1)/6</f>
        <v>0</v>
      </c>
      <c r="F17" s="21">
        <f>+SUMIFS('nabati '!I:I,'nabati '!$L:$L,Daily!$A17,'nabati '!$J:$J,Daily!$C$1)/6</f>
        <v>0</v>
      </c>
      <c r="G17" s="21">
        <f>+SUMIFS('nabati '!P:P,'nabati '!$S:$S,Daily!$A17,'nabati '!$Q:$Q,Daily!$C$1)/60</f>
        <v>0</v>
      </c>
      <c r="H17" s="21">
        <f>+SUMIFS('nabati '!W:W,'nabati '!$Z:$Z,Daily!$A17,'nabati '!$X:$X,Daily!$C$1)/6</f>
        <v>0</v>
      </c>
      <c r="I17" s="21">
        <f>+SUMIFS('nabati '!AD:AD,'nabati '!$AG:$AG,Daily!$A17,'nabati '!$AE:$AE,Daily!$C$1)/60</f>
        <v>0</v>
      </c>
      <c r="J17" s="21">
        <f>+SUMIFS('nabati '!AK:AK,'nabati '!$AN:$AN,Daily!$A17,'nabati '!$AL:$AL,Daily!$C$1)/60</f>
        <v>0</v>
      </c>
      <c r="K17" s="21">
        <f>+SUMIFS('nabati '!AR:AR,'nabati '!$AU:$AU,Daily!$A17,'nabati '!$AS:$AS,Daily!$C$1)/60</f>
        <v>0</v>
      </c>
      <c r="L17" s="21">
        <f>+SUMIFS('nabati '!AY:AY,'nabati '!$BB:$BB,Daily!$A17,'nabati '!$AZ:$AZ,Daily!$C$1)/20</f>
        <v>0</v>
      </c>
      <c r="M17" s="334">
        <f>+SUMIFS('nabati '!BF:BF,'nabati '!$BI:$BI,Daily!$A17,'nabati '!$BG:$BG,Daily!$C$1)/6</f>
        <v>0</v>
      </c>
      <c r="N17" s="335">
        <f>+SUMIFS('nabati '!BM:BM,'nabati '!BP:BP,Daily!$A17,'nabati '!BN:BN,Daily!$C$1)/6</f>
        <v>0</v>
      </c>
      <c r="O17" s="21">
        <f t="shared" si="5"/>
        <v>0</v>
      </c>
      <c r="P17" s="468"/>
    </row>
    <row r="18" spans="1:16" s="269" customFormat="1" hidden="1" outlineLevel="1">
      <c r="A18" s="190" t="s">
        <v>46</v>
      </c>
      <c r="B18" s="190" t="s">
        <v>31</v>
      </c>
      <c r="C18" s="19" t="s">
        <v>47</v>
      </c>
      <c r="D18" s="19" t="s">
        <v>33</v>
      </c>
      <c r="E18" s="21">
        <f>+SUMIFS('nabati '!B:B,'nabati '!$E:$E,Daily!$A18,'nabati '!$C:$C,Daily!$C$1)/6</f>
        <v>0</v>
      </c>
      <c r="F18" s="21">
        <f>+SUMIFS('nabati '!I:I,'nabati '!$L:$L,Daily!$A18,'nabati '!$J:$J,Daily!$C$1)/6</f>
        <v>0</v>
      </c>
      <c r="G18" s="21">
        <f>+SUMIFS('nabati '!P:P,'nabati '!$S:$S,Daily!$A18,'nabati '!$Q:$Q,Daily!$C$1)/60</f>
        <v>0</v>
      </c>
      <c r="H18" s="21">
        <f>+SUMIFS('nabati '!W:W,'nabati '!$Z:$Z,Daily!$A18,'nabati '!$X:$X,Daily!$C$1)/6</f>
        <v>0</v>
      </c>
      <c r="I18" s="21">
        <f>+SUMIFS('nabati '!AD:AD,'nabati '!$AG:$AG,Daily!$A18,'nabati '!$AE:$AE,Daily!$C$1)/60</f>
        <v>0</v>
      </c>
      <c r="J18" s="21">
        <f>+SUMIFS('nabati '!AK:AK,'nabati '!$AN:$AN,Daily!$A18,'nabati '!$AL:$AL,Daily!$C$1)/60</f>
        <v>0</v>
      </c>
      <c r="K18" s="21">
        <f>+SUMIFS('nabati '!AR:AR,'nabati '!$AU:$AU,Daily!$A18,'nabati '!$AS:$AS,Daily!$C$1)/60</f>
        <v>0</v>
      </c>
      <c r="L18" s="21">
        <f>+SUMIFS('nabati '!AY:AY,'nabati '!$BB:$BB,Daily!$A18,'nabati '!$AZ:$AZ,Daily!$C$1)/20</f>
        <v>0</v>
      </c>
      <c r="M18" s="334">
        <f>+SUMIFS('nabati '!BF:BF,'nabati '!$BI:$BI,Daily!$A18,'nabati '!$BG:$BG,Daily!$C$1)/6</f>
        <v>0</v>
      </c>
      <c r="N18" s="335">
        <f>+SUMIFS('nabati '!BM:BM,'nabati '!BP:BP,Daily!$A18,'nabati '!BN:BN,Daily!$C$1)/6</f>
        <v>0</v>
      </c>
      <c r="O18" s="21">
        <f t="shared" si="5"/>
        <v>0</v>
      </c>
      <c r="P18" s="468"/>
    </row>
    <row r="19" spans="1:16" s="269" customFormat="1" hidden="1" outlineLevel="1">
      <c r="A19" s="190" t="s">
        <v>48</v>
      </c>
      <c r="B19" s="190" t="s">
        <v>31</v>
      </c>
      <c r="C19" s="19" t="s">
        <v>49</v>
      </c>
      <c r="D19" s="19" t="s">
        <v>33</v>
      </c>
      <c r="E19" s="21">
        <f>+SUMIFS('nabati '!B:B,'nabati '!$E:$E,Daily!$A19,'nabati '!$C:$C,Daily!$C$1)/6</f>
        <v>0</v>
      </c>
      <c r="F19" s="21">
        <f>+SUMIFS('nabati '!I:I,'nabati '!$L:$L,Daily!$A19,'nabati '!$J:$J,Daily!$C$1)/6</f>
        <v>0</v>
      </c>
      <c r="G19" s="21">
        <f>+SUMIFS('nabati '!P:P,'nabati '!$S:$S,Daily!$A19,'nabati '!$Q:$Q,Daily!$C$1)/60</f>
        <v>0</v>
      </c>
      <c r="H19" s="21">
        <f>+SUMIFS('nabati '!W:W,'nabati '!$Z:$Z,Daily!$A19,'nabati '!$X:$X,Daily!$C$1)/6</f>
        <v>0</v>
      </c>
      <c r="I19" s="21">
        <f>+SUMIFS('nabati '!AD:AD,'nabati '!$AG:$AG,Daily!$A19,'nabati '!$AE:$AE,Daily!$C$1)/60</f>
        <v>0</v>
      </c>
      <c r="J19" s="21">
        <f>+SUMIFS('nabati '!AK:AK,'nabati '!$AN:$AN,Daily!$A19,'nabati '!$AL:$AL,Daily!$C$1)/60</f>
        <v>0</v>
      </c>
      <c r="K19" s="21">
        <f>+SUMIFS('nabati '!AR:AR,'nabati '!$AU:$AU,Daily!$A19,'nabati '!$AS:$AS,Daily!$C$1)/60</f>
        <v>0</v>
      </c>
      <c r="L19" s="21">
        <f>+SUMIFS('nabati '!AY:AY,'nabati '!$BB:$BB,Daily!$A19,'nabati '!$AZ:$AZ,Daily!$C$1)/20</f>
        <v>0</v>
      </c>
      <c r="M19" s="334">
        <f>+SUMIFS('nabati '!BF:BF,'nabati '!$BI:$BI,Daily!$A19,'nabati '!$BG:$BG,Daily!$C$1)/6</f>
        <v>0</v>
      </c>
      <c r="N19" s="335">
        <f>+SUMIFS('nabati '!BM:BM,'nabati '!BP:BP,Daily!$A19,'nabati '!BN:BN,Daily!$C$1)/6</f>
        <v>0</v>
      </c>
      <c r="O19" s="21">
        <f t="shared" si="5"/>
        <v>0</v>
      </c>
      <c r="P19" s="468"/>
    </row>
    <row r="20" spans="1:16" s="269" customFormat="1" hidden="1" outlineLevel="1">
      <c r="A20" s="190" t="s">
        <v>50</v>
      </c>
      <c r="B20" s="190" t="s">
        <v>31</v>
      </c>
      <c r="C20" s="19" t="s">
        <v>51</v>
      </c>
      <c r="D20" s="19" t="s">
        <v>33</v>
      </c>
      <c r="E20" s="21">
        <f>+SUMIFS('nabati '!B:B,'nabati '!$E:$E,Daily!$A20,'nabati '!$C:$C,Daily!$C$1)/6</f>
        <v>0</v>
      </c>
      <c r="F20" s="21">
        <f>+SUMIFS('nabati '!I:I,'nabati '!$L:$L,Daily!$A20,'nabati '!$J:$J,Daily!$C$1)/6</f>
        <v>0</v>
      </c>
      <c r="G20" s="21">
        <f>+SUMIFS('nabati '!P:P,'nabati '!$S:$S,Daily!$A20,'nabati '!$Q:$Q,Daily!$C$1)/60</f>
        <v>0</v>
      </c>
      <c r="H20" s="21">
        <f>+SUMIFS('nabati '!W:W,'nabati '!$Z:$Z,Daily!$A20,'nabati '!$X:$X,Daily!$C$1)/6</f>
        <v>0</v>
      </c>
      <c r="I20" s="21">
        <f>+SUMIFS('nabati '!AD:AD,'nabati '!$AG:$AG,Daily!$A20,'nabati '!$AE:$AE,Daily!$C$1)/60</f>
        <v>0</v>
      </c>
      <c r="J20" s="21">
        <f>+SUMIFS('nabati '!AK:AK,'nabati '!$AN:$AN,Daily!$A20,'nabati '!$AL:$AL,Daily!$C$1)/60</f>
        <v>0</v>
      </c>
      <c r="K20" s="21">
        <f>+SUMIFS('nabati '!AR:AR,'nabati '!$AU:$AU,Daily!$A20,'nabati '!$AS:$AS,Daily!$C$1)/60</f>
        <v>0</v>
      </c>
      <c r="L20" s="21">
        <f>+SUMIFS('nabati '!AY:AY,'nabati '!$BB:$BB,Daily!$A20,'nabati '!$AZ:$AZ,Daily!$C$1)/20</f>
        <v>0</v>
      </c>
      <c r="M20" s="334">
        <f>+SUMIFS('nabati '!BF:BF,'nabati '!$BI:$BI,Daily!$A20,'nabati '!$BG:$BG,Daily!$C$1)/6</f>
        <v>0</v>
      </c>
      <c r="N20" s="335">
        <f>+SUMIFS('nabati '!BM:BM,'nabati '!BP:BP,Daily!$A20,'nabati '!BN:BN,Daily!$C$1)/6</f>
        <v>0</v>
      </c>
      <c r="O20" s="21">
        <f t="shared" si="5"/>
        <v>0</v>
      </c>
      <c r="P20" s="468"/>
    </row>
    <row r="21" spans="1:16" s="367" customFormat="1" hidden="1" outlineLevel="1">
      <c r="A21" s="190">
        <v>4201</v>
      </c>
      <c r="B21" s="190" t="s">
        <v>31</v>
      </c>
      <c r="C21" s="19" t="s">
        <v>52</v>
      </c>
      <c r="D21" s="19" t="s">
        <v>33</v>
      </c>
      <c r="E21" s="448">
        <f>+SUMIFS('nabati '!B:B,'nabati '!$E:$E,Daily!$A21,'nabati '!$C:$C,Daily!$C$1)/6</f>
        <v>0</v>
      </c>
      <c r="F21" s="448">
        <f>+SUMIFS('nabati '!I:I,'nabati '!$L:$L,Daily!$A21,'nabati '!$J:$J,Daily!$C$1)/6</f>
        <v>0</v>
      </c>
      <c r="G21" s="448">
        <f>+SUMIFS('nabati '!P:P,'nabati '!$S:$S,Daily!$A21,'nabati '!$Q:$Q,Daily!$C$1)/60</f>
        <v>0</v>
      </c>
      <c r="H21" s="448">
        <f>+SUMIFS('nabati '!W:W,'nabati '!$Z:$Z,Daily!$A21,'nabati '!$X:$X,Daily!$C$1)/6</f>
        <v>0</v>
      </c>
      <c r="I21" s="448">
        <f>+SUMIFS('nabati '!AD:AD,'nabati '!$AG:$AG,Daily!$A21,'nabati '!$AE:$AE,Daily!$C$1)/60</f>
        <v>0</v>
      </c>
      <c r="J21" s="448">
        <f>+SUMIFS('nabati '!AK:AK,'nabati '!$AN:$AN,Daily!$A21,'nabati '!$AL:$AL,Daily!$C$1)/60</f>
        <v>0</v>
      </c>
      <c r="K21" s="448">
        <f>+SUMIFS('nabati '!AR:AR,'nabati '!$AU:$AU,Daily!$A21,'nabati '!$AS:$AS,Daily!$C$1)/60</f>
        <v>0</v>
      </c>
      <c r="L21" s="448">
        <f>+SUMIFS('nabati '!AY:AY,'nabati '!$BB:$BB,Daily!$A21,'nabati '!$AZ:$AZ,Daily!$C$1)/20</f>
        <v>0</v>
      </c>
      <c r="M21" s="337">
        <f>+SUMIFS('nabati '!BF:BF,'nabati '!$BI:$BI,Daily!$A21,'nabati '!$BG:$BG,Daily!$C$1)/6</f>
        <v>0</v>
      </c>
      <c r="N21" s="338">
        <f>+SUMIFS('nabati '!BM:BM,'nabati '!BP:BP,Daily!$A21,'nabati '!BN:BN,Daily!$C$1)/6</f>
        <v>0</v>
      </c>
      <c r="O21" s="448">
        <f t="shared" si="5"/>
        <v>0</v>
      </c>
      <c r="P21" s="469"/>
    </row>
    <row r="22" spans="1:16" s="367" customFormat="1" hidden="1" outlineLevel="1">
      <c r="A22" s="190">
        <v>220</v>
      </c>
      <c r="B22" s="190" t="s">
        <v>53</v>
      </c>
      <c r="C22" s="195" t="s">
        <v>54</v>
      </c>
      <c r="D22" s="19" t="s">
        <v>33</v>
      </c>
      <c r="E22" s="448">
        <f>+SUMIFS('nabati '!B:B,'nabati '!$E:$E,Daily!$A22,'nabati '!$C:$C,Daily!$C$1)/6</f>
        <v>0</v>
      </c>
      <c r="F22" s="448">
        <f>+SUMIFS('nabati '!I:I,'nabati '!$L:$L,Daily!$A22,'nabati '!$J:$J,Daily!$C$1)/6</f>
        <v>0</v>
      </c>
      <c r="G22" s="448">
        <f>+SUMIFS('nabati '!P:P,'nabati '!$S:$S,Daily!$A22,'nabati '!$Q:$Q,Daily!$C$1)/60</f>
        <v>0</v>
      </c>
      <c r="H22" s="448">
        <f>+SUMIFS('nabati '!W:W,'nabati '!$Z:$Z,Daily!$A22,'nabati '!$X:$X,Daily!$C$1)/6</f>
        <v>0</v>
      </c>
      <c r="I22" s="448">
        <f>+SUMIFS('nabati '!AD:AD,'nabati '!$AG:$AG,Daily!$A22,'nabati '!$AE:$AE,Daily!$C$1)/60</f>
        <v>0</v>
      </c>
      <c r="J22" s="448">
        <f>+SUMIFS('nabati '!AK:AK,'nabati '!$AN:$AN,Daily!$A22,'nabati '!$AL:$AL,Daily!$C$1)/60</f>
        <v>0</v>
      </c>
      <c r="K22" s="448">
        <f>+SUMIFS('nabati '!AR:AR,'nabati '!$AU:$AU,Daily!$A22,'nabati '!$AS:$AS,Daily!$C$1)/60</f>
        <v>0</v>
      </c>
      <c r="L22" s="448">
        <f>+SUMIFS('nabati '!AY:AY,'nabati '!$BB:$BB,Daily!$A22,'nabati '!$AZ:$AZ,Daily!$C$1)/20</f>
        <v>0</v>
      </c>
      <c r="M22" s="337">
        <f>+SUMIFS('nabati '!BF:BF,'nabati '!$BI:$BI,Daily!$A22,'nabati '!$BG:$BG,Daily!$C$1)/6</f>
        <v>0</v>
      </c>
      <c r="N22" s="338">
        <f>+SUMIFS('nabati '!BM:BM,'nabati '!BP:BP,Daily!$A22,'nabati '!BN:BN,Daily!$C$1)/6</f>
        <v>0</v>
      </c>
      <c r="O22" s="448">
        <f t="shared" si="5"/>
        <v>0</v>
      </c>
      <c r="P22" s="469"/>
    </row>
    <row r="23" spans="1:16" s="367" customFormat="1" hidden="1" outlineLevel="1">
      <c r="A23" s="190">
        <v>222</v>
      </c>
      <c r="B23" s="190" t="s">
        <v>53</v>
      </c>
      <c r="C23" s="195" t="s">
        <v>55</v>
      </c>
      <c r="D23" s="19" t="s">
        <v>33</v>
      </c>
      <c r="E23" s="448">
        <f>+SUMIFS('nabati '!B:B,'nabati '!$E:$E,Daily!$A23,'nabati '!$C:$C,Daily!$C$1)/6</f>
        <v>0</v>
      </c>
      <c r="F23" s="448">
        <f>+SUMIFS('nabati '!I:I,'nabati '!$L:$L,Daily!$A23,'nabati '!$J:$J,Daily!$C$1)/6</f>
        <v>0</v>
      </c>
      <c r="G23" s="448">
        <f>+SUMIFS('nabati '!P:P,'nabati '!$S:$S,Daily!$A23,'nabati '!$Q:$Q,Daily!$C$1)/60</f>
        <v>0</v>
      </c>
      <c r="H23" s="448">
        <f>+SUMIFS('nabati '!W:W,'nabati '!$Z:$Z,Daily!$A23,'nabati '!$X:$X,Daily!$C$1)/6</f>
        <v>0</v>
      </c>
      <c r="I23" s="448">
        <f>+SUMIFS('nabati '!AD:AD,'nabati '!$AG:$AG,Daily!$A23,'nabati '!$AE:$AE,Daily!$C$1)/60</f>
        <v>0</v>
      </c>
      <c r="J23" s="448">
        <f>+SUMIFS('nabati '!AK:AK,'nabati '!$AN:$AN,Daily!$A23,'nabati '!$AL:$AL,Daily!$C$1)/60</f>
        <v>0</v>
      </c>
      <c r="K23" s="448">
        <f>+SUMIFS('nabati '!AR:AR,'nabati '!$AU:$AU,Daily!$A23,'nabati '!$AS:$AS,Daily!$C$1)/60</f>
        <v>0</v>
      </c>
      <c r="L23" s="448">
        <f>+SUMIFS('nabati '!AY:AY,'nabati '!$BB:$BB,Daily!$A23,'nabati '!$AZ:$AZ,Daily!$C$1)/20</f>
        <v>0</v>
      </c>
      <c r="M23" s="337">
        <f>+SUMIFS('nabati '!BF:BF,'nabati '!$BI:$BI,Daily!$A23,'nabati '!$BG:$BG,Daily!$C$1)/6</f>
        <v>0</v>
      </c>
      <c r="N23" s="338">
        <f>+SUMIFS('nabati '!BM:BM,'nabati '!BP:BP,Daily!$A23,'nabati '!BN:BN,Daily!$C$1)/6</f>
        <v>0</v>
      </c>
      <c r="O23" s="448">
        <f t="shared" si="5"/>
        <v>0</v>
      </c>
      <c r="P23" s="469"/>
    </row>
    <row r="24" spans="1:16" s="367" customFormat="1" hidden="1" outlineLevel="1">
      <c r="A24" s="195">
        <v>2035</v>
      </c>
      <c r="B24" s="190" t="s">
        <v>53</v>
      </c>
      <c r="C24" s="195" t="s">
        <v>56</v>
      </c>
      <c r="D24" s="19" t="s">
        <v>33</v>
      </c>
      <c r="E24" s="448">
        <f>+SUMIFS('nabati '!B:B,'nabati '!$E:$E,Daily!$A24,'nabati '!$C:$C,Daily!$C$1)/6</f>
        <v>0</v>
      </c>
      <c r="F24" s="448">
        <f>+SUMIFS('nabati '!I:I,'nabati '!$L:$L,Daily!$A24,'nabati '!$J:$J,Daily!$C$1)/6</f>
        <v>0</v>
      </c>
      <c r="G24" s="448">
        <f>+SUMIFS('nabati '!P:P,'nabati '!$S:$S,Daily!$A24,'nabati '!$Q:$Q,Daily!$C$1)/60</f>
        <v>0</v>
      </c>
      <c r="H24" s="448">
        <f>+SUMIFS('nabati '!W:W,'nabati '!$Z:$Z,Daily!$A24,'nabati '!$X:$X,Daily!$C$1)/6</f>
        <v>0</v>
      </c>
      <c r="I24" s="448">
        <f>+SUMIFS('nabati '!AD:AD,'nabati '!$AG:$AG,Daily!$A24,'nabati '!$AE:$AE,Daily!$C$1)/60</f>
        <v>0</v>
      </c>
      <c r="J24" s="448">
        <f>+SUMIFS('nabati '!AK:AK,'nabati '!$AN:$AN,Daily!$A24,'nabati '!$AL:$AL,Daily!$C$1)/60</f>
        <v>0</v>
      </c>
      <c r="K24" s="448">
        <f>+SUMIFS('nabati '!AR:AR,'nabati '!$AU:$AU,Daily!$A24,'nabati '!$AS:$AS,Daily!$C$1)/60</f>
        <v>0</v>
      </c>
      <c r="L24" s="448">
        <f>+SUMIFS('nabati '!AY:AY,'nabati '!$BB:$BB,Daily!$A24,'nabati '!$AZ:$AZ,Daily!$C$1)/20</f>
        <v>0</v>
      </c>
      <c r="M24" s="337">
        <f>+SUMIFS('nabati '!BF:BF,'nabati '!$BI:$BI,Daily!$A24,'nabati '!$BG:$BG,Daily!$C$1)/6</f>
        <v>0</v>
      </c>
      <c r="N24" s="338">
        <f>+SUMIFS('nabati '!BM:BM,'nabati '!BP:BP,Daily!$A24,'nabati '!BN:BN,Daily!$C$1)/6</f>
        <v>0</v>
      </c>
      <c r="O24" s="448">
        <f t="shared" si="5"/>
        <v>0</v>
      </c>
      <c r="P24" s="469"/>
    </row>
    <row r="25" spans="1:16" s="367" customFormat="1" hidden="1" outlineLevel="1">
      <c r="A25" s="190">
        <v>259</v>
      </c>
      <c r="B25" s="190" t="s">
        <v>53</v>
      </c>
      <c r="C25" s="195" t="s">
        <v>57</v>
      </c>
      <c r="D25" s="19" t="s">
        <v>33</v>
      </c>
      <c r="E25" s="448">
        <f>+SUMIFS('nabati '!B:B,'nabati '!$E:$E,Daily!$A25,'nabati '!$C:$C,Daily!$C$1)/6</f>
        <v>0</v>
      </c>
      <c r="F25" s="448">
        <f>+SUMIFS('nabati '!I:I,'nabati '!$L:$L,Daily!$A25,'nabati '!$J:$J,Daily!$C$1)/6</f>
        <v>0</v>
      </c>
      <c r="G25" s="448">
        <f>+SUMIFS('nabati '!P:P,'nabati '!$S:$S,Daily!$A25,'nabati '!$Q:$Q,Daily!$C$1)/60</f>
        <v>0</v>
      </c>
      <c r="H25" s="448">
        <f>+SUMIFS('nabati '!W:W,'nabati '!$Z:$Z,Daily!$A25,'nabati '!$X:$X,Daily!$C$1)/6</f>
        <v>0</v>
      </c>
      <c r="I25" s="448">
        <f>+SUMIFS('nabati '!AD:AD,'nabati '!$AG:$AG,Daily!$A25,'nabati '!$AE:$AE,Daily!$C$1)/60</f>
        <v>0</v>
      </c>
      <c r="J25" s="448">
        <f>+SUMIFS('nabati '!AK:AK,'nabati '!$AN:$AN,Daily!$A25,'nabati '!$AL:$AL,Daily!$C$1)/60</f>
        <v>0</v>
      </c>
      <c r="K25" s="448">
        <f>+SUMIFS('nabati '!AR:AR,'nabati '!$AU:$AU,Daily!$A25,'nabati '!$AS:$AS,Daily!$C$1)/60</f>
        <v>0</v>
      </c>
      <c r="L25" s="448">
        <f>+SUMIFS('nabati '!AY:AY,'nabati '!$BB:$BB,Daily!$A25,'nabati '!$AZ:$AZ,Daily!$C$1)/20</f>
        <v>0</v>
      </c>
      <c r="M25" s="337">
        <f>+SUMIFS('nabati '!BF:BF,'nabati '!$BI:$BI,Daily!$A25,'nabati '!$BG:$BG,Daily!$C$1)/6</f>
        <v>0</v>
      </c>
      <c r="N25" s="338">
        <f>+SUMIFS('nabati '!BM:BM,'nabati '!BP:BP,Daily!$A25,'nabati '!BN:BN,Daily!$C$1)/6</f>
        <v>0</v>
      </c>
      <c r="O25" s="448">
        <f t="shared" si="5"/>
        <v>0</v>
      </c>
      <c r="P25" s="469"/>
    </row>
    <row r="26" spans="1:16" s="367" customFormat="1" hidden="1" outlineLevel="1">
      <c r="A26" s="190">
        <v>275</v>
      </c>
      <c r="B26" s="190" t="s">
        <v>53</v>
      </c>
      <c r="C26" s="195" t="s">
        <v>58</v>
      </c>
      <c r="D26" s="19" t="s">
        <v>33</v>
      </c>
      <c r="E26" s="448">
        <f>+SUMIFS('nabati '!B:B,'nabati '!$E:$E,Daily!$A26,'nabati '!$C:$C,Daily!$C$1)/6</f>
        <v>0</v>
      </c>
      <c r="F26" s="448">
        <f>+SUMIFS('nabati '!I:I,'nabati '!$L:$L,Daily!$A26,'nabati '!$J:$J,Daily!$C$1)/6</f>
        <v>0</v>
      </c>
      <c r="G26" s="448">
        <f>+SUMIFS('nabati '!P:P,'nabati '!$S:$S,Daily!$A26,'nabati '!$Q:$Q,Daily!$C$1)/60</f>
        <v>0</v>
      </c>
      <c r="H26" s="448">
        <f>+SUMIFS('nabati '!W:W,'nabati '!$Z:$Z,Daily!$A26,'nabati '!$X:$X,Daily!$C$1)/6</f>
        <v>0</v>
      </c>
      <c r="I26" s="448">
        <f>+SUMIFS('nabati '!AD:AD,'nabati '!$AG:$AG,Daily!$A26,'nabati '!$AE:$AE,Daily!$C$1)/60</f>
        <v>0</v>
      </c>
      <c r="J26" s="448">
        <f>+SUMIFS('nabati '!AK:AK,'nabati '!$AN:$AN,Daily!$A26,'nabati '!$AL:$AL,Daily!$C$1)/60</f>
        <v>0</v>
      </c>
      <c r="K26" s="448">
        <f>+SUMIFS('nabati '!AR:AR,'nabati '!$AU:$AU,Daily!$A26,'nabati '!$AS:$AS,Daily!$C$1)/60</f>
        <v>0</v>
      </c>
      <c r="L26" s="448">
        <f>+SUMIFS('nabati '!AY:AY,'nabati '!$BB:$BB,Daily!$A26,'nabati '!$AZ:$AZ,Daily!$C$1)/20</f>
        <v>0</v>
      </c>
      <c r="M26" s="337">
        <f>+SUMIFS('nabati '!BF:BF,'nabati '!$BI:$BI,Daily!$A26,'nabati '!$BG:$BG,Daily!$C$1)/6</f>
        <v>0</v>
      </c>
      <c r="N26" s="338">
        <f>+SUMIFS('nabati '!BM:BM,'nabati '!BP:BP,Daily!$A26,'nabati '!BN:BN,Daily!$C$1)/6</f>
        <v>0</v>
      </c>
      <c r="O26" s="448">
        <f>+SUMPRODUCT($E$1:$N$1,E26:N26)</f>
        <v>0</v>
      </c>
      <c r="P26" s="469"/>
    </row>
    <row r="27" spans="1:16" s="367" customFormat="1" hidden="1" outlineLevel="1">
      <c r="A27" s="190">
        <v>280</v>
      </c>
      <c r="B27" s="190" t="s">
        <v>53</v>
      </c>
      <c r="C27" s="195" t="s">
        <v>59</v>
      </c>
      <c r="D27" s="19" t="s">
        <v>33</v>
      </c>
      <c r="E27" s="448">
        <f>+SUMIFS('nabati '!B:B,'nabati '!$E:$E,Daily!$A27,'nabati '!$C:$C,Daily!$C$1)/6</f>
        <v>0</v>
      </c>
      <c r="F27" s="448">
        <f>+SUMIFS('nabati '!I:I,'nabati '!$L:$L,Daily!$A27,'nabati '!$J:$J,Daily!$C$1)/6</f>
        <v>0</v>
      </c>
      <c r="G27" s="448">
        <f>+SUMIFS('nabati '!P:P,'nabati '!$S:$S,Daily!$A27,'nabati '!$Q:$Q,Daily!$C$1)/60</f>
        <v>0</v>
      </c>
      <c r="H27" s="448">
        <f>+SUMIFS('nabati '!W:W,'nabati '!$Z:$Z,Daily!$A27,'nabati '!$X:$X,Daily!$C$1)/6</f>
        <v>0</v>
      </c>
      <c r="I27" s="448">
        <f>+SUMIFS('nabati '!AD:AD,'nabati '!$AG:$AG,Daily!$A27,'nabati '!$AE:$AE,Daily!$C$1)/60</f>
        <v>0</v>
      </c>
      <c r="J27" s="448">
        <f>+SUMIFS('nabati '!AK:AK,'nabati '!$AN:$AN,Daily!$A27,'nabati '!$AL:$AL,Daily!$C$1)/60</f>
        <v>0</v>
      </c>
      <c r="K27" s="448">
        <f>+SUMIFS('nabati '!AR:AR,'nabati '!$AU:$AU,Daily!$A27,'nabati '!$AS:$AS,Daily!$C$1)/60</f>
        <v>0</v>
      </c>
      <c r="L27" s="448">
        <f>+SUMIFS('nabati '!AY:AY,'nabati '!$BB:$BB,Daily!$A27,'nabati '!$AZ:$AZ,Daily!$C$1)/20</f>
        <v>0</v>
      </c>
      <c r="M27" s="337">
        <f>+SUMIFS('nabati '!BF:BF,'nabati '!$BI:$BI,Daily!$A27,'nabati '!$BG:$BG,Daily!$C$1)/6</f>
        <v>0</v>
      </c>
      <c r="N27" s="338">
        <f>+SUMIFS('nabati '!BM:BM,'nabati '!BP:BP,Daily!$A27,'nabati '!BN:BN,Daily!$C$1)/6</f>
        <v>0</v>
      </c>
      <c r="O27" s="448">
        <f>+SUMPRODUCT($E$1:$N$1,E27:N27)</f>
        <v>0</v>
      </c>
      <c r="P27" s="469"/>
    </row>
    <row r="28" spans="1:16" s="367" customFormat="1" hidden="1" outlineLevel="1">
      <c r="A28" s="190">
        <v>285</v>
      </c>
      <c r="B28" s="190" t="s">
        <v>53</v>
      </c>
      <c r="C28" s="195" t="s">
        <v>60</v>
      </c>
      <c r="D28" s="19" t="s">
        <v>33</v>
      </c>
      <c r="E28" s="448">
        <f>+SUMIFS('nabati '!B:B,'nabati '!$E:$E,Daily!$A28,'nabati '!$C:$C,Daily!$C$1)/6</f>
        <v>0</v>
      </c>
      <c r="F28" s="448">
        <f>+SUMIFS('nabati '!I:I,'nabati '!$L:$L,Daily!$A28,'nabati '!$J:$J,Daily!$C$1)/6</f>
        <v>0</v>
      </c>
      <c r="G28" s="448">
        <f>+SUMIFS('nabati '!P:P,'nabati '!$S:$S,Daily!$A28,'nabati '!$Q:$Q,Daily!$C$1)/60</f>
        <v>0</v>
      </c>
      <c r="H28" s="448">
        <f>+SUMIFS('nabati '!W:W,'nabati '!$Z:$Z,Daily!$A28,'nabati '!$X:$X,Daily!$C$1)/6</f>
        <v>0</v>
      </c>
      <c r="I28" s="448">
        <f>+SUMIFS('nabati '!AD:AD,'nabati '!$AG:$AG,Daily!$A28,'nabati '!$AE:$AE,Daily!$C$1)/60</f>
        <v>0</v>
      </c>
      <c r="J28" s="448">
        <f>+SUMIFS('nabati '!AK:AK,'nabati '!$AN:$AN,Daily!$A28,'nabati '!$AL:$AL,Daily!$C$1)/60</f>
        <v>0</v>
      </c>
      <c r="K28" s="448">
        <f>+SUMIFS('nabati '!AR:AR,'nabati '!$AU:$AU,Daily!$A28,'nabati '!$AS:$AS,Daily!$C$1)/60</f>
        <v>0</v>
      </c>
      <c r="L28" s="448">
        <f>+SUMIFS('nabati '!AY:AY,'nabati '!$BB:$BB,Daily!$A28,'nabati '!$AZ:$AZ,Daily!$C$1)/20</f>
        <v>0</v>
      </c>
      <c r="M28" s="337">
        <f>+SUMIFS('nabati '!BF:BF,'nabati '!$BI:$BI,Daily!$A28,'nabati '!$BG:$BG,Daily!$C$1)/6</f>
        <v>0</v>
      </c>
      <c r="N28" s="338">
        <f>+SUMIFS('nabati '!BM:BM,'nabati '!BP:BP,Daily!$A28,'nabati '!BN:BN,Daily!$C$1)/6</f>
        <v>0</v>
      </c>
      <c r="O28" s="448">
        <f>+SUMPRODUCT($E$1:$N$1,E28:N28)</f>
        <v>0</v>
      </c>
      <c r="P28" s="469"/>
    </row>
    <row r="29" spans="1:16" s="367" customFormat="1" hidden="1" outlineLevel="1">
      <c r="A29" s="190">
        <v>287</v>
      </c>
      <c r="B29" s="190" t="s">
        <v>53</v>
      </c>
      <c r="C29" s="195" t="s">
        <v>61</v>
      </c>
      <c r="D29" s="19" t="s">
        <v>33</v>
      </c>
      <c r="E29" s="448">
        <f>+SUMIFS('nabati '!B:B,'nabati '!$E:$E,Daily!$A29,'nabati '!$C:$C,Daily!$C$1)/6</f>
        <v>0</v>
      </c>
      <c r="F29" s="448">
        <f>+SUMIFS('nabati '!I:I,'nabati '!$L:$L,Daily!$A29,'nabati '!$J:$J,Daily!$C$1)/6</f>
        <v>0</v>
      </c>
      <c r="G29" s="448">
        <f>+SUMIFS('nabati '!P:P,'nabati '!$S:$S,Daily!$A29,'nabati '!$Q:$Q,Daily!$C$1)/60</f>
        <v>0</v>
      </c>
      <c r="H29" s="448">
        <f>+SUMIFS('nabati '!W:W,'nabati '!$Z:$Z,Daily!$A29,'nabati '!$X:$X,Daily!$C$1)/6</f>
        <v>0</v>
      </c>
      <c r="I29" s="448">
        <f>+SUMIFS('nabati '!AD:AD,'nabati '!$AG:$AG,Daily!$A29,'nabati '!$AE:$AE,Daily!$C$1)/60</f>
        <v>0</v>
      </c>
      <c r="J29" s="448">
        <f>+SUMIFS('nabati '!AK:AK,'nabati '!$AN:$AN,Daily!$A29,'nabati '!$AL:$AL,Daily!$C$1)/60</f>
        <v>0</v>
      </c>
      <c r="K29" s="448">
        <f>+SUMIFS('nabati '!AR:AR,'nabati '!$AU:$AU,Daily!$A29,'nabati '!$AS:$AS,Daily!$C$1)/60</f>
        <v>0</v>
      </c>
      <c r="L29" s="448">
        <f>+SUMIFS('nabati '!AY:AY,'nabati '!$BB:$BB,Daily!$A29,'nabati '!$AZ:$AZ,Daily!$C$1)/20</f>
        <v>0</v>
      </c>
      <c r="M29" s="337">
        <f>+SUMIFS('nabati '!BF:BF,'nabati '!$BI:$BI,Daily!$A29,'nabati '!$BG:$BG,Daily!$C$1)/6</f>
        <v>0</v>
      </c>
      <c r="N29" s="338">
        <f>+SUMIFS('nabati '!BM:BM,'nabati '!BP:BP,Daily!$A29,'nabati '!BN:BN,Daily!$C$1)/6</f>
        <v>0</v>
      </c>
      <c r="O29" s="448">
        <f>+SUMPRODUCT($E$1:$N$1,E29:N29)</f>
        <v>0</v>
      </c>
      <c r="P29" s="469"/>
    </row>
    <row r="30" spans="1:16" s="367" customFormat="1" hidden="1" outlineLevel="1">
      <c r="A30" s="190">
        <v>401</v>
      </c>
      <c r="B30" s="190" t="s">
        <v>53</v>
      </c>
      <c r="C30" s="195" t="s">
        <v>62</v>
      </c>
      <c r="D30" s="19" t="s">
        <v>33</v>
      </c>
      <c r="E30" s="448">
        <f>+SUMIFS('nabati '!B:B,'nabati '!$E:$E,Daily!$A30,'nabati '!$C:$C,Daily!$C$1)/6</f>
        <v>0</v>
      </c>
      <c r="F30" s="448">
        <f>+SUMIFS('nabati '!I:I,'nabati '!$L:$L,Daily!$A30,'nabati '!$J:$J,Daily!$C$1)/6</f>
        <v>0</v>
      </c>
      <c r="G30" s="448">
        <f>+SUMIFS('nabati '!P:P,'nabati '!$S:$S,Daily!$A30,'nabati '!$Q:$Q,Daily!$C$1)/60</f>
        <v>0</v>
      </c>
      <c r="H30" s="448">
        <f>+SUMIFS('nabati '!W:W,'nabati '!$Z:$Z,Daily!$A30,'nabati '!$X:$X,Daily!$C$1)/6</f>
        <v>0</v>
      </c>
      <c r="I30" s="448">
        <f>+SUMIFS('nabati '!AD:AD,'nabati '!$AG:$AG,Daily!$A30,'nabati '!$AE:$AE,Daily!$C$1)/60</f>
        <v>0</v>
      </c>
      <c r="J30" s="448">
        <f>+SUMIFS('nabati '!AK:AK,'nabati '!$AN:$AN,Daily!$A30,'nabati '!$AL:$AL,Daily!$C$1)/60</f>
        <v>0</v>
      </c>
      <c r="K30" s="448">
        <f>+SUMIFS('nabati '!AR:AR,'nabati '!$AU:$AU,Daily!$A30,'nabati '!$AS:$AS,Daily!$C$1)/60</f>
        <v>0</v>
      </c>
      <c r="L30" s="448">
        <f>+SUMIFS('nabati '!AY:AY,'nabati '!$BB:$BB,Daily!$A30,'nabati '!$AZ:$AZ,Daily!$C$1)/20</f>
        <v>0</v>
      </c>
      <c r="M30" s="337">
        <f>+SUMIFS('nabati '!BF:BF,'nabati '!$BI:$BI,Daily!$A30,'nabati '!$BG:$BG,Daily!$C$1)/6</f>
        <v>0</v>
      </c>
      <c r="N30" s="338">
        <f>+SUMIFS('nabati '!BM:BM,'nabati '!BP:BP,Daily!$A30,'nabati '!BN:BN,Daily!$C$1)/6</f>
        <v>0</v>
      </c>
      <c r="O30" s="448">
        <f t="shared" ref="O30:O47" si="6">+SUMPRODUCT($E$1:$N$1,E30:N30)</f>
        <v>0</v>
      </c>
      <c r="P30" s="469"/>
    </row>
    <row r="31" spans="1:16" s="367" customFormat="1" hidden="1" outlineLevel="1">
      <c r="A31" s="190">
        <v>403</v>
      </c>
      <c r="B31" s="190" t="s">
        <v>53</v>
      </c>
      <c r="C31" s="195" t="s">
        <v>63</v>
      </c>
      <c r="D31" s="19" t="s">
        <v>33</v>
      </c>
      <c r="E31" s="448">
        <f>+SUMIFS('nabati '!B:B,'nabati '!$E:$E,Daily!$A31,'nabati '!$C:$C,Daily!$C$1)/6</f>
        <v>0</v>
      </c>
      <c r="F31" s="448">
        <f>+SUMIFS('nabati '!I:I,'nabati '!$L:$L,Daily!$A31,'nabati '!$J:$J,Daily!$C$1)/6</f>
        <v>0</v>
      </c>
      <c r="G31" s="448">
        <f>+SUMIFS('nabati '!P:P,'nabati '!$S:$S,Daily!$A31,'nabati '!$Q:$Q,Daily!$C$1)/60</f>
        <v>0</v>
      </c>
      <c r="H31" s="448">
        <f>+SUMIFS('nabati '!W:W,'nabati '!$Z:$Z,Daily!$A31,'nabati '!$X:$X,Daily!$C$1)/6</f>
        <v>0</v>
      </c>
      <c r="I31" s="448">
        <f>+SUMIFS('nabati '!AD:AD,'nabati '!$AG:$AG,Daily!$A31,'nabati '!$AE:$AE,Daily!$C$1)/60</f>
        <v>0</v>
      </c>
      <c r="J31" s="448">
        <f>+SUMIFS('nabati '!AK:AK,'nabati '!$AN:$AN,Daily!$A31,'nabati '!$AL:$AL,Daily!$C$1)/60</f>
        <v>0</v>
      </c>
      <c r="K31" s="448">
        <f>+SUMIFS('nabati '!AR:AR,'nabati '!$AU:$AU,Daily!$A31,'nabati '!$AS:$AS,Daily!$C$1)/60</f>
        <v>0</v>
      </c>
      <c r="L31" s="448">
        <f>+SUMIFS('nabati '!AY:AY,'nabati '!$BB:$BB,Daily!$A31,'nabati '!$AZ:$AZ,Daily!$C$1)/20</f>
        <v>0</v>
      </c>
      <c r="M31" s="337">
        <f>+SUMIFS('nabati '!BF:BF,'nabati '!$BI:$BI,Daily!$A31,'nabati '!$BG:$BG,Daily!$C$1)/6</f>
        <v>0</v>
      </c>
      <c r="N31" s="338">
        <f>+SUMIFS('nabati '!BM:BM,'nabati '!BP:BP,Daily!$A31,'nabati '!BN:BN,Daily!$C$1)/6</f>
        <v>0</v>
      </c>
      <c r="O31" s="448">
        <f t="shared" si="6"/>
        <v>0</v>
      </c>
      <c r="P31" s="469"/>
    </row>
    <row r="32" spans="1:16" s="269" customFormat="1" hidden="1" outlineLevel="1">
      <c r="A32" s="190">
        <v>405</v>
      </c>
      <c r="B32" s="190" t="s">
        <v>53</v>
      </c>
      <c r="C32" s="195" t="s">
        <v>64</v>
      </c>
      <c r="D32" s="19" t="s">
        <v>33</v>
      </c>
      <c r="E32" s="449">
        <f>+SUMIFS('nabati '!B:B,'nabati '!$E:$E,Daily!$A32,'nabati '!$C:$C,Daily!$C$1)/6</f>
        <v>0</v>
      </c>
      <c r="F32" s="449">
        <f>+SUMIFS('nabati '!I:I,'nabati '!$L:$L,Daily!$A32,'nabati '!$J:$J,Daily!$C$1)/6</f>
        <v>0</v>
      </c>
      <c r="G32" s="449">
        <f>+SUMIFS('nabati '!P:P,'nabati '!$S:$S,Daily!$A32,'nabati '!$Q:$Q,Daily!$C$1)/60</f>
        <v>0</v>
      </c>
      <c r="H32" s="449">
        <f>+SUMIFS('nabati '!W:W,'nabati '!$Z:$Z,Daily!$A32,'nabati '!$X:$X,Daily!$C$1)/6</f>
        <v>0</v>
      </c>
      <c r="I32" s="449">
        <f>+SUMIFS('nabati '!AD:AD,'nabati '!$AG:$AG,Daily!$A32,'nabati '!$AE:$AE,Daily!$C$1)/60</f>
        <v>0</v>
      </c>
      <c r="J32" s="449">
        <f>+SUMIFS('nabati '!AK:AK,'nabati '!$AN:$AN,Daily!$A32,'nabati '!$AL:$AL,Daily!$C$1)/60</f>
        <v>0</v>
      </c>
      <c r="K32" s="449">
        <f>+SUMIFS('nabati '!AR:AR,'nabati '!$AU:$AU,Daily!$A32,'nabati '!$AS:$AS,Daily!$C$1)/60</f>
        <v>0</v>
      </c>
      <c r="L32" s="449">
        <f>+SUMIFS('nabati '!AY:AY,'nabati '!$BB:$BB,Daily!$A32,'nabati '!$AZ:$AZ,Daily!$C$1)/20</f>
        <v>0</v>
      </c>
      <c r="M32" s="470">
        <f>+SUMIFS('nabati '!BF:BF,'nabati '!$BI:$BI,Daily!$A32,'nabati '!$BG:$BG,Daily!$C$1)/6</f>
        <v>0</v>
      </c>
      <c r="N32" s="471">
        <f>+SUMIFS('nabati '!BM:BM,'nabati '!BP:BP,Daily!$A32,'nabati '!BN:BN,Daily!$C$1)/6</f>
        <v>0</v>
      </c>
      <c r="O32" s="449">
        <f t="shared" si="6"/>
        <v>0</v>
      </c>
      <c r="P32" s="468"/>
    </row>
    <row r="33" spans="1:16" s="367" customFormat="1" hidden="1" outlineLevel="1">
      <c r="A33" s="190">
        <v>406</v>
      </c>
      <c r="B33" s="190" t="s">
        <v>53</v>
      </c>
      <c r="C33" s="195" t="s">
        <v>65</v>
      </c>
      <c r="D33" s="19" t="s">
        <v>33</v>
      </c>
      <c r="E33" s="450">
        <f>+SUMIFS('nabati '!B:B,'nabati '!$E:$E,Daily!$A33,'nabati '!$C:$C,Daily!$C$1)/6</f>
        <v>0</v>
      </c>
      <c r="F33" s="450">
        <f>+SUMIFS('nabati '!I:I,'nabati '!$L:$L,Daily!$A33,'nabati '!$J:$J,Daily!$C$1)/6</f>
        <v>0</v>
      </c>
      <c r="G33" s="450">
        <f>+SUMIFS('nabati '!P:P,'nabati '!$S:$S,Daily!$A33,'nabati '!$Q:$Q,Daily!$C$1)/60</f>
        <v>0</v>
      </c>
      <c r="H33" s="450">
        <f>+SUMIFS('nabati '!W:W,'nabati '!$Z:$Z,Daily!$A33,'nabati '!$X:$X,Daily!$C$1)/6</f>
        <v>0</v>
      </c>
      <c r="I33" s="450">
        <f>+SUMIFS('nabati '!AD:AD,'nabati '!$AG:$AG,Daily!$A33,'nabati '!$AE:$AE,Daily!$C$1)/60</f>
        <v>0</v>
      </c>
      <c r="J33" s="450">
        <f>+SUMIFS('nabati '!AK:AK,'nabati '!$AN:$AN,Daily!$A33,'nabati '!$AL:$AL,Daily!$C$1)/60</f>
        <v>0</v>
      </c>
      <c r="K33" s="450">
        <f>+SUMIFS('nabati '!AR:AR,'nabati '!$AU:$AU,Daily!$A33,'nabati '!$AS:$AS,Daily!$C$1)/60</f>
        <v>0</v>
      </c>
      <c r="L33" s="450">
        <f>+SUMIFS('nabati '!AY:AY,'nabati '!$BB:$BB,Daily!$A33,'nabati '!$AZ:$AZ,Daily!$C$1)/20</f>
        <v>0</v>
      </c>
      <c r="M33" s="472">
        <f>+SUMIFS('nabati '!BF:BF,'nabati '!$BI:$BI,Daily!$A33,'nabati '!$BG:$BG,Daily!$C$1)/6</f>
        <v>0</v>
      </c>
      <c r="N33" s="473">
        <f>+SUMIFS('nabati '!BM:BM,'nabati '!BP:BP,Daily!$A33,'nabati '!BN:BN,Daily!$C$1)/6</f>
        <v>0</v>
      </c>
      <c r="O33" s="450">
        <f t="shared" si="6"/>
        <v>0</v>
      </c>
      <c r="P33" s="469"/>
    </row>
    <row r="34" spans="1:16" s="367" customFormat="1" hidden="1" outlineLevel="1">
      <c r="A34" s="190">
        <v>639</v>
      </c>
      <c r="B34" s="190" t="s">
        <v>53</v>
      </c>
      <c r="C34" s="195" t="s">
        <v>66</v>
      </c>
      <c r="D34" s="19" t="s">
        <v>33</v>
      </c>
      <c r="E34" s="448">
        <f>+SUMIFS('nabati '!B:B,'nabati '!$E:$E,Daily!$A34,'nabati '!$C:$C,Daily!$C$1)/6</f>
        <v>0</v>
      </c>
      <c r="F34" s="448">
        <f>+SUMIFS('nabati '!I:I,'nabati '!$L:$L,Daily!$A34,'nabati '!$J:$J,Daily!$C$1)/6</f>
        <v>0</v>
      </c>
      <c r="G34" s="448">
        <f>+SUMIFS('nabati '!P:P,'nabati '!$S:$S,Daily!$A34,'nabati '!$Q:$Q,Daily!$C$1)/60</f>
        <v>0</v>
      </c>
      <c r="H34" s="448">
        <f>+SUMIFS('nabati '!W:W,'nabati '!$Z:$Z,Daily!$A34,'nabati '!$X:$X,Daily!$C$1)/6</f>
        <v>0</v>
      </c>
      <c r="I34" s="448">
        <f>+SUMIFS('nabati '!AD:AD,'nabati '!$AG:$AG,Daily!$A34,'nabati '!$AE:$AE,Daily!$C$1)/60</f>
        <v>0</v>
      </c>
      <c r="J34" s="448">
        <f>+SUMIFS('nabati '!AK:AK,'nabati '!$AN:$AN,Daily!$A34,'nabati '!$AL:$AL,Daily!$C$1)/60</f>
        <v>0</v>
      </c>
      <c r="K34" s="448">
        <f>+SUMIFS('nabati '!AR:AR,'nabati '!$AU:$AU,Daily!$A34,'nabati '!$AS:$AS,Daily!$C$1)/60</f>
        <v>0</v>
      </c>
      <c r="L34" s="448">
        <f>+SUMIFS('nabati '!AY:AY,'nabati '!$BB:$BB,Daily!$A34,'nabati '!$AZ:$AZ,Daily!$C$1)/20</f>
        <v>0</v>
      </c>
      <c r="M34" s="337">
        <f>+SUMIFS('nabati '!BF:BF,'nabati '!$BI:$BI,Daily!$A34,'nabati '!$BG:$BG,Daily!$C$1)/6</f>
        <v>0</v>
      </c>
      <c r="N34" s="338">
        <f>+SUMIFS('nabati '!BM:BM,'nabati '!BP:BP,Daily!$A34,'nabati '!BN:BN,Daily!$C$1)/6</f>
        <v>0</v>
      </c>
      <c r="O34" s="448">
        <f t="shared" si="6"/>
        <v>0</v>
      </c>
      <c r="P34" s="469"/>
    </row>
    <row r="35" spans="1:16" s="367" customFormat="1" hidden="1" outlineLevel="1">
      <c r="A35" s="190">
        <v>641</v>
      </c>
      <c r="B35" s="190" t="s">
        <v>53</v>
      </c>
      <c r="C35" s="195" t="s">
        <v>67</v>
      </c>
      <c r="D35" s="19" t="s">
        <v>33</v>
      </c>
      <c r="E35" s="448">
        <f>+SUMIFS('nabati '!B:B,'nabati '!$E:$E,Daily!$A35,'nabati '!$C:$C,Daily!$C$1)/6</f>
        <v>0</v>
      </c>
      <c r="F35" s="448">
        <f>+SUMIFS('nabati '!I:I,'nabati '!$L:$L,Daily!$A35,'nabati '!$J:$J,Daily!$C$1)/6</f>
        <v>0</v>
      </c>
      <c r="G35" s="448">
        <f>+SUMIFS('nabati '!P:P,'nabati '!$S:$S,Daily!$A35,'nabati '!$Q:$Q,Daily!$C$1)/60</f>
        <v>0</v>
      </c>
      <c r="H35" s="448">
        <f>+SUMIFS('nabati '!W:W,'nabati '!$Z:$Z,Daily!$A35,'nabati '!$X:$X,Daily!$C$1)/6</f>
        <v>0</v>
      </c>
      <c r="I35" s="448">
        <f>+SUMIFS('nabati '!AD:AD,'nabati '!$AG:$AG,Daily!$A35,'nabati '!$AE:$AE,Daily!$C$1)/60</f>
        <v>0</v>
      </c>
      <c r="J35" s="448">
        <f>+SUMIFS('nabati '!AK:AK,'nabati '!$AN:$AN,Daily!$A35,'nabati '!$AL:$AL,Daily!$C$1)/60</f>
        <v>0</v>
      </c>
      <c r="K35" s="448">
        <f>+SUMIFS('nabati '!AR:AR,'nabati '!$AU:$AU,Daily!$A35,'nabati '!$AS:$AS,Daily!$C$1)/60</f>
        <v>0</v>
      </c>
      <c r="L35" s="448">
        <f>+SUMIFS('nabati '!AY:AY,'nabati '!$BB:$BB,Daily!$A35,'nabati '!$AZ:$AZ,Daily!$C$1)/20</f>
        <v>0</v>
      </c>
      <c r="M35" s="337">
        <f>+SUMIFS('nabati '!BF:BF,'nabati '!$BI:$BI,Daily!$A35,'nabati '!$BG:$BG,Daily!$C$1)/6</f>
        <v>0</v>
      </c>
      <c r="N35" s="338">
        <f>+SUMIFS('nabati '!BM:BM,'nabati '!BP:BP,Daily!$A35,'nabati '!BN:BN,Daily!$C$1)/6</f>
        <v>0</v>
      </c>
      <c r="O35" s="448">
        <f t="shared" si="6"/>
        <v>0</v>
      </c>
      <c r="P35" s="469"/>
    </row>
    <row r="36" spans="1:16" s="367" customFormat="1" hidden="1" outlineLevel="1">
      <c r="A36" s="190">
        <v>643</v>
      </c>
      <c r="B36" s="190" t="s">
        <v>53</v>
      </c>
      <c r="C36" s="195" t="s">
        <v>68</v>
      </c>
      <c r="D36" s="19" t="s">
        <v>33</v>
      </c>
      <c r="E36" s="448">
        <f>+SUMIFS('nabati '!B:B,'nabati '!$E:$E,Daily!$A36,'nabati '!$C:$C,Daily!$C$1)/6</f>
        <v>0</v>
      </c>
      <c r="F36" s="448">
        <f>+SUMIFS('nabati '!I:I,'nabati '!$L:$L,Daily!$A36,'nabati '!$J:$J,Daily!$C$1)/6</f>
        <v>0</v>
      </c>
      <c r="G36" s="448">
        <f>+SUMIFS('nabati '!P:P,'nabati '!$S:$S,Daily!$A36,'nabati '!$Q:$Q,Daily!$C$1)/60</f>
        <v>0</v>
      </c>
      <c r="H36" s="448">
        <f>+SUMIFS('nabati '!W:W,'nabati '!$Z:$Z,Daily!$A36,'nabati '!$X:$X,Daily!$C$1)/6</f>
        <v>0</v>
      </c>
      <c r="I36" s="448">
        <f>+SUMIFS('nabati '!AD:AD,'nabati '!$AG:$AG,Daily!$A36,'nabati '!$AE:$AE,Daily!$C$1)/60</f>
        <v>0</v>
      </c>
      <c r="J36" s="448">
        <f>+SUMIFS('nabati '!AK:AK,'nabati '!$AN:$AN,Daily!$A36,'nabati '!$AL:$AL,Daily!$C$1)/60</f>
        <v>0</v>
      </c>
      <c r="K36" s="448">
        <f>+SUMIFS('nabati '!AR:AR,'nabati '!$AU:$AU,Daily!$A36,'nabati '!$AS:$AS,Daily!$C$1)/60</f>
        <v>0</v>
      </c>
      <c r="L36" s="448">
        <f>+SUMIFS('nabati '!AY:AY,'nabati '!$BB:$BB,Daily!$A36,'nabati '!$AZ:$AZ,Daily!$C$1)/20</f>
        <v>0</v>
      </c>
      <c r="M36" s="337">
        <f>+SUMIFS('nabati '!BF:BF,'nabati '!$BI:$BI,Daily!$A36,'nabati '!$BG:$BG,Daily!$C$1)/6</f>
        <v>0</v>
      </c>
      <c r="N36" s="338">
        <f>+SUMIFS('nabati '!BM:BM,'nabati '!BP:BP,Daily!$A36,'nabati '!BN:BN,Daily!$C$1)/6</f>
        <v>0</v>
      </c>
      <c r="O36" s="448">
        <f t="shared" si="6"/>
        <v>0</v>
      </c>
      <c r="P36" s="469"/>
    </row>
    <row r="37" spans="1:16" s="367" customFormat="1" hidden="1" outlineLevel="1">
      <c r="A37" s="190">
        <v>653</v>
      </c>
      <c r="B37" s="190" t="s">
        <v>53</v>
      </c>
      <c r="C37" s="195" t="s">
        <v>69</v>
      </c>
      <c r="D37" s="19" t="s">
        <v>33</v>
      </c>
      <c r="E37" s="448">
        <f>+SUMIFS('nabati '!B:B,'nabati '!$E:$E,Daily!$A37,'nabati '!$C:$C,Daily!$C$1)/6</f>
        <v>0</v>
      </c>
      <c r="F37" s="448">
        <f>+SUMIFS('nabati '!I:I,'nabati '!$L:$L,Daily!$A37,'nabati '!$J:$J,Daily!$C$1)/6</f>
        <v>0</v>
      </c>
      <c r="G37" s="448">
        <f>+SUMIFS('nabati '!P:P,'nabati '!$S:$S,Daily!$A37,'nabati '!$Q:$Q,Daily!$C$1)/60</f>
        <v>0</v>
      </c>
      <c r="H37" s="448">
        <f>+SUMIFS('nabati '!W:W,'nabati '!$Z:$Z,Daily!$A37,'nabati '!$X:$X,Daily!$C$1)/6</f>
        <v>0</v>
      </c>
      <c r="I37" s="448">
        <f>+SUMIFS('nabati '!AD:AD,'nabati '!$AG:$AG,Daily!$A37,'nabati '!$AE:$AE,Daily!$C$1)/60</f>
        <v>0</v>
      </c>
      <c r="J37" s="448">
        <f>+SUMIFS('nabati '!AK:AK,'nabati '!$AN:$AN,Daily!$A37,'nabati '!$AL:$AL,Daily!$C$1)/60</f>
        <v>0</v>
      </c>
      <c r="K37" s="448">
        <f>+SUMIFS('nabati '!AR:AR,'nabati '!$AU:$AU,Daily!$A37,'nabati '!$AS:$AS,Daily!$C$1)/60</f>
        <v>0</v>
      </c>
      <c r="L37" s="448">
        <f>+SUMIFS('nabati '!AY:AY,'nabati '!$BB:$BB,Daily!$A37,'nabati '!$AZ:$AZ,Daily!$C$1)/20</f>
        <v>0</v>
      </c>
      <c r="M37" s="337">
        <f>+SUMIFS('nabati '!BF:BF,'nabati '!$BI:$BI,Daily!$A37,'nabati '!$BG:$BG,Daily!$C$1)/6</f>
        <v>0</v>
      </c>
      <c r="N37" s="338">
        <f>+SUMIFS('nabati '!BM:BM,'nabati '!BP:BP,Daily!$A37,'nabati '!BN:BN,Daily!$C$1)/6</f>
        <v>0</v>
      </c>
      <c r="O37" s="448">
        <f t="shared" si="6"/>
        <v>0</v>
      </c>
      <c r="P37" s="469"/>
    </row>
    <row r="38" spans="1:16" s="367" customFormat="1" hidden="1" outlineLevel="1">
      <c r="A38" s="190">
        <v>656</v>
      </c>
      <c r="B38" s="190" t="s">
        <v>53</v>
      </c>
      <c r="C38" s="195" t="s">
        <v>70</v>
      </c>
      <c r="D38" s="19" t="s">
        <v>33</v>
      </c>
      <c r="E38" s="448">
        <f>+SUMIFS('nabati '!B:B,'nabati '!$E:$E,Daily!$A38,'nabati '!$C:$C,Daily!$C$1)/6</f>
        <v>0</v>
      </c>
      <c r="F38" s="448">
        <f>+SUMIFS('nabati '!I:I,'nabati '!$L:$L,Daily!$A38,'nabati '!$J:$J,Daily!$C$1)/6</f>
        <v>0</v>
      </c>
      <c r="G38" s="448">
        <f>+SUMIFS('nabati '!P:P,'nabati '!$S:$S,Daily!$A38,'nabati '!$Q:$Q,Daily!$C$1)/60</f>
        <v>0</v>
      </c>
      <c r="H38" s="448">
        <f>+SUMIFS('nabati '!W:W,'nabati '!$Z:$Z,Daily!$A38,'nabati '!$X:$X,Daily!$C$1)/6</f>
        <v>0</v>
      </c>
      <c r="I38" s="448">
        <f>+SUMIFS('nabati '!AD:AD,'nabati '!$AG:$AG,Daily!$A38,'nabati '!$AE:$AE,Daily!$C$1)/60</f>
        <v>0</v>
      </c>
      <c r="J38" s="448">
        <f>+SUMIFS('nabati '!AK:AK,'nabati '!$AN:$AN,Daily!$A38,'nabati '!$AL:$AL,Daily!$C$1)/60</f>
        <v>0</v>
      </c>
      <c r="K38" s="448">
        <f>+SUMIFS('nabati '!AR:AR,'nabati '!$AU:$AU,Daily!$A38,'nabati '!$AS:$AS,Daily!$C$1)/60</f>
        <v>0</v>
      </c>
      <c r="L38" s="448">
        <f>+SUMIFS('nabati '!AY:AY,'nabati '!$BB:$BB,Daily!$A38,'nabati '!$AZ:$AZ,Daily!$C$1)/20</f>
        <v>0</v>
      </c>
      <c r="M38" s="337">
        <f>+SUMIFS('nabati '!BF:BF,'nabati '!$BI:$BI,Daily!$A38,'nabati '!$BG:$BG,Daily!$C$1)/6</f>
        <v>0</v>
      </c>
      <c r="N38" s="338">
        <f>+SUMIFS('nabati '!BM:BM,'nabati '!BP:BP,Daily!$A38,'nabati '!BN:BN,Daily!$C$1)/6</f>
        <v>0</v>
      </c>
      <c r="O38" s="448">
        <f t="shared" si="6"/>
        <v>0</v>
      </c>
      <c r="P38" s="469"/>
    </row>
    <row r="39" spans="1:16" s="367" customFormat="1" hidden="1" outlineLevel="1">
      <c r="A39" s="190">
        <v>663</v>
      </c>
      <c r="B39" s="190" t="s">
        <v>53</v>
      </c>
      <c r="C39" s="195" t="s">
        <v>71</v>
      </c>
      <c r="D39" s="19" t="s">
        <v>33</v>
      </c>
      <c r="E39" s="448">
        <f>+SUMIFS('nabati '!B:B,'nabati '!$E:$E,Daily!$A39,'nabati '!$C:$C,Daily!$C$1)/6</f>
        <v>0</v>
      </c>
      <c r="F39" s="448">
        <f>+SUMIFS('nabati '!I:I,'nabati '!$L:$L,Daily!$A39,'nabati '!$J:$J,Daily!$C$1)/6</f>
        <v>0</v>
      </c>
      <c r="G39" s="448">
        <f>+SUMIFS('nabati '!P:P,'nabati '!$S:$S,Daily!$A39,'nabati '!$Q:$Q,Daily!$C$1)/60</f>
        <v>0</v>
      </c>
      <c r="H39" s="448">
        <f>+SUMIFS('nabati '!W:W,'nabati '!$Z:$Z,Daily!$A39,'nabati '!$X:$X,Daily!$C$1)/6</f>
        <v>0</v>
      </c>
      <c r="I39" s="448">
        <f>+SUMIFS('nabati '!AD:AD,'nabati '!$AG:$AG,Daily!$A39,'nabati '!$AE:$AE,Daily!$C$1)/60</f>
        <v>0</v>
      </c>
      <c r="J39" s="448">
        <f>+SUMIFS('nabati '!AK:AK,'nabati '!$AN:$AN,Daily!$A39,'nabati '!$AL:$AL,Daily!$C$1)/60</f>
        <v>0</v>
      </c>
      <c r="K39" s="448">
        <f>+SUMIFS('nabati '!AR:AR,'nabati '!$AU:$AU,Daily!$A39,'nabati '!$AS:$AS,Daily!$C$1)/60</f>
        <v>0</v>
      </c>
      <c r="L39" s="448">
        <f>+SUMIFS('nabati '!AY:AY,'nabati '!$BB:$BB,Daily!$A39,'nabati '!$AZ:$AZ,Daily!$C$1)/20</f>
        <v>0</v>
      </c>
      <c r="M39" s="337">
        <f>+SUMIFS('nabati '!BF:BF,'nabati '!$BI:$BI,Daily!$A39,'nabati '!$BG:$BG,Daily!$C$1)/6</f>
        <v>0</v>
      </c>
      <c r="N39" s="338">
        <f>+SUMIFS('nabati '!BM:BM,'nabati '!BP:BP,Daily!$A39,'nabati '!BN:BN,Daily!$C$1)/6</f>
        <v>0</v>
      </c>
      <c r="O39" s="448">
        <f t="shared" si="6"/>
        <v>0</v>
      </c>
      <c r="P39" s="469"/>
    </row>
    <row r="40" spans="1:16" s="367" customFormat="1" hidden="1" outlineLevel="1">
      <c r="A40" s="190">
        <v>680</v>
      </c>
      <c r="B40" s="190" t="s">
        <v>53</v>
      </c>
      <c r="C40" s="195" t="s">
        <v>72</v>
      </c>
      <c r="D40" s="19" t="s">
        <v>33</v>
      </c>
      <c r="E40" s="448">
        <f>+SUMIFS('nabati '!B:B,'nabati '!$E:$E,Daily!$A40,'nabati '!$C:$C,Daily!$C$1)/6</f>
        <v>0</v>
      </c>
      <c r="F40" s="448">
        <f>+SUMIFS('nabati '!I:I,'nabati '!$L:$L,Daily!$A40,'nabati '!$J:$J,Daily!$C$1)/6</f>
        <v>0</v>
      </c>
      <c r="G40" s="448">
        <f>+SUMIFS('nabati '!P:P,'nabati '!$S:$S,Daily!$A40,'nabati '!$Q:$Q,Daily!$C$1)/60</f>
        <v>0</v>
      </c>
      <c r="H40" s="448">
        <f>+SUMIFS('nabati '!W:W,'nabati '!$Z:$Z,Daily!$A40,'nabati '!$X:$X,Daily!$C$1)/6</f>
        <v>0</v>
      </c>
      <c r="I40" s="448">
        <f>+SUMIFS('nabati '!AD:AD,'nabati '!$AG:$AG,Daily!$A40,'nabati '!$AE:$AE,Daily!$C$1)/60</f>
        <v>0</v>
      </c>
      <c r="J40" s="448">
        <f>+SUMIFS('nabati '!AK:AK,'nabati '!$AN:$AN,Daily!$A40,'nabati '!$AL:$AL,Daily!$C$1)/60</f>
        <v>0</v>
      </c>
      <c r="K40" s="448">
        <f>+SUMIFS('nabati '!AR:AR,'nabati '!$AU:$AU,Daily!$A40,'nabati '!$AS:$AS,Daily!$C$1)/60</f>
        <v>0</v>
      </c>
      <c r="L40" s="448">
        <f>+SUMIFS('nabati '!AY:AY,'nabati '!$BB:$BB,Daily!$A40,'nabati '!$AZ:$AZ,Daily!$C$1)/20</f>
        <v>0</v>
      </c>
      <c r="M40" s="337">
        <f>+SUMIFS('nabati '!BF:BF,'nabati '!$BI:$BI,Daily!$A40,'nabati '!$BG:$BG,Daily!$C$1)/6</f>
        <v>0</v>
      </c>
      <c r="N40" s="338">
        <f>+SUMIFS('nabati '!BM:BM,'nabati '!BP:BP,Daily!$A40,'nabati '!BN:BN,Daily!$C$1)/6</f>
        <v>0</v>
      </c>
      <c r="O40" s="448">
        <f t="shared" si="6"/>
        <v>0</v>
      </c>
      <c r="P40" s="469"/>
    </row>
    <row r="41" spans="1:16" s="367" customFormat="1" hidden="1" outlineLevel="1">
      <c r="A41" s="190">
        <v>684</v>
      </c>
      <c r="B41" s="190" t="s">
        <v>53</v>
      </c>
      <c r="C41" s="195" t="s">
        <v>73</v>
      </c>
      <c r="D41" s="19" t="s">
        <v>33</v>
      </c>
      <c r="E41" s="448">
        <f>+SUMIFS('nabati '!B:B,'nabati '!$E:$E,Daily!$A41,'nabati '!$C:$C,Daily!$C$1)/6</f>
        <v>0</v>
      </c>
      <c r="F41" s="448">
        <f>+SUMIFS('nabati '!I:I,'nabati '!$L:$L,Daily!$A41,'nabati '!$J:$J,Daily!$C$1)/6</f>
        <v>0</v>
      </c>
      <c r="G41" s="448">
        <f>+SUMIFS('nabati '!P:P,'nabati '!$S:$S,Daily!$A41,'nabati '!$Q:$Q,Daily!$C$1)/60</f>
        <v>0</v>
      </c>
      <c r="H41" s="448">
        <f>+SUMIFS('nabati '!W:W,'nabati '!$Z:$Z,Daily!$A41,'nabati '!$X:$X,Daily!$C$1)/6</f>
        <v>0</v>
      </c>
      <c r="I41" s="448">
        <f>+SUMIFS('nabati '!AD:AD,'nabati '!$AG:$AG,Daily!$A41,'nabati '!$AE:$AE,Daily!$C$1)/60</f>
        <v>0</v>
      </c>
      <c r="J41" s="448">
        <f>+SUMIFS('nabati '!AK:AK,'nabati '!$AN:$AN,Daily!$A41,'nabati '!$AL:$AL,Daily!$C$1)/60</f>
        <v>0</v>
      </c>
      <c r="K41" s="448">
        <f>+SUMIFS('nabati '!AR:AR,'nabati '!$AU:$AU,Daily!$A41,'nabati '!$AS:$AS,Daily!$C$1)/60</f>
        <v>0</v>
      </c>
      <c r="L41" s="448">
        <f>+SUMIFS('nabati '!AY:AY,'nabati '!$BB:$BB,Daily!$A41,'nabati '!$AZ:$AZ,Daily!$C$1)/20</f>
        <v>0</v>
      </c>
      <c r="M41" s="337">
        <f>+SUMIFS('nabati '!BF:BF,'nabati '!$BI:$BI,Daily!$A41,'nabati '!$BG:$BG,Daily!$C$1)/6</f>
        <v>0</v>
      </c>
      <c r="N41" s="338">
        <f>+SUMIFS('nabati '!BM:BM,'nabati '!BP:BP,Daily!$A41,'nabati '!BN:BN,Daily!$C$1)/6</f>
        <v>0</v>
      </c>
      <c r="O41" s="448">
        <f t="shared" si="6"/>
        <v>0</v>
      </c>
      <c r="P41" s="469"/>
    </row>
    <row r="42" spans="1:16" s="367" customFormat="1" hidden="1" outlineLevel="1">
      <c r="A42" s="190">
        <v>685</v>
      </c>
      <c r="B42" s="190" t="s">
        <v>53</v>
      </c>
      <c r="C42" s="195" t="s">
        <v>74</v>
      </c>
      <c r="D42" s="19" t="s">
        <v>33</v>
      </c>
      <c r="E42" s="448">
        <f>+SUMIFS('nabati '!B:B,'nabati '!$E:$E,Daily!$A42,'nabati '!$C:$C,Daily!$C$1)/6</f>
        <v>0</v>
      </c>
      <c r="F42" s="448">
        <f>+SUMIFS('nabati '!I:I,'nabati '!$L:$L,Daily!$A42,'nabati '!$J:$J,Daily!$C$1)/6</f>
        <v>0</v>
      </c>
      <c r="G42" s="448">
        <f>+SUMIFS('nabati '!P:P,'nabati '!$S:$S,Daily!$A42,'nabati '!$Q:$Q,Daily!$C$1)/60</f>
        <v>0</v>
      </c>
      <c r="H42" s="448">
        <f>+SUMIFS('nabati '!W:W,'nabati '!$Z:$Z,Daily!$A42,'nabati '!$X:$X,Daily!$C$1)/6</f>
        <v>0</v>
      </c>
      <c r="I42" s="448">
        <f>+SUMIFS('nabati '!AD:AD,'nabati '!$AG:$AG,Daily!$A42,'nabati '!$AE:$AE,Daily!$C$1)/60</f>
        <v>0</v>
      </c>
      <c r="J42" s="448">
        <f>+SUMIFS('nabati '!AK:AK,'nabati '!$AN:$AN,Daily!$A42,'nabati '!$AL:$AL,Daily!$C$1)/60</f>
        <v>0</v>
      </c>
      <c r="K42" s="448">
        <f>+SUMIFS('nabati '!AR:AR,'nabati '!$AU:$AU,Daily!$A42,'nabati '!$AS:$AS,Daily!$C$1)/60</f>
        <v>0</v>
      </c>
      <c r="L42" s="448">
        <f>+SUMIFS('nabati '!AY:AY,'nabati '!$BB:$BB,Daily!$A42,'nabati '!$AZ:$AZ,Daily!$C$1)/20</f>
        <v>0</v>
      </c>
      <c r="M42" s="337">
        <f>+SUMIFS('nabati '!BF:BF,'nabati '!$BI:$BI,Daily!$A42,'nabati '!$BG:$BG,Daily!$C$1)/6</f>
        <v>0</v>
      </c>
      <c r="N42" s="338">
        <f>+SUMIFS('nabati '!BM:BM,'nabati '!BP:BP,Daily!$A42,'nabati '!BN:BN,Daily!$C$1)/6</f>
        <v>0</v>
      </c>
      <c r="O42" s="448">
        <f t="shared" si="6"/>
        <v>0</v>
      </c>
      <c r="P42" s="469"/>
    </row>
    <row r="43" spans="1:16" s="367" customFormat="1" hidden="1" outlineLevel="1">
      <c r="A43" s="190">
        <v>687</v>
      </c>
      <c r="B43" s="190" t="s">
        <v>53</v>
      </c>
      <c r="C43" s="195" t="s">
        <v>75</v>
      </c>
      <c r="D43" s="19" t="s">
        <v>33</v>
      </c>
      <c r="E43" s="448">
        <f>+SUMIFS('nabati '!B:B,'nabati '!$E:$E,Daily!$A43,'nabati '!$C:$C,Daily!$C$1)/6</f>
        <v>0</v>
      </c>
      <c r="F43" s="448">
        <f>+SUMIFS('nabati '!I:I,'nabati '!$L:$L,Daily!$A43,'nabati '!$J:$J,Daily!$C$1)/6</f>
        <v>0</v>
      </c>
      <c r="G43" s="448">
        <f>+SUMIFS('nabati '!P:P,'nabati '!$S:$S,Daily!$A43,'nabati '!$Q:$Q,Daily!$C$1)/60</f>
        <v>0</v>
      </c>
      <c r="H43" s="448">
        <f>+SUMIFS('nabati '!W:W,'nabati '!$Z:$Z,Daily!$A43,'nabati '!$X:$X,Daily!$C$1)/6</f>
        <v>0</v>
      </c>
      <c r="I43" s="448">
        <f>+SUMIFS('nabati '!AD:AD,'nabati '!$AG:$AG,Daily!$A43,'nabati '!$AE:$AE,Daily!$C$1)/60</f>
        <v>0</v>
      </c>
      <c r="J43" s="448">
        <f>+SUMIFS('nabati '!AK:AK,'nabati '!$AN:$AN,Daily!$A43,'nabati '!$AL:$AL,Daily!$C$1)/60</f>
        <v>0</v>
      </c>
      <c r="K43" s="448">
        <f>+SUMIFS('nabati '!AR:AR,'nabati '!$AU:$AU,Daily!$A43,'nabati '!$AS:$AS,Daily!$C$1)/60</f>
        <v>0</v>
      </c>
      <c r="L43" s="448">
        <f>+SUMIFS('nabati '!AY:AY,'nabati '!$BB:$BB,Daily!$A43,'nabati '!$AZ:$AZ,Daily!$C$1)/20</f>
        <v>0</v>
      </c>
      <c r="M43" s="337">
        <f>+SUMIFS('nabati '!BF:BF,'nabati '!$BI:$BI,Daily!$A43,'nabati '!$BG:$BG,Daily!$C$1)/6</f>
        <v>0</v>
      </c>
      <c r="N43" s="338">
        <f>+SUMIFS('nabati '!BM:BM,'nabati '!BP:BP,Daily!$A43,'nabati '!BN:BN,Daily!$C$1)/6</f>
        <v>0</v>
      </c>
      <c r="O43" s="448">
        <f t="shared" si="6"/>
        <v>0</v>
      </c>
      <c r="P43" s="469"/>
    </row>
    <row r="44" spans="1:16" s="367" customFormat="1" hidden="1" outlineLevel="1">
      <c r="A44" s="190">
        <v>692</v>
      </c>
      <c r="B44" s="190" t="s">
        <v>53</v>
      </c>
      <c r="C44" s="195" t="s">
        <v>76</v>
      </c>
      <c r="D44" s="19" t="s">
        <v>33</v>
      </c>
      <c r="E44" s="448">
        <f>+SUMIFS('nabati '!B:B,'nabati '!$E:$E,Daily!$A44,'nabati '!$C:$C,Daily!$C$1)/6</f>
        <v>0</v>
      </c>
      <c r="F44" s="448">
        <f>+SUMIFS('nabati '!I:I,'nabati '!$L:$L,Daily!$A44,'nabati '!$J:$J,Daily!$C$1)/6</f>
        <v>0</v>
      </c>
      <c r="G44" s="448">
        <f>+SUMIFS('nabati '!P:P,'nabati '!$S:$S,Daily!$A44,'nabati '!$Q:$Q,Daily!$C$1)/60</f>
        <v>0</v>
      </c>
      <c r="H44" s="448">
        <f>+SUMIFS('nabati '!W:W,'nabati '!$Z:$Z,Daily!$A44,'nabati '!$X:$X,Daily!$C$1)/6</f>
        <v>0</v>
      </c>
      <c r="I44" s="448">
        <f>+SUMIFS('nabati '!AD:AD,'nabati '!$AG:$AG,Daily!$A44,'nabati '!$AE:$AE,Daily!$C$1)/60</f>
        <v>0</v>
      </c>
      <c r="J44" s="448">
        <f>+SUMIFS('nabati '!AK:AK,'nabati '!$AN:$AN,Daily!$A44,'nabati '!$AL:$AL,Daily!$C$1)/60</f>
        <v>0</v>
      </c>
      <c r="K44" s="448">
        <f>+SUMIFS('nabati '!AR:AR,'nabati '!$AU:$AU,Daily!$A44,'nabati '!$AS:$AS,Daily!$C$1)/60</f>
        <v>0</v>
      </c>
      <c r="L44" s="448">
        <f>+SUMIFS('nabati '!AY:AY,'nabati '!$BB:$BB,Daily!$A44,'nabati '!$AZ:$AZ,Daily!$C$1)/20</f>
        <v>0</v>
      </c>
      <c r="M44" s="337">
        <f>+SUMIFS('nabati '!BF:BF,'nabati '!$BI:$BI,Daily!$A44,'nabati '!$BG:$BG,Daily!$C$1)/6</f>
        <v>0</v>
      </c>
      <c r="N44" s="335">
        <f>+SUMIFS('nabati '!BM:BM,'nabati '!BP:BP,Daily!$A44,'nabati '!BN:BN,Daily!$C$1)/6</f>
        <v>0</v>
      </c>
      <c r="O44" s="448">
        <f t="shared" si="6"/>
        <v>0</v>
      </c>
      <c r="P44" s="469"/>
    </row>
    <row r="45" spans="1:16" s="367" customFormat="1" hidden="1" outlineLevel="1">
      <c r="A45" s="190">
        <v>697</v>
      </c>
      <c r="B45" s="190" t="s">
        <v>53</v>
      </c>
      <c r="C45" s="195" t="s">
        <v>77</v>
      </c>
      <c r="D45" s="19" t="s">
        <v>33</v>
      </c>
      <c r="E45" s="448">
        <f>+SUMIFS('nabati '!B:B,'nabati '!$E:$E,Daily!$A45,'nabati '!$C:$C,Daily!$C$1)/6</f>
        <v>0</v>
      </c>
      <c r="F45" s="448">
        <f>+SUMIFS('nabati '!I:I,'nabati '!$L:$L,Daily!$A45,'nabati '!$J:$J,Daily!$C$1)/6</f>
        <v>0</v>
      </c>
      <c r="G45" s="448">
        <f>+SUMIFS('nabati '!P:P,'nabati '!$S:$S,Daily!$A45,'nabati '!$Q:$Q,Daily!$C$1)/60</f>
        <v>0</v>
      </c>
      <c r="H45" s="448">
        <f>+SUMIFS('nabati '!W:W,'nabati '!$Z:$Z,Daily!$A45,'nabati '!$X:$X,Daily!$C$1)/6</f>
        <v>0</v>
      </c>
      <c r="I45" s="448">
        <f>+SUMIFS('nabati '!AD:AD,'nabati '!$AG:$AG,Daily!$A45,'nabati '!$AE:$AE,Daily!$C$1)/60</f>
        <v>0</v>
      </c>
      <c r="J45" s="448">
        <f>+SUMIFS('nabati '!AK:AK,'nabati '!$AN:$AN,Daily!$A45,'nabati '!$AL:$AL,Daily!$C$1)/60</f>
        <v>0</v>
      </c>
      <c r="K45" s="448">
        <f>+SUMIFS('nabati '!AR:AR,'nabati '!$AU:$AU,Daily!$A45,'nabati '!$AS:$AS,Daily!$C$1)/60</f>
        <v>0</v>
      </c>
      <c r="L45" s="448">
        <f>+SUMIFS('nabati '!AY:AY,'nabati '!$BB:$BB,Daily!$A45,'nabati '!$AZ:$AZ,Daily!$C$1)/20</f>
        <v>0</v>
      </c>
      <c r="M45" s="337">
        <f>+SUMIFS('nabati '!BF:BF,'nabati '!$BI:$BI,Daily!$A45,'nabati '!$BG:$BG,Daily!$C$1)/6</f>
        <v>0</v>
      </c>
      <c r="N45" s="338">
        <f>+SUMIFS('nabati '!BM:BM,'nabati '!BP:BP,Daily!$A45,'nabati '!BN:BN,Daily!$C$1)/6</f>
        <v>0</v>
      </c>
      <c r="O45" s="448">
        <f t="shared" si="6"/>
        <v>0</v>
      </c>
      <c r="P45" s="469"/>
    </row>
    <row r="46" spans="1:16" s="367" customFormat="1" hidden="1" outlineLevel="1">
      <c r="A46" s="190">
        <v>2005</v>
      </c>
      <c r="B46" s="190" t="s">
        <v>53</v>
      </c>
      <c r="C46" s="195" t="s">
        <v>78</v>
      </c>
      <c r="D46" s="19" t="s">
        <v>33</v>
      </c>
      <c r="E46" s="448">
        <f>+SUMIFS('nabati '!B:B,'nabati '!$E:$E,Daily!$A46,'nabati '!$C:$C,Daily!$C$1)/6</f>
        <v>0</v>
      </c>
      <c r="F46" s="448">
        <f>+SUMIFS('nabati '!I:I,'nabati '!$L:$L,Daily!$A46,'nabati '!$J:$J,Daily!$C$1)/6</f>
        <v>0</v>
      </c>
      <c r="G46" s="448">
        <f>+SUMIFS('nabati '!P:P,'nabati '!$S:$S,Daily!$A46,'nabati '!$Q:$Q,Daily!$C$1)/60</f>
        <v>0</v>
      </c>
      <c r="H46" s="448">
        <f>+SUMIFS('nabati '!W:W,'nabati '!$Z:$Z,Daily!$A46,'nabati '!$X:$X,Daily!$C$1)/6</f>
        <v>0</v>
      </c>
      <c r="I46" s="448">
        <f>+SUMIFS('nabati '!AD:AD,'nabati '!$AG:$AG,Daily!$A46,'nabati '!$AE:$AE,Daily!$C$1)/60</f>
        <v>0</v>
      </c>
      <c r="J46" s="448">
        <f>+SUMIFS('nabati '!AK:AK,'nabati '!$AN:$AN,Daily!$A46,'nabati '!$AL:$AL,Daily!$C$1)/60</f>
        <v>0</v>
      </c>
      <c r="K46" s="448">
        <f>+SUMIFS('nabati '!AR:AR,'nabati '!$AU:$AU,Daily!$A46,'nabati '!$AS:$AS,Daily!$C$1)/60</f>
        <v>0</v>
      </c>
      <c r="L46" s="448">
        <f>+SUMIFS('nabati '!AY:AY,'nabati '!$BB:$BB,Daily!$A46,'nabati '!$AZ:$AZ,Daily!$C$1)/20</f>
        <v>0</v>
      </c>
      <c r="M46" s="337">
        <f>+SUMIFS('nabati '!BF:BF,'nabati '!$BI:$BI,Daily!$A46,'nabati '!$BG:$BG,Daily!$C$1)/6</f>
        <v>0</v>
      </c>
      <c r="N46" s="338">
        <f>+SUMIFS('nabati '!BM:BM,'nabati '!BP:BP,Daily!$A46,'nabati '!BN:BN,Daily!$C$1)/6</f>
        <v>0</v>
      </c>
      <c r="O46" s="448">
        <f t="shared" si="6"/>
        <v>0</v>
      </c>
      <c r="P46" s="469"/>
    </row>
    <row r="47" spans="1:16" s="367" customFormat="1" hidden="1" outlineLevel="1">
      <c r="A47" s="190">
        <v>2010</v>
      </c>
      <c r="B47" s="190" t="s">
        <v>53</v>
      </c>
      <c r="C47" s="195" t="s">
        <v>79</v>
      </c>
      <c r="D47" s="19" t="s">
        <v>33</v>
      </c>
      <c r="E47" s="448">
        <f>+SUMIFS('nabati '!B:B,'nabati '!$E:$E,Daily!$A47,'nabati '!$C:$C,Daily!$C$1)/6</f>
        <v>0</v>
      </c>
      <c r="F47" s="448">
        <f>+SUMIFS('nabati '!I:I,'nabati '!$L:$L,Daily!$A47,'nabati '!$J:$J,Daily!$C$1)/6</f>
        <v>0</v>
      </c>
      <c r="G47" s="448">
        <f>+SUMIFS('nabati '!P:P,'nabati '!$S:$S,Daily!$A47,'nabati '!$Q:$Q,Daily!$C$1)/60</f>
        <v>0</v>
      </c>
      <c r="H47" s="448">
        <f>+SUMIFS('nabati '!W:W,'nabati '!$Z:$Z,Daily!$A47,'nabati '!$X:$X,Daily!$C$1)/6</f>
        <v>0</v>
      </c>
      <c r="I47" s="448">
        <f>+SUMIFS('nabati '!AD:AD,'nabati '!$AG:$AG,Daily!$A47,'nabati '!$AE:$AE,Daily!$C$1)/60</f>
        <v>0</v>
      </c>
      <c r="J47" s="448">
        <f>+SUMIFS('nabati '!AK:AK,'nabati '!$AN:$AN,Daily!$A47,'nabati '!$AL:$AL,Daily!$C$1)/60</f>
        <v>0</v>
      </c>
      <c r="K47" s="448">
        <f>+SUMIFS('nabati '!AR:AR,'nabati '!$AU:$AU,Daily!$A47,'nabati '!$AS:$AS,Daily!$C$1)/60</f>
        <v>0</v>
      </c>
      <c r="L47" s="448">
        <f>+SUMIFS('nabati '!AY:AY,'nabati '!$BB:$BB,Daily!$A47,'nabati '!$AZ:$AZ,Daily!$C$1)/20</f>
        <v>0</v>
      </c>
      <c r="M47" s="337">
        <f>+SUMIFS('nabati '!BF:BF,'nabati '!$BI:$BI,Daily!$A47,'nabati '!$BG:$BG,Daily!$C$1)/6</f>
        <v>0</v>
      </c>
      <c r="N47" s="338">
        <f>+SUMIFS('nabati '!BM:BM,'nabati '!BP:BP,Daily!$A47,'nabati '!BN:BN,Daily!$C$1)/6</f>
        <v>0</v>
      </c>
      <c r="O47" s="448">
        <f t="shared" si="6"/>
        <v>0</v>
      </c>
      <c r="P47" s="469"/>
    </row>
    <row r="48" spans="1:16" s="367" customFormat="1" hidden="1" outlineLevel="1">
      <c r="A48" s="190">
        <v>2015</v>
      </c>
      <c r="B48" s="190" t="s">
        <v>53</v>
      </c>
      <c r="C48" s="195" t="s">
        <v>80</v>
      </c>
      <c r="D48" s="19" t="s">
        <v>33</v>
      </c>
      <c r="E48" s="448">
        <f>+SUMIFS('nabati '!B:B,'nabati '!$E:$E,Daily!$A48,'nabati '!$C:$C,Daily!$C$1)/6</f>
        <v>0</v>
      </c>
      <c r="F48" s="448">
        <f>+SUMIFS('nabati '!I:I,'nabati '!$L:$L,Daily!$A48,'nabati '!$J:$J,Daily!$C$1)/6</f>
        <v>0</v>
      </c>
      <c r="G48" s="448">
        <f>+SUMIFS('nabati '!P:P,'nabati '!$S:$S,Daily!$A48,'nabati '!$Q:$Q,Daily!$C$1)/60</f>
        <v>0</v>
      </c>
      <c r="H48" s="448">
        <f>+SUMIFS('nabati '!W:W,'nabati '!$Z:$Z,Daily!$A48,'nabati '!$X:$X,Daily!$C$1)/6</f>
        <v>0</v>
      </c>
      <c r="I48" s="448">
        <f>+SUMIFS('nabati '!AD:AD,'nabati '!$AG:$AG,Daily!$A48,'nabati '!$AE:$AE,Daily!$C$1)/60</f>
        <v>0</v>
      </c>
      <c r="J48" s="448">
        <f>+SUMIFS('nabati '!AK:AK,'nabati '!$AN:$AN,Daily!$A48,'nabati '!$AL:$AL,Daily!$C$1)/60</f>
        <v>0</v>
      </c>
      <c r="K48" s="448">
        <f>+SUMIFS('nabati '!AR:AR,'nabati '!$AU:$AU,Daily!$A48,'nabati '!$AS:$AS,Daily!$C$1)/60</f>
        <v>0</v>
      </c>
      <c r="L48" s="448">
        <f>+SUMIFS('nabati '!AY:AY,'nabati '!$BB:$BB,Daily!$A48,'nabati '!$AZ:$AZ,Daily!$C$1)/20</f>
        <v>0</v>
      </c>
      <c r="M48" s="337">
        <f>+SUMIFS('nabati '!BF:BF,'nabati '!$BI:$BI,Daily!$A48,'nabati '!$BG:$BG,Daily!$C$1)/6</f>
        <v>0</v>
      </c>
      <c r="N48" s="338">
        <f>+SUMIFS('nabati '!BM:BM,'nabati '!BP:BP,Daily!$A48,'nabati '!BN:BN,Daily!$C$1)/6</f>
        <v>0</v>
      </c>
      <c r="O48" s="448">
        <f t="shared" ref="O48:O58" si="7">+SUMPRODUCT($E$1:$N$1,E48:N48)</f>
        <v>0</v>
      </c>
      <c r="P48" s="469"/>
    </row>
    <row r="49" spans="1:16" s="367" customFormat="1" hidden="1" outlineLevel="1">
      <c r="A49" s="190">
        <v>2014</v>
      </c>
      <c r="B49" s="190" t="s">
        <v>53</v>
      </c>
      <c r="C49" s="195" t="s">
        <v>81</v>
      </c>
      <c r="D49" s="19" t="s">
        <v>33</v>
      </c>
      <c r="E49" s="448">
        <f>+SUMIFS('nabati '!B:B,'nabati '!$E:$E,Daily!$A49,'nabati '!$C:$C,Daily!$C$1)/6</f>
        <v>0</v>
      </c>
      <c r="F49" s="448">
        <f>+SUMIFS('nabati '!I:I,'nabati '!$L:$L,Daily!$A49,'nabati '!$J:$J,Daily!$C$1)/6</f>
        <v>0</v>
      </c>
      <c r="G49" s="448">
        <f>+SUMIFS('nabati '!P:P,'nabati '!$S:$S,Daily!$A49,'nabati '!$Q:$Q,Daily!$C$1)/60</f>
        <v>0</v>
      </c>
      <c r="H49" s="448">
        <f>+SUMIFS('nabati '!W:W,'nabati '!$Z:$Z,Daily!$A49,'nabati '!$X:$X,Daily!$C$1)/6</f>
        <v>0</v>
      </c>
      <c r="I49" s="448">
        <f>+SUMIFS('nabati '!AD:AD,'nabati '!$AG:$AG,Daily!$A49,'nabati '!$AE:$AE,Daily!$C$1)/60</f>
        <v>0</v>
      </c>
      <c r="J49" s="448">
        <f>+SUMIFS('nabati '!AK:AK,'nabati '!$AN:$AN,Daily!$A49,'nabati '!$AL:$AL,Daily!$C$1)/60</f>
        <v>0</v>
      </c>
      <c r="K49" s="448">
        <f>+SUMIFS('nabati '!AR:AR,'nabati '!$AU:$AU,Daily!$A49,'nabati '!$AS:$AS,Daily!$C$1)/60</f>
        <v>0</v>
      </c>
      <c r="L49" s="448">
        <f>+SUMIFS('nabati '!AY:AY,'nabati '!$BB:$BB,Daily!$A49,'nabati '!$AZ:$AZ,Daily!$C$1)/20</f>
        <v>0</v>
      </c>
      <c r="M49" s="337">
        <f>+SUMIFS('nabati '!BF:BF,'nabati '!$BI:$BI,Daily!$A49,'nabati '!$BG:$BG,Daily!$C$1)/6</f>
        <v>0</v>
      </c>
      <c r="N49" s="338">
        <f>+SUMIFS('nabati '!BM:BM,'nabati '!BP:BP,Daily!$A49,'nabati '!BN:BN,Daily!$C$1)/6</f>
        <v>0</v>
      </c>
      <c r="O49" s="448">
        <f t="shared" si="7"/>
        <v>0</v>
      </c>
      <c r="P49" s="469"/>
    </row>
    <row r="50" spans="1:16" s="367" customFormat="1" hidden="1" outlineLevel="1">
      <c r="A50" s="190">
        <v>2040</v>
      </c>
      <c r="B50" s="190" t="s">
        <v>53</v>
      </c>
      <c r="C50" s="195" t="s">
        <v>82</v>
      </c>
      <c r="D50" s="19" t="s">
        <v>33</v>
      </c>
      <c r="E50" s="448">
        <f>+SUMIFS('nabati '!B:B,'nabati '!$E:$E,Daily!$A50,'nabati '!$C:$C,Daily!$C$1)/6</f>
        <v>0</v>
      </c>
      <c r="F50" s="448">
        <f>+SUMIFS('nabati '!I:I,'nabati '!$L:$L,Daily!$A50,'nabati '!$J:$J,Daily!$C$1)/6</f>
        <v>0</v>
      </c>
      <c r="G50" s="448">
        <f>+SUMIFS('nabati '!P:P,'nabati '!$S:$S,Daily!$A50,'nabati '!$Q:$Q,Daily!$C$1)/60</f>
        <v>0</v>
      </c>
      <c r="H50" s="448">
        <f>+SUMIFS('nabati '!W:W,'nabati '!$Z:$Z,Daily!$A50,'nabati '!$X:$X,Daily!$C$1)/6</f>
        <v>0</v>
      </c>
      <c r="I50" s="448">
        <f>+SUMIFS('nabati '!AD:AD,'nabati '!$AG:$AG,Daily!$A50,'nabati '!$AE:$AE,Daily!$C$1)/60</f>
        <v>0</v>
      </c>
      <c r="J50" s="448">
        <f>+SUMIFS('nabati '!AK:AK,'nabati '!$AN:$AN,Daily!$A50,'nabati '!$AL:$AL,Daily!$C$1)/60</f>
        <v>0</v>
      </c>
      <c r="K50" s="448">
        <f>+SUMIFS('nabati '!AR:AR,'nabati '!$AU:$AU,Daily!$A50,'nabati '!$AS:$AS,Daily!$C$1)/60</f>
        <v>0</v>
      </c>
      <c r="L50" s="448">
        <f>+SUMIFS('nabati '!AY:AY,'nabati '!$BB:$BB,Daily!$A50,'nabati '!$AZ:$AZ,Daily!$C$1)/20</f>
        <v>0</v>
      </c>
      <c r="M50" s="337">
        <f>+SUMIFS('nabati '!BF:BF,'nabati '!$BI:$BI,Daily!$A50,'nabati '!$BG:$BG,Daily!$C$1)/6</f>
        <v>0</v>
      </c>
      <c r="N50" s="338">
        <f>+SUMIFS('nabati '!BM:BM,'nabati '!BP:BP,Daily!$A50,'nabati '!BN:BN,Daily!$C$1)/6</f>
        <v>0</v>
      </c>
      <c r="O50" s="448">
        <f t="shared" si="7"/>
        <v>0</v>
      </c>
      <c r="P50" s="469"/>
    </row>
    <row r="51" spans="1:16" s="367" customFormat="1" hidden="1" outlineLevel="1">
      <c r="A51" s="190">
        <v>2059</v>
      </c>
      <c r="B51" s="190" t="s">
        <v>53</v>
      </c>
      <c r="C51" s="195" t="s">
        <v>83</v>
      </c>
      <c r="D51" s="19" t="s">
        <v>33</v>
      </c>
      <c r="E51" s="448">
        <f>+SUMIFS('nabati '!B:B,'nabati '!$E:$E,Daily!$A51,'nabati '!$C:$C,Daily!$C$1)/6</f>
        <v>0</v>
      </c>
      <c r="F51" s="448">
        <f>+SUMIFS('nabati '!I:I,'nabati '!$L:$L,Daily!$A51,'nabati '!$J:$J,Daily!$C$1)/6</f>
        <v>0</v>
      </c>
      <c r="G51" s="448">
        <f>+SUMIFS('nabati '!P:P,'nabati '!$S:$S,Daily!$A51,'nabati '!$Q:$Q,Daily!$C$1)/60</f>
        <v>0</v>
      </c>
      <c r="H51" s="448">
        <f>+SUMIFS('nabati '!W:W,'nabati '!$Z:$Z,Daily!$A51,'nabati '!$X:$X,Daily!$C$1)/6</f>
        <v>0</v>
      </c>
      <c r="I51" s="448">
        <f>+SUMIFS('nabati '!AD:AD,'nabati '!$AG:$AG,Daily!$A51,'nabati '!$AE:$AE,Daily!$C$1)/60</f>
        <v>0</v>
      </c>
      <c r="J51" s="448">
        <f>+SUMIFS('nabati '!AK:AK,'nabati '!$AN:$AN,Daily!$A51,'nabati '!$AL:$AL,Daily!$C$1)/60</f>
        <v>0</v>
      </c>
      <c r="K51" s="448">
        <f>+SUMIFS('nabati '!AR:AR,'nabati '!$AU:$AU,Daily!$A51,'nabati '!$AS:$AS,Daily!$C$1)/60</f>
        <v>0</v>
      </c>
      <c r="L51" s="448">
        <f>+SUMIFS('nabati '!AY:AY,'nabati '!$BB:$BB,Daily!$A51,'nabati '!$AZ:$AZ,Daily!$C$1)/20</f>
        <v>0</v>
      </c>
      <c r="M51" s="337">
        <f>+SUMIFS('nabati '!BF:BF,'nabati '!$BI:$BI,Daily!$A51,'nabati '!$BG:$BG,Daily!$C$1)/6</f>
        <v>0</v>
      </c>
      <c r="N51" s="338">
        <f>+SUMIFS('nabati '!BM:BM,'nabati '!BP:BP,Daily!$A51,'nabati '!BN:BN,Daily!$C$1)/6</f>
        <v>0</v>
      </c>
      <c r="O51" s="448">
        <f t="shared" si="7"/>
        <v>0</v>
      </c>
      <c r="P51" s="469"/>
    </row>
    <row r="52" spans="1:16" s="367" customFormat="1" hidden="1" outlineLevel="1">
      <c r="A52" s="190">
        <v>2072</v>
      </c>
      <c r="B52" s="190" t="s">
        <v>53</v>
      </c>
      <c r="C52" s="195" t="s">
        <v>84</v>
      </c>
      <c r="D52" s="19" t="s">
        <v>33</v>
      </c>
      <c r="E52" s="448">
        <f>+SUMIFS('nabati '!B:B,'nabati '!$E:$E,Daily!$A52,'nabati '!$C:$C,Daily!$C$1)/6</f>
        <v>0</v>
      </c>
      <c r="F52" s="448">
        <f>+SUMIFS('nabati '!I:I,'nabati '!$L:$L,Daily!$A52,'nabati '!$J:$J,Daily!$C$1)/6</f>
        <v>0</v>
      </c>
      <c r="G52" s="448">
        <f>+SUMIFS('nabati '!P:P,'nabati '!$S:$S,Daily!$A52,'nabati '!$Q:$Q,Daily!$C$1)/60</f>
        <v>0</v>
      </c>
      <c r="H52" s="448">
        <f>+SUMIFS('nabati '!W:W,'nabati '!$Z:$Z,Daily!$A52,'nabati '!$X:$X,Daily!$C$1)/6</f>
        <v>0</v>
      </c>
      <c r="I52" s="448">
        <f>+SUMIFS('nabati '!AD:AD,'nabati '!$AG:$AG,Daily!$A52,'nabati '!$AE:$AE,Daily!$C$1)/60</f>
        <v>0</v>
      </c>
      <c r="J52" s="448">
        <f>+SUMIFS('nabati '!AK:AK,'nabati '!$AN:$AN,Daily!$A52,'nabati '!$AL:$AL,Daily!$C$1)/60</f>
        <v>0</v>
      </c>
      <c r="K52" s="448">
        <f>+SUMIFS('nabati '!AR:AR,'nabati '!$AU:$AU,Daily!$A52,'nabati '!$AS:$AS,Daily!$C$1)/60</f>
        <v>0</v>
      </c>
      <c r="L52" s="448">
        <f>+SUMIFS('nabati '!AY:AY,'nabati '!$BB:$BB,Daily!$A52,'nabati '!$AZ:$AZ,Daily!$C$1)/20</f>
        <v>0</v>
      </c>
      <c r="M52" s="337">
        <f>+SUMIFS('nabati '!BF:BF,'nabati '!$BI:$BI,Daily!$A52,'nabati '!$BG:$BG,Daily!$C$1)/6</f>
        <v>0</v>
      </c>
      <c r="N52" s="338">
        <f>+SUMIFS('nabati '!BM:BM,'nabati '!BP:BP,Daily!$A52,'nabati '!BN:BN,Daily!$C$1)/6</f>
        <v>0</v>
      </c>
      <c r="O52" s="448">
        <f t="shared" si="7"/>
        <v>0</v>
      </c>
      <c r="P52" s="469"/>
    </row>
    <row r="53" spans="1:16" s="367" customFormat="1" hidden="1" outlineLevel="1">
      <c r="A53" s="190">
        <v>2073</v>
      </c>
      <c r="B53" s="190" t="s">
        <v>53</v>
      </c>
      <c r="C53" s="195" t="s">
        <v>85</v>
      </c>
      <c r="D53" s="19" t="s">
        <v>33</v>
      </c>
      <c r="E53" s="448">
        <f>+SUMIFS('nabati '!B:B,'nabati '!$E:$E,Daily!$A53,'nabati '!$C:$C,Daily!$C$1)/6</f>
        <v>0</v>
      </c>
      <c r="F53" s="448">
        <f>+SUMIFS('nabati '!I:I,'nabati '!$L:$L,Daily!$A53,'nabati '!$J:$J,Daily!$C$1)/6</f>
        <v>0</v>
      </c>
      <c r="G53" s="448">
        <f>+SUMIFS('nabati '!P:P,'nabati '!$S:$S,Daily!$A53,'nabati '!$Q:$Q,Daily!$C$1)/60</f>
        <v>0</v>
      </c>
      <c r="H53" s="448">
        <f>+SUMIFS('nabati '!W:W,'nabati '!$Z:$Z,Daily!$A53,'nabati '!$X:$X,Daily!$C$1)/6</f>
        <v>0</v>
      </c>
      <c r="I53" s="448">
        <f>+SUMIFS('nabati '!AD:AD,'nabati '!$AG:$AG,Daily!$A53,'nabati '!$AE:$AE,Daily!$C$1)/60</f>
        <v>0</v>
      </c>
      <c r="J53" s="448">
        <f>+SUMIFS('nabati '!AK:AK,'nabati '!$AN:$AN,Daily!$A53,'nabati '!$AL:$AL,Daily!$C$1)/60</f>
        <v>0</v>
      </c>
      <c r="K53" s="448">
        <f>+SUMIFS('nabati '!AR:AR,'nabati '!$AU:$AU,Daily!$A53,'nabati '!$AS:$AS,Daily!$C$1)/60</f>
        <v>0</v>
      </c>
      <c r="L53" s="448">
        <f>+SUMIFS('nabati '!AY:AY,'nabati '!$BB:$BB,Daily!$A53,'nabati '!$AZ:$AZ,Daily!$C$1)/20</f>
        <v>0</v>
      </c>
      <c r="M53" s="337">
        <f>+SUMIFS('nabati '!BF:BF,'nabati '!$BI:$BI,Daily!$A53,'nabati '!$BG:$BG,Daily!$C$1)/6</f>
        <v>0</v>
      </c>
      <c r="N53" s="338">
        <f>+SUMIFS('nabati '!BM:BM,'nabati '!BP:BP,Daily!$A53,'nabati '!BN:BN,Daily!$C$1)/6</f>
        <v>0</v>
      </c>
      <c r="O53" s="448">
        <f t="shared" si="7"/>
        <v>0</v>
      </c>
      <c r="P53" s="469"/>
    </row>
    <row r="54" spans="1:16" s="367" customFormat="1" hidden="1" outlineLevel="1">
      <c r="A54" s="190">
        <v>2087</v>
      </c>
      <c r="B54" s="190" t="s">
        <v>53</v>
      </c>
      <c r="C54" s="195" t="s">
        <v>86</v>
      </c>
      <c r="D54" s="19" t="s">
        <v>33</v>
      </c>
      <c r="E54" s="448">
        <f>+SUMIFS('nabati '!B:B,'nabati '!$E:$E,Daily!$A54,'nabati '!$C:$C,Daily!$C$1)/6</f>
        <v>0</v>
      </c>
      <c r="F54" s="448">
        <f>+SUMIFS('nabati '!I:I,'nabati '!$L:$L,Daily!$A54,'nabati '!$J:$J,Daily!$C$1)/6</f>
        <v>0</v>
      </c>
      <c r="G54" s="448">
        <f>+SUMIFS('nabati '!P:P,'nabati '!$S:$S,Daily!$A54,'nabati '!$Q:$Q,Daily!$C$1)/60</f>
        <v>0</v>
      </c>
      <c r="H54" s="448">
        <f>+SUMIFS('nabati '!W:W,'nabati '!$Z:$Z,Daily!$A54,'nabati '!$X:$X,Daily!$C$1)/6</f>
        <v>0</v>
      </c>
      <c r="I54" s="448">
        <f>+SUMIFS('nabati '!AD:AD,'nabati '!$AG:$AG,Daily!$A54,'nabati '!$AE:$AE,Daily!$C$1)/60</f>
        <v>0</v>
      </c>
      <c r="J54" s="448">
        <f>+SUMIFS('nabati '!AK:AK,'nabati '!$AN:$AN,Daily!$A54,'nabati '!$AL:$AL,Daily!$C$1)/60</f>
        <v>0</v>
      </c>
      <c r="K54" s="448">
        <f>+SUMIFS('nabati '!AR:AR,'nabati '!$AU:$AU,Daily!$A54,'nabati '!$AS:$AS,Daily!$C$1)/60</f>
        <v>0</v>
      </c>
      <c r="L54" s="448">
        <f>+SUMIFS('nabati '!AY:AY,'nabati '!$BB:$BB,Daily!$A54,'nabati '!$AZ:$AZ,Daily!$C$1)/20</f>
        <v>0</v>
      </c>
      <c r="M54" s="337">
        <f>+SUMIFS('nabati '!BF:BF,'nabati '!$BI:$BI,Daily!$A54,'nabati '!$BG:$BG,Daily!$C$1)/6</f>
        <v>0</v>
      </c>
      <c r="N54" s="338">
        <f>+SUMIFS('nabati '!BM:BM,'nabati '!BP:BP,Daily!$A54,'nabati '!BN:BN,Daily!$C$1)/6</f>
        <v>0</v>
      </c>
      <c r="O54" s="448">
        <f t="shared" si="7"/>
        <v>0</v>
      </c>
      <c r="P54" s="469"/>
    </row>
    <row r="55" spans="1:16" s="367" customFormat="1" hidden="1" outlineLevel="1">
      <c r="A55" s="190">
        <v>2101</v>
      </c>
      <c r="B55" s="190" t="s">
        <v>53</v>
      </c>
      <c r="C55" s="195" t="s">
        <v>87</v>
      </c>
      <c r="D55" s="19" t="s">
        <v>33</v>
      </c>
      <c r="E55" s="448">
        <f>+SUMIFS('nabati '!B:B,'nabati '!$E:$E,Daily!$A55,'nabati '!$C:$C,Daily!$C$1)/6</f>
        <v>0</v>
      </c>
      <c r="F55" s="448">
        <f>+SUMIFS('nabati '!I:I,'nabati '!$L:$L,Daily!$A55,'nabati '!$J:$J,Daily!$C$1)/6</f>
        <v>0</v>
      </c>
      <c r="G55" s="448">
        <f>+SUMIFS('nabati '!P:P,'nabati '!$S:$S,Daily!$A55,'nabati '!$Q:$Q,Daily!$C$1)/60</f>
        <v>0</v>
      </c>
      <c r="H55" s="448">
        <f>+SUMIFS('nabati '!W:W,'nabati '!$Z:$Z,Daily!$A55,'nabati '!$X:$X,Daily!$C$1)/6</f>
        <v>0</v>
      </c>
      <c r="I55" s="448">
        <f>+SUMIFS('nabati '!AD:AD,'nabati '!$AG:$AG,Daily!$A55,'nabati '!$AE:$AE,Daily!$C$1)/60</f>
        <v>0</v>
      </c>
      <c r="J55" s="448">
        <f>+SUMIFS('nabati '!AK:AK,'nabati '!$AN:$AN,Daily!$A55,'nabati '!$AL:$AL,Daily!$C$1)/60</f>
        <v>0</v>
      </c>
      <c r="K55" s="448">
        <f>+SUMIFS('nabati '!AR:AR,'nabati '!$AU:$AU,Daily!$A55,'nabati '!$AS:$AS,Daily!$C$1)/60</f>
        <v>0</v>
      </c>
      <c r="L55" s="448">
        <f>+SUMIFS('nabati '!AY:AY,'nabati '!$BB:$BB,Daily!$A55,'nabati '!$AZ:$AZ,Daily!$C$1)/20</f>
        <v>0</v>
      </c>
      <c r="M55" s="337">
        <f>+SUMIFS('nabati '!BF:BF,'nabati '!$BI:$BI,Daily!$A55,'nabati '!$BG:$BG,Daily!$C$1)/6</f>
        <v>0</v>
      </c>
      <c r="N55" s="338">
        <f>+SUMIFS('nabati '!BM:BM,'nabati '!BP:BP,Daily!$A55,'nabati '!BN:BN,Daily!$C$1)/6</f>
        <v>0</v>
      </c>
      <c r="O55" s="448">
        <f t="shared" si="7"/>
        <v>0</v>
      </c>
      <c r="P55" s="469"/>
    </row>
    <row r="56" spans="1:16" s="367" customFormat="1" hidden="1" outlineLevel="1">
      <c r="A56" s="190">
        <v>2117</v>
      </c>
      <c r="B56" s="190" t="s">
        <v>53</v>
      </c>
      <c r="C56" s="195" t="s">
        <v>88</v>
      </c>
      <c r="D56" s="19" t="s">
        <v>33</v>
      </c>
      <c r="E56" s="448">
        <f>+SUMIFS('nabati '!B:B,'nabati '!$E:$E,Daily!$A56,'nabati '!$C:$C,Daily!$C$1)/6</f>
        <v>0</v>
      </c>
      <c r="F56" s="448">
        <f>+SUMIFS('nabati '!I:I,'nabati '!$L:$L,Daily!$A56,'nabati '!$J:$J,Daily!$C$1)/6</f>
        <v>0</v>
      </c>
      <c r="G56" s="448">
        <f>+SUMIFS('nabati '!P:P,'nabati '!$S:$S,Daily!$A56,'nabati '!$Q:$Q,Daily!$C$1)/60</f>
        <v>0</v>
      </c>
      <c r="H56" s="448">
        <f>+SUMIFS('nabati '!W:W,'nabati '!$Z:$Z,Daily!$A56,'nabati '!$X:$X,Daily!$C$1)/6</f>
        <v>0</v>
      </c>
      <c r="I56" s="448">
        <f>+SUMIFS('nabati '!AD:AD,'nabati '!$AG:$AG,Daily!$A56,'nabati '!$AE:$AE,Daily!$C$1)/60</f>
        <v>0</v>
      </c>
      <c r="J56" s="448">
        <f>+SUMIFS('nabati '!AK:AK,'nabati '!$AN:$AN,Daily!$A56,'nabati '!$AL:$AL,Daily!$C$1)/60</f>
        <v>0</v>
      </c>
      <c r="K56" s="448">
        <f>+SUMIFS('nabati '!AR:AR,'nabati '!$AU:$AU,Daily!$A56,'nabati '!$AS:$AS,Daily!$C$1)/60</f>
        <v>0</v>
      </c>
      <c r="L56" s="448">
        <f>+SUMIFS('nabati '!AY:AY,'nabati '!$BB:$BB,Daily!$A56,'nabati '!$AZ:$AZ,Daily!$C$1)/20</f>
        <v>0</v>
      </c>
      <c r="M56" s="337">
        <f>+SUMIFS('nabati '!BF:BF,'nabati '!$BI:$BI,Daily!$A56,'nabati '!$BG:$BG,Daily!$C$1)/6</f>
        <v>0</v>
      </c>
      <c r="N56" s="338">
        <f>+SUMIFS('nabati '!BM:BM,'nabati '!BP:BP,Daily!$A56,'nabati '!BN:BN,Daily!$C$1)/6</f>
        <v>0</v>
      </c>
      <c r="O56" s="448">
        <f t="shared" si="7"/>
        <v>0</v>
      </c>
      <c r="P56" s="469"/>
    </row>
    <row r="57" spans="1:16" s="367" customFormat="1" hidden="1" outlineLevel="1">
      <c r="A57" s="190">
        <v>2119</v>
      </c>
      <c r="B57" s="190" t="s">
        <v>53</v>
      </c>
      <c r="C57" s="195" t="s">
        <v>89</v>
      </c>
      <c r="D57" s="19" t="s">
        <v>33</v>
      </c>
      <c r="E57" s="448">
        <f>+SUMIFS('nabati '!B:B,'nabati '!$E:$E,Daily!$A57,'nabati '!$C:$C,Daily!$C$1)/6</f>
        <v>0</v>
      </c>
      <c r="F57" s="448">
        <f>+SUMIFS('nabati '!I:I,'nabati '!$L:$L,Daily!$A57,'nabati '!$J:$J,Daily!$C$1)/6</f>
        <v>0</v>
      </c>
      <c r="G57" s="448">
        <f>+SUMIFS('nabati '!P:P,'nabati '!$S:$S,Daily!$A57,'nabati '!$Q:$Q,Daily!$C$1)/60</f>
        <v>0</v>
      </c>
      <c r="H57" s="448">
        <f>+SUMIFS('nabati '!W:W,'nabati '!$Z:$Z,Daily!$A57,'nabati '!$X:$X,Daily!$C$1)/6</f>
        <v>0</v>
      </c>
      <c r="I57" s="448">
        <f>+SUMIFS('nabati '!AD:AD,'nabati '!$AG:$AG,Daily!$A57,'nabati '!$AE:$AE,Daily!$C$1)/60</f>
        <v>0</v>
      </c>
      <c r="J57" s="448">
        <f>+SUMIFS('nabati '!AK:AK,'nabati '!$AN:$AN,Daily!$A57,'nabati '!$AL:$AL,Daily!$C$1)/60</f>
        <v>0</v>
      </c>
      <c r="K57" s="448">
        <f>+SUMIFS('nabati '!AR:AR,'nabati '!$AU:$AU,Daily!$A57,'nabati '!$AS:$AS,Daily!$C$1)/60</f>
        <v>0</v>
      </c>
      <c r="L57" s="448">
        <f>+SUMIFS('nabati '!AY:AY,'nabati '!$BB:$BB,Daily!$A57,'nabati '!$AZ:$AZ,Daily!$C$1)/20</f>
        <v>0</v>
      </c>
      <c r="M57" s="337">
        <f>+SUMIFS('nabati '!BF:BF,'nabati '!$BI:$BI,Daily!$A57,'nabati '!$BG:$BG,Daily!$C$1)/6</f>
        <v>0</v>
      </c>
      <c r="N57" s="338">
        <f>+SUMIFS('nabati '!BM:BM,'nabati '!BP:BP,Daily!$A57,'nabati '!BN:BN,Daily!$C$1)/6</f>
        <v>0</v>
      </c>
      <c r="O57" s="448">
        <f t="shared" si="7"/>
        <v>0</v>
      </c>
      <c r="P57" s="469"/>
    </row>
    <row r="58" spans="1:16" s="367" customFormat="1" hidden="1" outlineLevel="1">
      <c r="A58" s="190">
        <v>277</v>
      </c>
      <c r="B58" s="190" t="s">
        <v>53</v>
      </c>
      <c r="C58" s="19" t="s">
        <v>90</v>
      </c>
      <c r="D58" s="19" t="s">
        <v>33</v>
      </c>
      <c r="E58" s="448">
        <f>+SUMIFS('nabati '!B:B,'nabati '!$E:$E,Daily!$A58,'nabati '!$C:$C,Daily!$C$1)/6</f>
        <v>0</v>
      </c>
      <c r="F58" s="448">
        <f>+SUMIFS('nabati '!I:I,'nabati '!$L:$L,Daily!$A58,'nabati '!$J:$J,Daily!$C$1)/6</f>
        <v>0</v>
      </c>
      <c r="G58" s="448">
        <f>+SUMIFS('nabati '!P:P,'nabati '!$S:$S,Daily!$A58,'nabati '!$Q:$Q,Daily!$C$1)/60</f>
        <v>0</v>
      </c>
      <c r="H58" s="448">
        <f>+SUMIFS('nabati '!W:W,'nabati '!$Z:$Z,Daily!$A58,'nabati '!$X:$X,Daily!$C$1)/6</f>
        <v>0</v>
      </c>
      <c r="I58" s="448">
        <f>+SUMIFS('nabati '!AD:AD,'nabati '!$AG:$AG,Daily!$A58,'nabati '!$AE:$AE,Daily!$C$1)/60</f>
        <v>0</v>
      </c>
      <c r="J58" s="448">
        <f>+SUMIFS('nabati '!AK:AK,'nabati '!$AN:$AN,Daily!$A58,'nabati '!$AL:$AL,Daily!$C$1)/60</f>
        <v>0</v>
      </c>
      <c r="K58" s="448">
        <f>+SUMIFS('nabati '!AR:AR,'nabati '!$AU:$AU,Daily!$A58,'nabati '!$AS:$AS,Daily!$C$1)/60</f>
        <v>0</v>
      </c>
      <c r="L58" s="448">
        <f>+SUMIFS('nabati '!AY:AY,'nabati '!$BB:$BB,Daily!$A58,'nabati '!$AZ:$AZ,Daily!$C$1)/20</f>
        <v>0</v>
      </c>
      <c r="M58" s="337">
        <f>+SUMIFS('nabati '!BF:BF,'nabati '!$BI:$BI,Daily!$A58,'nabati '!$BG:$BG,Daily!$C$1)/6</f>
        <v>0</v>
      </c>
      <c r="N58" s="338">
        <f>+SUMIFS('nabati '!BM:BM,'nabati '!BP:BP,Daily!$A58,'nabati '!BN:BN,Daily!$C$1)/6</f>
        <v>0</v>
      </c>
      <c r="O58" s="448">
        <f t="shared" si="7"/>
        <v>0</v>
      </c>
      <c r="P58" s="469"/>
    </row>
    <row r="59" spans="1:16" s="367" customFormat="1" hidden="1" outlineLevel="1">
      <c r="A59" s="191">
        <v>2122</v>
      </c>
      <c r="B59" s="190" t="s">
        <v>53</v>
      </c>
      <c r="C59" s="195" t="s">
        <v>91</v>
      </c>
      <c r="D59" s="19" t="s">
        <v>33</v>
      </c>
      <c r="E59" s="448">
        <f>+SUMIFS('nabati '!B:B,'nabati '!$E:$E,Daily!$A59,'nabati '!$C:$C,Daily!$C$1)/6</f>
        <v>0</v>
      </c>
      <c r="F59" s="448">
        <f>+SUMIFS('nabati '!I:I,'nabati '!$L:$L,Daily!$A59,'nabati '!$J:$J,Daily!$C$1)/6</f>
        <v>0</v>
      </c>
      <c r="G59" s="448">
        <f>+SUMIFS('nabati '!P:P,'nabati '!$S:$S,Daily!$A59,'nabati '!$Q:$Q,Daily!$C$1)/60</f>
        <v>0</v>
      </c>
      <c r="H59" s="448">
        <f>+SUMIFS('nabati '!W:W,'nabati '!$Z:$Z,Daily!$A59,'nabati '!$X:$X,Daily!$C$1)/6</f>
        <v>0</v>
      </c>
      <c r="I59" s="448">
        <f>+SUMIFS('nabati '!AD:AD,'nabati '!$AG:$AG,Daily!$A59,'nabati '!$AE:$AE,Daily!$C$1)/60</f>
        <v>0</v>
      </c>
      <c r="J59" s="448">
        <f>+SUMIFS('nabati '!AK:AK,'nabati '!$AN:$AN,Daily!$A59,'nabati '!$AL:$AL,Daily!$C$1)/60</f>
        <v>0</v>
      </c>
      <c r="K59" s="448">
        <f>+SUMIFS('nabati '!AR:AR,'nabati '!$AU:$AU,Daily!$A59,'nabati '!$AS:$AS,Daily!$C$1)/60</f>
        <v>0</v>
      </c>
      <c r="L59" s="448">
        <f>+SUMIFS('nabati '!AY:AY,'nabati '!$BB:$BB,Daily!$A59,'nabati '!$AZ:$AZ,Daily!$C$1)/20</f>
        <v>0</v>
      </c>
      <c r="M59" s="337">
        <f>+SUMIFS('nabati '!BF:BF,'nabati '!$BI:$BI,Daily!$A59,'nabati '!$BG:$BG,Daily!$C$1)/6</f>
        <v>0</v>
      </c>
      <c r="N59" s="338">
        <f>+SUMIFS('nabati '!BM:BM,'nabati '!BP:BP,Daily!$A59,'nabati '!BN:BN,Daily!$C$1)/6</f>
        <v>0</v>
      </c>
      <c r="O59" s="448">
        <f t="shared" ref="O59:O66" si="8">+SUMPRODUCT($E$1:$N$1,E59:N59)</f>
        <v>0</v>
      </c>
      <c r="P59" s="469"/>
    </row>
    <row r="60" spans="1:16" s="367" customFormat="1" hidden="1" outlineLevel="1">
      <c r="A60" s="191">
        <v>2142</v>
      </c>
      <c r="B60" s="190" t="s">
        <v>53</v>
      </c>
      <c r="C60" s="195" t="s">
        <v>92</v>
      </c>
      <c r="D60" s="19" t="s">
        <v>33</v>
      </c>
      <c r="E60" s="448">
        <f>+SUMIFS('nabati '!B:B,'nabati '!$E:$E,Daily!$A60,'nabati '!$C:$C,Daily!$C$1)/6</f>
        <v>0</v>
      </c>
      <c r="F60" s="448">
        <f>+SUMIFS('nabati '!I:I,'nabati '!$L:$L,Daily!$A60,'nabati '!$J:$J,Daily!$C$1)/6</f>
        <v>0</v>
      </c>
      <c r="G60" s="448">
        <f>+SUMIFS('nabati '!P:P,'nabati '!$S:$S,Daily!$A60,'nabati '!$Q:$Q,Daily!$C$1)/60</f>
        <v>0</v>
      </c>
      <c r="H60" s="448">
        <f>+SUMIFS('nabati '!W:W,'nabati '!$Z:$Z,Daily!$A60,'nabati '!$X:$X,Daily!$C$1)/6</f>
        <v>0</v>
      </c>
      <c r="I60" s="448">
        <f>+SUMIFS('nabati '!AD:AD,'nabati '!$AG:$AG,Daily!$A60,'nabati '!$AE:$AE,Daily!$C$1)/60</f>
        <v>0</v>
      </c>
      <c r="J60" s="448">
        <f>+SUMIFS('nabati '!AK:AK,'nabati '!$AN:$AN,Daily!$A60,'nabati '!$AL:$AL,Daily!$C$1)/60</f>
        <v>0</v>
      </c>
      <c r="K60" s="448">
        <f>+SUMIFS('nabati '!AR:AR,'nabati '!$AU:$AU,Daily!$A60,'nabati '!$AS:$AS,Daily!$C$1)/60</f>
        <v>0</v>
      </c>
      <c r="L60" s="448">
        <f>+SUMIFS('nabati '!AY:AY,'nabati '!$BB:$BB,Daily!$A60,'nabati '!$AZ:$AZ,Daily!$C$1)/20</f>
        <v>0</v>
      </c>
      <c r="M60" s="337">
        <f>+SUMIFS('nabati '!BF:BF,'nabati '!$BI:$BI,Daily!$A60,'nabati '!$BG:$BG,Daily!$C$1)/6</f>
        <v>0</v>
      </c>
      <c r="N60" s="338">
        <f>+SUMIFS('nabati '!BM:BM,'nabati '!BP:BP,Daily!$A60,'nabati '!BN:BN,Daily!$C$1)/6</f>
        <v>0</v>
      </c>
      <c r="O60" s="448">
        <f t="shared" si="8"/>
        <v>0</v>
      </c>
      <c r="P60" s="469"/>
    </row>
    <row r="61" spans="1:16" s="367" customFormat="1" hidden="1" outlineLevel="1">
      <c r="A61" s="191">
        <v>2133</v>
      </c>
      <c r="B61" s="190" t="s">
        <v>53</v>
      </c>
      <c r="C61" s="195" t="s">
        <v>93</v>
      </c>
      <c r="D61" s="19" t="s">
        <v>33</v>
      </c>
      <c r="E61" s="448">
        <f>+SUMIFS('nabati '!B:B,'nabati '!$E:$E,Daily!$A61,'nabati '!$C:$C,Daily!$C$1)/6</f>
        <v>0</v>
      </c>
      <c r="F61" s="448">
        <f>+SUMIFS('nabati '!I:I,'nabati '!$L:$L,Daily!$A61,'nabati '!$J:$J,Daily!$C$1)/6</f>
        <v>0</v>
      </c>
      <c r="G61" s="448">
        <f>+SUMIFS('nabati '!P:P,'nabati '!$S:$S,Daily!$A61,'nabati '!$Q:$Q,Daily!$C$1)/60</f>
        <v>0</v>
      </c>
      <c r="H61" s="448">
        <f>+SUMIFS('nabati '!W:W,'nabati '!$Z:$Z,Daily!$A61,'nabati '!$X:$X,Daily!$C$1)/6</f>
        <v>0</v>
      </c>
      <c r="I61" s="448">
        <f>+SUMIFS('nabati '!AD:AD,'nabati '!$AG:$AG,Daily!$A61,'nabati '!$AE:$AE,Daily!$C$1)/60</f>
        <v>0</v>
      </c>
      <c r="J61" s="448">
        <f>+SUMIFS('nabati '!AK:AK,'nabati '!$AN:$AN,Daily!$A61,'nabati '!$AL:$AL,Daily!$C$1)/60</f>
        <v>0</v>
      </c>
      <c r="K61" s="448">
        <f>+SUMIFS('nabati '!AR:AR,'nabati '!$AU:$AU,Daily!$A61,'nabati '!$AS:$AS,Daily!$C$1)/60</f>
        <v>0</v>
      </c>
      <c r="L61" s="448">
        <f>+SUMIFS('nabati '!AY:AY,'nabati '!$BB:$BB,Daily!$A61,'nabati '!$AZ:$AZ,Daily!$C$1)/20</f>
        <v>0</v>
      </c>
      <c r="M61" s="337">
        <f>+SUMIFS('nabati '!BF:BF,'nabati '!$BI:$BI,Daily!$A61,'nabati '!$BG:$BG,Daily!$C$1)/6</f>
        <v>0</v>
      </c>
      <c r="N61" s="338">
        <f>+SUMIFS('nabati '!BM:BM,'nabati '!BP:BP,Daily!$A61,'nabati '!BN:BN,Daily!$C$1)/6</f>
        <v>0</v>
      </c>
      <c r="O61" s="448">
        <f t="shared" si="8"/>
        <v>0</v>
      </c>
      <c r="P61" s="469"/>
    </row>
    <row r="62" spans="1:16" s="367" customFormat="1" hidden="1" outlineLevel="1">
      <c r="A62" s="191">
        <v>2125</v>
      </c>
      <c r="B62" s="190" t="s">
        <v>53</v>
      </c>
      <c r="C62" s="195" t="s">
        <v>94</v>
      </c>
      <c r="D62" s="19" t="s">
        <v>33</v>
      </c>
      <c r="E62" s="448">
        <f>+SUMIFS('nabati '!B:B,'nabati '!$E:$E,Daily!$A62,'nabati '!$C:$C,Daily!$C$1)/6</f>
        <v>0</v>
      </c>
      <c r="F62" s="448">
        <f>+SUMIFS('nabati '!I:I,'nabati '!$L:$L,Daily!$A62,'nabati '!$J:$J,Daily!$C$1)/6</f>
        <v>0</v>
      </c>
      <c r="G62" s="448">
        <f>+SUMIFS('nabati '!P:P,'nabati '!$S:$S,Daily!$A62,'nabati '!$Q:$Q,Daily!$C$1)/60</f>
        <v>0</v>
      </c>
      <c r="H62" s="448">
        <f>+SUMIFS('nabati '!W:W,'nabati '!$Z:$Z,Daily!$A62,'nabati '!$X:$X,Daily!$C$1)/6</f>
        <v>0</v>
      </c>
      <c r="I62" s="448">
        <f>+SUMIFS('nabati '!AD:AD,'nabati '!$AG:$AG,Daily!$A62,'nabati '!$AE:$AE,Daily!$C$1)/60</f>
        <v>0</v>
      </c>
      <c r="J62" s="448">
        <f>+SUMIFS('nabati '!AK:AK,'nabati '!$AN:$AN,Daily!$A62,'nabati '!$AL:$AL,Daily!$C$1)/60</f>
        <v>0</v>
      </c>
      <c r="K62" s="448">
        <f>+SUMIFS('nabati '!AR:AR,'nabati '!$AU:$AU,Daily!$A62,'nabati '!$AS:$AS,Daily!$C$1)/60</f>
        <v>0</v>
      </c>
      <c r="L62" s="448">
        <f>+SUMIFS('nabati '!AY:AY,'nabati '!$BB:$BB,Daily!$A62,'nabati '!$AZ:$AZ,Daily!$C$1)/20</f>
        <v>0</v>
      </c>
      <c r="M62" s="337">
        <f>+SUMIFS('nabati '!BF:BF,'nabati '!$BI:$BI,Daily!$A62,'nabati '!$BG:$BG,Daily!$C$1)/6</f>
        <v>0</v>
      </c>
      <c r="N62" s="338">
        <f>+SUMIFS('nabati '!BM:BM,'nabati '!BP:BP,Daily!$A62,'nabati '!BN:BN,Daily!$C$1)/6</f>
        <v>0</v>
      </c>
      <c r="O62" s="448">
        <f t="shared" si="8"/>
        <v>0</v>
      </c>
      <c r="P62" s="469"/>
    </row>
    <row r="63" spans="1:16" s="269" customFormat="1" hidden="1" outlineLevel="1">
      <c r="A63" s="195">
        <v>212</v>
      </c>
      <c r="B63" s="191" t="s">
        <v>53</v>
      </c>
      <c r="C63" s="195" t="s">
        <v>95</v>
      </c>
      <c r="D63" s="19" t="s">
        <v>33</v>
      </c>
      <c r="E63" s="21">
        <f>+SUMIFS('nabati '!B:B,'nabati '!$E:$E,Daily!$A63,'nabati '!$C:$C,Daily!$C$1)/6</f>
        <v>0</v>
      </c>
      <c r="F63" s="21">
        <f>+SUMIFS('nabati '!I:I,'nabati '!$L:$L,Daily!$A63,'nabati '!$J:$J,Daily!$C$1)/6</f>
        <v>0</v>
      </c>
      <c r="G63" s="21">
        <f>+SUMIFS('nabati '!P:P,'nabati '!$S:$S,Daily!$A63,'nabati '!$Q:$Q,Daily!$C$1)/60</f>
        <v>0</v>
      </c>
      <c r="H63" s="21">
        <f>+SUMIFS('nabati '!W:W,'nabati '!$Z:$Z,Daily!$A63,'nabati '!$X:$X,Daily!$C$1)/6</f>
        <v>0</v>
      </c>
      <c r="I63" s="21">
        <f>+SUMIFS('nabati '!AD:AD,'nabati '!$AG:$AG,Daily!$A63,'nabati '!$AE:$AE,Daily!$C$1)/60</f>
        <v>0</v>
      </c>
      <c r="J63" s="21">
        <f>+SUMIFS('nabati '!AK:AK,'nabati '!$AN:$AN,Daily!$A63,'nabati '!$AL:$AL,Daily!$C$1)/60</f>
        <v>0</v>
      </c>
      <c r="K63" s="21">
        <f>+SUMIFS('nabati '!AR:AR,'nabati '!$AU:$AU,Daily!$A63,'nabati '!$AS:$AS,Daily!$C$1)/60</f>
        <v>0</v>
      </c>
      <c r="L63" s="21">
        <f>+SUMIFS('nabati '!AY:AY,'nabati '!$BB:$BB,Daily!$A63,'nabati '!$AZ:$AZ,Daily!$C$1)/20</f>
        <v>0</v>
      </c>
      <c r="M63" s="334">
        <f>+SUMIFS('nabati '!BF:BF,'nabati '!$BI:$BI,Daily!$A63,'nabati '!$BG:$BG,Daily!$C$1)/6</f>
        <v>0</v>
      </c>
      <c r="N63" s="335">
        <f>+SUMIFS('nabati '!BM:BM,'nabati '!BP:BP,Daily!$A63,'nabati '!BN:BN,Daily!$C$1)/6</f>
        <v>0</v>
      </c>
      <c r="O63" s="21">
        <f t="shared" si="8"/>
        <v>0</v>
      </c>
      <c r="P63" s="468"/>
    </row>
    <row r="64" spans="1:16" s="367" customFormat="1" collapsed="1">
      <c r="A64" s="352">
        <v>2131</v>
      </c>
      <c r="B64" s="187" t="s">
        <v>53</v>
      </c>
      <c r="C64" s="195" t="s">
        <v>96</v>
      </c>
      <c r="D64" s="19" t="s">
        <v>33</v>
      </c>
      <c r="E64" s="448">
        <f>+SUMIFS('nabati '!B:B,'nabati '!$E:$E,Daily!$A64,'nabati '!$C:$C,Daily!$C$1)/6</f>
        <v>0</v>
      </c>
      <c r="F64" s="448">
        <f>+SUMIFS('nabati '!I:I,'nabati '!$L:$L,Daily!$A64,'nabati '!$J:$J,Daily!$C$1)/6</f>
        <v>0</v>
      </c>
      <c r="G64" s="448">
        <f>+SUMIFS('nabati '!P:P,'nabati '!$S:$S,Daily!$A64,'nabati '!$Q:$Q,Daily!$C$1)/60</f>
        <v>0</v>
      </c>
      <c r="H64" s="448">
        <f>+SUMIFS('nabati '!W:W,'nabati '!$Z:$Z,Daily!$A64,'nabati '!$X:$X,Daily!$C$1)/6</f>
        <v>0</v>
      </c>
      <c r="I64" s="448">
        <f>+SUMIFS('nabati '!AD:AD,'nabati '!$AG:$AG,Daily!$A64,'nabati '!$AE:$AE,Daily!$C$1)/60</f>
        <v>0</v>
      </c>
      <c r="J64" s="448">
        <f>+SUMIFS('nabati '!AK:AK,'nabati '!$AN:$AN,Daily!$A64,'nabati '!$AL:$AL,Daily!$C$1)/60</f>
        <v>0</v>
      </c>
      <c r="K64" s="448">
        <f>+SUMIFS('nabati '!AR:AR,'nabati '!$AU:$AU,Daily!$A64,'nabati '!$AS:$AS,Daily!$C$1)/60</f>
        <v>0</v>
      </c>
      <c r="L64" s="448">
        <f>+SUMIFS('nabati '!AY:AY,'nabati '!$BB:$BB,Daily!$A64,'nabati '!$AZ:$AZ,Daily!$C$1)/20</f>
        <v>0</v>
      </c>
      <c r="M64" s="337">
        <f>+SUMIFS('nabati '!BF:BF,'nabati '!$BI:$BI,Daily!$A64,'nabati '!$BG:$BG,Daily!$C$1)/6</f>
        <v>0</v>
      </c>
      <c r="N64" s="338">
        <f>+SUMIFS('nabati '!BM:BM,'nabati '!BP:BP,Daily!$A64,'nabati '!BN:BN,Daily!$C$1)/6</f>
        <v>0</v>
      </c>
      <c r="O64" s="448">
        <f t="shared" si="8"/>
        <v>0</v>
      </c>
      <c r="P64" s="469"/>
    </row>
    <row r="65" spans="1:22">
      <c r="A65" s="304"/>
      <c r="B65" s="304"/>
      <c r="C65" s="348"/>
      <c r="D65" s="348" t="s">
        <v>97</v>
      </c>
      <c r="E65" s="350">
        <f t="shared" ref="E65:N65" si="9">+SUM(E66:E114)</f>
        <v>3</v>
      </c>
      <c r="F65" s="350">
        <f t="shared" si="9"/>
        <v>35</v>
      </c>
      <c r="G65" s="350">
        <f t="shared" si="9"/>
        <v>3</v>
      </c>
      <c r="H65" s="350">
        <f t="shared" si="9"/>
        <v>0</v>
      </c>
      <c r="I65" s="350">
        <f t="shared" si="9"/>
        <v>0</v>
      </c>
      <c r="J65" s="350">
        <f t="shared" si="9"/>
        <v>0</v>
      </c>
      <c r="K65" s="350">
        <f t="shared" si="9"/>
        <v>0</v>
      </c>
      <c r="L65" s="350">
        <f t="shared" si="9"/>
        <v>0</v>
      </c>
      <c r="M65" s="362">
        <f t="shared" si="9"/>
        <v>0</v>
      </c>
      <c r="N65" s="332">
        <f t="shared" si="9"/>
        <v>0</v>
      </c>
      <c r="O65" s="350">
        <f t="shared" si="8"/>
        <v>8042.2</v>
      </c>
      <c r="P65" s="467">
        <v>9062.4230769230799</v>
      </c>
      <c r="Q65" s="477">
        <f>O65/P65*100</f>
        <v>88.742270491420584</v>
      </c>
      <c r="V65" s="269"/>
    </row>
    <row r="66" spans="1:22" s="269" customFormat="1">
      <c r="A66" s="190" t="s">
        <v>98</v>
      </c>
      <c r="B66" s="190" t="s">
        <v>31</v>
      </c>
      <c r="C66" s="19" t="s">
        <v>99</v>
      </c>
      <c r="D66" s="19" t="s">
        <v>100</v>
      </c>
      <c r="E66" s="21">
        <f>+SUMIFS('nabati '!B:B,'nabati '!$E:$E,Daily!$A66,'nabati '!$C:$C,Daily!$C$1)/6</f>
        <v>0</v>
      </c>
      <c r="F66" s="21">
        <f>+SUMIFS('nabati '!I:I,'nabati '!$L:$L,Daily!$A66,'nabati '!$J:$J,Daily!$C$1)/6</f>
        <v>20</v>
      </c>
      <c r="G66" s="21">
        <f>+SUMIFS('nabati '!P:P,'nabati '!$S:$S,Daily!$A66,'nabati '!$Q:$Q,Daily!$C$1)/60</f>
        <v>2</v>
      </c>
      <c r="H66" s="21">
        <f>+SUMIFS('nabati '!W:W,'nabati '!$Z:$Z,Daily!$A66,'nabati '!$X:$X,Daily!$C$1)/6</f>
        <v>0</v>
      </c>
      <c r="I66" s="21">
        <f>+SUMIFS('nabati '!AD:AD,'nabati '!$AG:$AG,Daily!$A66,'nabati '!$AE:$AE,Daily!$C$1)/60</f>
        <v>0</v>
      </c>
      <c r="J66" s="21">
        <f>+SUMIFS('nabati '!AK:AK,'nabati '!$AN:$AN,Daily!$A66,'nabati '!$AL:$AL,Daily!$C$1)/60</f>
        <v>0</v>
      </c>
      <c r="K66" s="21">
        <f>+SUMIFS('nabati '!AR:AR,'nabati '!$AU:$AU,Daily!$A66,'nabati '!$AS:$AS,Daily!$C$1)/60</f>
        <v>0</v>
      </c>
      <c r="L66" s="21">
        <f>+SUMIFS('nabati '!AY:AY,'nabati '!$BB:$BB,Daily!$A66,'nabati '!$AZ:$AZ,Daily!$C$1)/20</f>
        <v>0</v>
      </c>
      <c r="M66" s="334">
        <f>+SUMIFS('nabati '!BF:BF,'nabati '!$BI:$BI,Daily!$A66,'nabati '!$BG:$BG,Daily!$C$1)/6</f>
        <v>0</v>
      </c>
      <c r="N66" s="335">
        <f>+SUMIFS('nabati '!BM:BM,'nabati '!BP:BP,Daily!$A66,'nabati '!BN:BN,Daily!$C$1)/6</f>
        <v>0</v>
      </c>
      <c r="O66" s="21">
        <f t="shared" si="8"/>
        <v>4474</v>
      </c>
      <c r="P66" s="468"/>
    </row>
    <row r="67" spans="1:22" s="269" customFormat="1" hidden="1" outlineLevel="1">
      <c r="A67" s="190" t="s">
        <v>101</v>
      </c>
      <c r="B67" s="190" t="s">
        <v>31</v>
      </c>
      <c r="C67" s="19" t="s">
        <v>102</v>
      </c>
      <c r="D67" s="19" t="s">
        <v>100</v>
      </c>
      <c r="E67" s="21">
        <f>+SUMIFS('nabati '!B:B,'nabati '!$E:$E,Daily!$A67,'nabati '!$C:$C,Daily!$C$1)/6</f>
        <v>0</v>
      </c>
      <c r="F67" s="21">
        <f>+SUMIFS('nabati '!I:I,'nabati '!$L:$L,Daily!$A67,'nabati '!$J:$J,Daily!$C$1)/6</f>
        <v>0</v>
      </c>
      <c r="G67" s="21">
        <f>+SUMIFS('nabati '!P:P,'nabati '!$S:$S,Daily!$A67,'nabati '!$Q:$Q,Daily!$C$1)/60</f>
        <v>0</v>
      </c>
      <c r="H67" s="21">
        <f>+SUMIFS('nabati '!W:W,'nabati '!$Z:$Z,Daily!$A67,'nabati '!$X:$X,Daily!$C$1)/6</f>
        <v>0</v>
      </c>
      <c r="I67" s="21">
        <f>+SUMIFS('nabati '!AD:AD,'nabati '!$AG:$AG,Daily!$A67,'nabati '!$AE:$AE,Daily!$C$1)/60</f>
        <v>0</v>
      </c>
      <c r="J67" s="21">
        <f>+SUMIFS('nabati '!AK:AK,'nabati '!$AN:$AN,Daily!$A67,'nabati '!$AL:$AL,Daily!$C$1)/60</f>
        <v>0</v>
      </c>
      <c r="K67" s="21">
        <f>+SUMIFS('nabati '!AR:AR,'nabati '!$AU:$AU,Daily!$A67,'nabati '!$AS:$AS,Daily!$C$1)/60</f>
        <v>0</v>
      </c>
      <c r="L67" s="21">
        <f>+SUMIFS('nabati '!AY:AY,'nabati '!$BB:$BB,Daily!$A67,'nabati '!$AZ:$AZ,Daily!$C$1)/20</f>
        <v>0</v>
      </c>
      <c r="M67" s="334">
        <f>+SUMIFS('nabati '!BF:BF,'nabati '!$BI:$BI,Daily!$A67,'nabati '!$BG:$BG,Daily!$C$1)/6</f>
        <v>0</v>
      </c>
      <c r="N67" s="335">
        <f>+SUMIFS('nabati '!BM:BM,'nabati '!BP:BP,Daily!$A67,'nabati '!BN:BN,Daily!$C$1)/6</f>
        <v>0</v>
      </c>
      <c r="O67" s="21">
        <f t="shared" ref="O67:O92" si="10">+SUMPRODUCT($E$1:$N$1,E67:N67)</f>
        <v>0</v>
      </c>
      <c r="P67" s="468"/>
    </row>
    <row r="68" spans="1:22" s="269" customFormat="1" hidden="1" outlineLevel="1">
      <c r="A68" s="190" t="s">
        <v>103</v>
      </c>
      <c r="B68" s="190" t="s">
        <v>31</v>
      </c>
      <c r="C68" s="19" t="s">
        <v>104</v>
      </c>
      <c r="D68" s="19" t="s">
        <v>100</v>
      </c>
      <c r="E68" s="21">
        <f>+SUMIFS('nabati '!B:B,'nabati '!$E:$E,Daily!$A68,'nabati '!$C:$C,Daily!$C$1)/6</f>
        <v>0</v>
      </c>
      <c r="F68" s="21">
        <f>+SUMIFS('nabati '!I:I,'nabati '!$L:$L,Daily!$A68,'nabati '!$J:$J,Daily!$C$1)/6</f>
        <v>10</v>
      </c>
      <c r="G68" s="21">
        <f>+SUMIFS('nabati '!P:P,'nabati '!$S:$S,Daily!$A68,'nabati '!$Q:$Q,Daily!$C$1)/60</f>
        <v>1</v>
      </c>
      <c r="H68" s="21">
        <f>+SUMIFS('nabati '!W:W,'nabati '!$Z:$Z,Daily!$A68,'nabati '!$X:$X,Daily!$C$1)/6</f>
        <v>0</v>
      </c>
      <c r="I68" s="21">
        <f>+SUMIFS('nabati '!AD:AD,'nabati '!$AG:$AG,Daily!$A68,'nabati '!$AE:$AE,Daily!$C$1)/60</f>
        <v>0</v>
      </c>
      <c r="J68" s="21">
        <f>+SUMIFS('nabati '!AK:AK,'nabati '!$AN:$AN,Daily!$A68,'nabati '!$AL:$AL,Daily!$C$1)/60</f>
        <v>0</v>
      </c>
      <c r="K68" s="21">
        <f>+SUMIFS('nabati '!AR:AR,'nabati '!$AU:$AU,Daily!$A68,'nabati '!$AS:$AS,Daily!$C$1)/60</f>
        <v>0</v>
      </c>
      <c r="L68" s="21">
        <f>+SUMIFS('nabati '!AY:AY,'nabati '!$BB:$BB,Daily!$A68,'nabati '!$AZ:$AZ,Daily!$C$1)/20</f>
        <v>0</v>
      </c>
      <c r="M68" s="334">
        <f>+SUMIFS('nabati '!BF:BF,'nabati '!$BI:$BI,Daily!$A68,'nabati '!$BG:$BG,Daily!$C$1)/6</f>
        <v>0</v>
      </c>
      <c r="N68" s="335">
        <f>+SUMIFS('nabati '!BM:BM,'nabati '!BP:BP,Daily!$A68,'nabati '!BN:BN,Daily!$C$1)/6</f>
        <v>0</v>
      </c>
      <c r="O68" s="21">
        <f t="shared" si="10"/>
        <v>2237</v>
      </c>
      <c r="P68" s="468"/>
    </row>
    <row r="69" spans="1:22" s="269" customFormat="1" hidden="1" outlineLevel="1">
      <c r="A69" s="190" t="s">
        <v>105</v>
      </c>
      <c r="B69" s="190" t="s">
        <v>31</v>
      </c>
      <c r="C69" s="19" t="s">
        <v>106</v>
      </c>
      <c r="D69" s="19" t="s">
        <v>100</v>
      </c>
      <c r="E69" s="21">
        <f>+SUMIFS('nabati '!B:B,'nabati '!$E:$E,Daily!$A69,'nabati '!$C:$C,Daily!$C$1)/6</f>
        <v>0</v>
      </c>
      <c r="F69" s="21">
        <f>+SUMIFS('nabati '!I:I,'nabati '!$L:$L,Daily!$A69,'nabati '!$J:$J,Daily!$C$1)/6</f>
        <v>0</v>
      </c>
      <c r="G69" s="21">
        <f>+SUMIFS('nabati '!P:P,'nabati '!$S:$S,Daily!$A69,'nabati '!$Q:$Q,Daily!$C$1)/60</f>
        <v>0</v>
      </c>
      <c r="H69" s="21">
        <f>+SUMIFS('nabati '!W:W,'nabati '!$Z:$Z,Daily!$A69,'nabati '!$X:$X,Daily!$C$1)/6</f>
        <v>0</v>
      </c>
      <c r="I69" s="21">
        <f>+SUMIFS('nabati '!AD:AD,'nabati '!$AG:$AG,Daily!$A69,'nabati '!$AE:$AE,Daily!$C$1)/60</f>
        <v>0</v>
      </c>
      <c r="J69" s="21">
        <f>+SUMIFS('nabati '!AK:AK,'nabati '!$AN:$AN,Daily!$A69,'nabati '!$AL:$AL,Daily!$C$1)/60</f>
        <v>0</v>
      </c>
      <c r="K69" s="21">
        <f>+SUMIFS('nabati '!AR:AR,'nabati '!$AU:$AU,Daily!$A69,'nabati '!$AS:$AS,Daily!$C$1)/60</f>
        <v>0</v>
      </c>
      <c r="L69" s="21">
        <f>+SUMIFS('nabati '!AY:AY,'nabati '!$BB:$BB,Daily!$A69,'nabati '!$AZ:$AZ,Daily!$C$1)/20</f>
        <v>0</v>
      </c>
      <c r="M69" s="334">
        <f>+SUMIFS('nabati '!BF:BF,'nabati '!$BI:$BI,Daily!$A69,'nabati '!$BG:$BG,Daily!$C$1)/6</f>
        <v>0</v>
      </c>
      <c r="N69" s="335">
        <f>+SUMIFS('nabati '!BM:BM,'nabati '!BP:BP,Daily!$A69,'nabati '!BN:BN,Daily!$C$1)/6</f>
        <v>0</v>
      </c>
      <c r="O69" s="21">
        <f t="shared" si="10"/>
        <v>0</v>
      </c>
      <c r="P69" s="468"/>
    </row>
    <row r="70" spans="1:22" s="422" customFormat="1" hidden="1" outlineLevel="1">
      <c r="A70" s="191" t="s">
        <v>107</v>
      </c>
      <c r="B70" s="191" t="s">
        <v>31</v>
      </c>
      <c r="C70" s="20" t="s">
        <v>108</v>
      </c>
      <c r="D70" s="19" t="s">
        <v>100</v>
      </c>
      <c r="E70" s="34">
        <f>+SUMIFS('nabati '!B:B,'nabati '!$E:$E,Daily!$A70,'nabati '!$C:$C,Daily!$C$1)/6</f>
        <v>0</v>
      </c>
      <c r="F70" s="34">
        <f>+SUMIFS('nabati '!I:I,'nabati '!$L:$L,Daily!$A70,'nabati '!$J:$J,Daily!$C$1)/6</f>
        <v>0</v>
      </c>
      <c r="G70" s="34">
        <f>+SUMIFS('nabati '!P:P,'nabati '!$S:$S,Daily!$A70,'nabati '!$Q:$Q,Daily!$C$1)/60</f>
        <v>0</v>
      </c>
      <c r="H70" s="34">
        <f>+SUMIFS('nabati '!W:W,'nabati '!$Z:$Z,Daily!$A70,'nabati '!$X:$X,Daily!$C$1)/6</f>
        <v>0</v>
      </c>
      <c r="I70" s="34">
        <f>+SUMIFS('nabati '!AD:AD,'nabati '!$AG:$AG,Daily!$A70,'nabati '!$AE:$AE,Daily!$C$1)/60</f>
        <v>0</v>
      </c>
      <c r="J70" s="34">
        <f>+SUMIFS('nabati '!AK:AK,'nabati '!$AN:$AN,Daily!$A70,'nabati '!$AL:$AL,Daily!$C$1)/60</f>
        <v>0</v>
      </c>
      <c r="K70" s="34">
        <f>+SUMIFS('nabati '!AR:AR,'nabati '!$AU:$AU,Daily!$A70,'nabati '!$AS:$AS,Daily!$C$1)/60</f>
        <v>0</v>
      </c>
      <c r="L70" s="34">
        <f>+SUMIFS('nabati '!AY:AY,'nabati '!$BB:$BB,Daily!$A70,'nabati '!$AZ:$AZ,Daily!$C$1)/20</f>
        <v>0</v>
      </c>
      <c r="M70" s="366">
        <f>+SUMIFS('nabati '!BF:BF,'nabati '!$BI:$BI,Daily!$A70,'nabati '!$BG:$BG,Daily!$C$1)/6</f>
        <v>0</v>
      </c>
      <c r="N70" s="335">
        <f>+SUMIFS('nabati '!BM:BM,'nabati '!BP:BP,Daily!$A70,'nabati '!BN:BN,Daily!$C$1)/6</f>
        <v>0</v>
      </c>
      <c r="O70" s="21">
        <f t="shared" si="10"/>
        <v>0</v>
      </c>
      <c r="P70" s="476"/>
    </row>
    <row r="71" spans="1:22" s="269" customFormat="1" hidden="1" outlineLevel="1">
      <c r="A71" s="190" t="s">
        <v>109</v>
      </c>
      <c r="B71" s="190" t="s">
        <v>31</v>
      </c>
      <c r="C71" s="20" t="s">
        <v>110</v>
      </c>
      <c r="D71" s="19" t="s">
        <v>100</v>
      </c>
      <c r="E71" s="21">
        <f>+SUMIFS('nabati '!B:B,'nabati '!$E:$E,Daily!$A71,'nabati '!$C:$C,Daily!$C$1)/6</f>
        <v>3</v>
      </c>
      <c r="F71" s="21">
        <f>+SUMIFS('nabati '!I:I,'nabati '!$L:$L,Daily!$A71,'nabati '!$J:$J,Daily!$C$1)/6</f>
        <v>5</v>
      </c>
      <c r="G71" s="21">
        <f>+SUMIFS('nabati '!P:P,'nabati '!$S:$S,Daily!$A71,'nabati '!$Q:$Q,Daily!$C$1)/60</f>
        <v>0</v>
      </c>
      <c r="H71" s="21">
        <f>+SUMIFS('nabati '!W:W,'nabati '!$Z:$Z,Daily!$A71,'nabati '!$X:$X,Daily!$C$1)/6</f>
        <v>0</v>
      </c>
      <c r="I71" s="21">
        <f>+SUMIFS('nabati '!AD:AD,'nabati '!$AG:$AG,Daily!$A71,'nabati '!$AE:$AE,Daily!$C$1)/60</f>
        <v>0</v>
      </c>
      <c r="J71" s="21">
        <f>+SUMIFS('nabati '!AK:AK,'nabati '!$AN:$AN,Daily!$A71,'nabati '!$AL:$AL,Daily!$C$1)/60</f>
        <v>0</v>
      </c>
      <c r="K71" s="21">
        <f>+SUMIFS('nabati '!AR:AR,'nabati '!$AU:$AU,Daily!$A71,'nabati '!$AS:$AS,Daily!$C$1)/60</f>
        <v>0</v>
      </c>
      <c r="L71" s="21">
        <f>+SUMIFS('nabati '!AY:AY,'nabati '!$BB:$BB,Daily!$A71,'nabati '!$AZ:$AZ,Daily!$C$1)/20</f>
        <v>0</v>
      </c>
      <c r="M71" s="334">
        <f>+SUMIFS('nabati '!BF:BF,'nabati '!$BI:$BI,Daily!$A71,'nabati '!$BG:$BG,Daily!$C$1)/6</f>
        <v>0</v>
      </c>
      <c r="N71" s="335">
        <f>+SUMIFS('nabati '!BM:BM,'nabati '!BP:BP,Daily!$A71,'nabati '!BN:BN,Daily!$C$1)/6</f>
        <v>0</v>
      </c>
      <c r="O71" s="21">
        <f t="shared" si="10"/>
        <v>1331.2</v>
      </c>
      <c r="P71" s="468"/>
    </row>
    <row r="72" spans="1:22" s="269" customFormat="1" hidden="1" outlineLevel="1">
      <c r="A72" s="190" t="s">
        <v>111</v>
      </c>
      <c r="B72" s="190" t="s">
        <v>31</v>
      </c>
      <c r="C72" s="19" t="s">
        <v>112</v>
      </c>
      <c r="D72" s="19" t="s">
        <v>100</v>
      </c>
      <c r="E72" s="21">
        <f>+SUMIFS('nabati '!B:B,'nabati '!$E:$E,Daily!$A72,'nabati '!$C:$C,Daily!$C$1)/6</f>
        <v>0</v>
      </c>
      <c r="F72" s="21">
        <f>+SUMIFS('nabati '!I:I,'nabati '!$L:$L,Daily!$A72,'nabati '!$J:$J,Daily!$C$1)/6</f>
        <v>0</v>
      </c>
      <c r="G72" s="21">
        <f>+SUMIFS('nabati '!P:P,'nabati '!$S:$S,Daily!$A72,'nabati '!$Q:$Q,Daily!$C$1)/60</f>
        <v>0</v>
      </c>
      <c r="H72" s="21">
        <f>+SUMIFS('nabati '!W:W,'nabati '!$Z:$Z,Daily!$A72,'nabati '!$X:$X,Daily!$C$1)/6</f>
        <v>0</v>
      </c>
      <c r="I72" s="21">
        <f>+SUMIFS('nabati '!AD:AD,'nabati '!$AG:$AG,Daily!$A72,'nabati '!$AE:$AE,Daily!$C$1)/60</f>
        <v>0</v>
      </c>
      <c r="J72" s="21">
        <f>+SUMIFS('nabati '!AK:AK,'nabati '!$AN:$AN,Daily!$A72,'nabati '!$AL:$AL,Daily!$C$1)/60</f>
        <v>0</v>
      </c>
      <c r="K72" s="21">
        <f>+SUMIFS('nabati '!AR:AR,'nabati '!$AU:$AU,Daily!$A72,'nabati '!$AS:$AS,Daily!$C$1)/60</f>
        <v>0</v>
      </c>
      <c r="L72" s="21">
        <f>+SUMIFS('nabati '!AY:AY,'nabati '!$BB:$BB,Daily!$A72,'nabati '!$AZ:$AZ,Daily!$C$1)/20</f>
        <v>0</v>
      </c>
      <c r="M72" s="334">
        <f>+SUMIFS('nabati '!BF:BF,'nabati '!$BI:$BI,Daily!$A72,'nabati '!$BG:$BG,Daily!$C$1)/6</f>
        <v>0</v>
      </c>
      <c r="N72" s="335">
        <f>+SUMIFS('nabati '!BM:BM,'nabati '!BP:BP,Daily!$A72,'nabati '!BN:BN,Daily!$C$1)/6</f>
        <v>0</v>
      </c>
      <c r="O72" s="21">
        <f t="shared" si="10"/>
        <v>0</v>
      </c>
      <c r="P72" s="468"/>
    </row>
    <row r="73" spans="1:22" s="269" customFormat="1" hidden="1" outlineLevel="1">
      <c r="A73" s="191">
        <v>549</v>
      </c>
      <c r="B73" s="190" t="s">
        <v>31</v>
      </c>
      <c r="C73" s="20" t="s">
        <v>113</v>
      </c>
      <c r="D73" s="19" t="s">
        <v>100</v>
      </c>
      <c r="E73" s="21">
        <f>+SUMIFS('nabati '!B:B,'nabati '!$E:$E,Daily!$A73,'nabati '!$C:$C,Daily!$C$1)/6</f>
        <v>0</v>
      </c>
      <c r="F73" s="21">
        <f>+SUMIFS('nabati '!I:I,'nabati '!$L:$L,Daily!$A73,'nabati '!$J:$J,Daily!$C$1)/6</f>
        <v>0</v>
      </c>
      <c r="G73" s="21">
        <f>+SUMIFS('nabati '!P:P,'nabati '!$S:$S,Daily!$A73,'nabati '!$Q:$Q,Daily!$C$1)/60</f>
        <v>0</v>
      </c>
      <c r="H73" s="21">
        <f>+SUMIFS('nabati '!W:W,'nabati '!$Z:$Z,Daily!$A73,'nabati '!$X:$X,Daily!$C$1)/6</f>
        <v>0</v>
      </c>
      <c r="I73" s="21">
        <f>+SUMIFS('nabati '!AD:AD,'nabati '!$AG:$AG,Daily!$A73,'nabati '!$AE:$AE,Daily!$C$1)/60</f>
        <v>0</v>
      </c>
      <c r="J73" s="21">
        <f>+SUMIFS('nabati '!AK:AK,'nabati '!$AN:$AN,Daily!$A73,'nabati '!$AL:$AL,Daily!$C$1)/60</f>
        <v>0</v>
      </c>
      <c r="K73" s="21">
        <f>+SUMIFS('nabati '!AR:AR,'nabati '!$AU:$AU,Daily!$A73,'nabati '!$AS:$AS,Daily!$C$1)/60</f>
        <v>0</v>
      </c>
      <c r="L73" s="21">
        <f>+SUMIFS('nabati '!AY:AY,'nabati '!$BB:$BB,Daily!$A73,'nabati '!$AZ:$AZ,Daily!$C$1)/20</f>
        <v>0</v>
      </c>
      <c r="M73" s="334">
        <f>+SUMIFS('nabati '!BF:BF,'nabati '!$BI:$BI,Daily!$A73,'nabati '!$BG:$BG,Daily!$C$1)/6</f>
        <v>0</v>
      </c>
      <c r="N73" s="335">
        <f>+SUMIFS('nabati '!BM:BM,'nabati '!BP:BP,Daily!$A73,'nabati '!BN:BN,Daily!$C$1)/6</f>
        <v>0</v>
      </c>
      <c r="O73" s="21">
        <f t="shared" si="10"/>
        <v>0</v>
      </c>
      <c r="P73" s="468"/>
    </row>
    <row r="74" spans="1:22" s="367" customFormat="1" hidden="1" outlineLevel="1">
      <c r="A74" s="195">
        <v>214</v>
      </c>
      <c r="B74" s="187" t="s">
        <v>31</v>
      </c>
      <c r="C74" s="195" t="s">
        <v>114</v>
      </c>
      <c r="D74" s="19" t="s">
        <v>100</v>
      </c>
      <c r="E74" s="448">
        <f>+SUMIFS('nabati '!B:B,'nabati '!$E:$E,Daily!$A74,'nabati '!$C:$C,Daily!$C$1)/6</f>
        <v>0</v>
      </c>
      <c r="F74" s="448">
        <f>+SUMIFS('nabati '!I:I,'nabati '!$L:$L,Daily!$A74,'nabati '!$J:$J,Daily!$C$1)/6</f>
        <v>0</v>
      </c>
      <c r="G74" s="448">
        <f>+SUMIFS('nabati '!P:P,'nabati '!$S:$S,Daily!$A74,'nabati '!$Q:$Q,Daily!$C$1)/60</f>
        <v>0</v>
      </c>
      <c r="H74" s="448">
        <f>+SUMIFS('nabati '!W:W,'nabati '!$Z:$Z,Daily!$A74,'nabati '!$X:$X,Daily!$C$1)/6</f>
        <v>0</v>
      </c>
      <c r="I74" s="448">
        <f>+SUMIFS('nabati '!AD:AD,'nabati '!$AG:$AG,Daily!$A74,'nabati '!$AE:$AE,Daily!$C$1)/60</f>
        <v>0</v>
      </c>
      <c r="J74" s="448">
        <f>+SUMIFS('nabati '!AK:AK,'nabati '!$AN:$AN,Daily!$A74,'nabati '!$AL:$AL,Daily!$C$1)/60</f>
        <v>0</v>
      </c>
      <c r="K74" s="448">
        <f>+SUMIFS('nabati '!AR:AR,'nabati '!$AU:$AU,Daily!$A74,'nabati '!$AS:$AS,Daily!$C$1)/60</f>
        <v>0</v>
      </c>
      <c r="L74" s="448">
        <f>+SUMIFS('nabati '!AY:AY,'nabati '!$BB:$BB,Daily!$A74,'nabati '!$AZ:$AZ,Daily!$C$1)/20</f>
        <v>0</v>
      </c>
      <c r="M74" s="337">
        <f>+SUMIFS('nabati '!BF:BF,'nabati '!$BI:$BI,Daily!$A74,'nabati '!$BG:$BG,Daily!$C$1)/6</f>
        <v>0</v>
      </c>
      <c r="N74" s="338">
        <f>+SUMIFS('nabati '!BM:BM,'nabati '!BP:BP,Daily!$A74,'nabati '!BN:BN,Daily!$C$1)/6</f>
        <v>0</v>
      </c>
      <c r="O74" s="448">
        <f t="shared" si="10"/>
        <v>0</v>
      </c>
      <c r="P74" s="469"/>
    </row>
    <row r="75" spans="1:22" s="269" customFormat="1" hidden="1" outlineLevel="1">
      <c r="A75" s="195">
        <v>217</v>
      </c>
      <c r="B75" s="190" t="s">
        <v>53</v>
      </c>
      <c r="C75" s="195" t="s">
        <v>115</v>
      </c>
      <c r="D75" s="19" t="s">
        <v>100</v>
      </c>
      <c r="E75" s="21">
        <f>+SUMIFS('nabati '!B:B,'nabati '!$E:$E,Daily!$A75,'nabati '!$C:$C,Daily!$C$1)/6</f>
        <v>0</v>
      </c>
      <c r="F75" s="21">
        <f>+SUMIFS('nabati '!I:I,'nabati '!$L:$L,Daily!$A75,'nabati '!$J:$J,Daily!$C$1)/6</f>
        <v>0</v>
      </c>
      <c r="G75" s="21">
        <f>+SUMIFS('nabati '!P:P,'nabati '!$S:$S,Daily!$A75,'nabati '!$Q:$Q,Daily!$C$1)/60</f>
        <v>0</v>
      </c>
      <c r="H75" s="21">
        <f>+SUMIFS('nabati '!W:W,'nabati '!$Z:$Z,Daily!$A75,'nabati '!$X:$X,Daily!$C$1)/6</f>
        <v>0</v>
      </c>
      <c r="I75" s="21">
        <f>+SUMIFS('nabati '!AD:AD,'nabati '!$AG:$AG,Daily!$A75,'nabati '!$AE:$AE,Daily!$C$1)/60</f>
        <v>0</v>
      </c>
      <c r="J75" s="21">
        <f>+SUMIFS('nabati '!AK:AK,'nabati '!$AN:$AN,Daily!$A75,'nabati '!$AL:$AL,Daily!$C$1)/60</f>
        <v>0</v>
      </c>
      <c r="K75" s="21">
        <f>+SUMIFS('nabati '!AR:AR,'nabati '!$AU:$AU,Daily!$A75,'nabati '!$AS:$AS,Daily!$C$1)/60</f>
        <v>0</v>
      </c>
      <c r="L75" s="21">
        <f>+SUMIFS('nabati '!AY:AY,'nabati '!$BB:$BB,Daily!$A75,'nabati '!$AZ:$AZ,Daily!$C$1)/20</f>
        <v>0</v>
      </c>
      <c r="M75" s="334">
        <f>+SUMIFS('nabati '!BF:BF,'nabati '!$BI:$BI,Daily!$A75,'nabati '!$BG:$BG,Daily!$C$1)/6</f>
        <v>0</v>
      </c>
      <c r="N75" s="335">
        <f>+SUMIFS('nabati '!BM:BM,'nabati '!BP:BP,Daily!$A75,'nabati '!BN:BN,Daily!$C$1)/6</f>
        <v>0</v>
      </c>
      <c r="O75" s="21">
        <f t="shared" si="10"/>
        <v>0</v>
      </c>
      <c r="P75" s="468"/>
    </row>
    <row r="76" spans="1:22" s="367" customFormat="1" hidden="1" outlineLevel="1">
      <c r="A76" s="195">
        <v>219</v>
      </c>
      <c r="B76" s="187" t="s">
        <v>53</v>
      </c>
      <c r="C76" s="195" t="s">
        <v>116</v>
      </c>
      <c r="D76" s="19" t="s">
        <v>100</v>
      </c>
      <c r="E76" s="448">
        <f>+SUMIFS('nabati '!B:B,'nabati '!$E:$E,Daily!$A76,'nabati '!$C:$C,Daily!$C$1)/6</f>
        <v>0</v>
      </c>
      <c r="F76" s="448">
        <f>+SUMIFS('nabati '!I:I,'nabati '!$L:$L,Daily!$A76,'nabati '!$J:$J,Daily!$C$1)/6</f>
        <v>0</v>
      </c>
      <c r="G76" s="448">
        <f>+SUMIFS('nabati '!P:P,'nabati '!$S:$S,Daily!$A76,'nabati '!$Q:$Q,Daily!$C$1)/60</f>
        <v>0</v>
      </c>
      <c r="H76" s="448">
        <f>+SUMIFS('nabati '!W:W,'nabati '!$Z:$Z,Daily!$A76,'nabati '!$X:$X,Daily!$C$1)/6</f>
        <v>0</v>
      </c>
      <c r="I76" s="448">
        <f>+SUMIFS('nabati '!AD:AD,'nabati '!$AG:$AG,Daily!$A76,'nabati '!$AE:$AE,Daily!$C$1)/60</f>
        <v>0</v>
      </c>
      <c r="J76" s="448">
        <f>+SUMIFS('nabati '!AK:AK,'nabati '!$AN:$AN,Daily!$A76,'nabati '!$AL:$AL,Daily!$C$1)/60</f>
        <v>0</v>
      </c>
      <c r="K76" s="448">
        <f>+SUMIFS('nabati '!AR:AR,'nabati '!$AU:$AU,Daily!$A76,'nabati '!$AS:$AS,Daily!$C$1)/60</f>
        <v>0</v>
      </c>
      <c r="L76" s="448">
        <f>+SUMIFS('nabati '!AY:AY,'nabati '!$BB:$BB,Daily!$A76,'nabati '!$AZ:$AZ,Daily!$C$1)/20</f>
        <v>0</v>
      </c>
      <c r="M76" s="337">
        <f>+SUMIFS('nabati '!BF:BF,'nabati '!$BI:$BI,Daily!$A76,'nabati '!$BG:$BG,Daily!$C$1)/6</f>
        <v>0</v>
      </c>
      <c r="N76" s="338">
        <f>+SUMIFS('nabati '!BM:BM,'nabati '!BP:BP,Daily!$A76,'nabati '!BN:BN,Daily!$C$1)/6</f>
        <v>0</v>
      </c>
      <c r="O76" s="448">
        <f t="shared" si="10"/>
        <v>0</v>
      </c>
      <c r="P76" s="469"/>
    </row>
    <row r="77" spans="1:22" s="367" customFormat="1" hidden="1" outlineLevel="1">
      <c r="A77" s="195">
        <v>224</v>
      </c>
      <c r="B77" s="187" t="s">
        <v>53</v>
      </c>
      <c r="C77" s="195" t="s">
        <v>117</v>
      </c>
      <c r="D77" s="19" t="s">
        <v>100</v>
      </c>
      <c r="E77" s="448">
        <f>+SUMIFS('nabati '!B:B,'nabati '!$E:$E,Daily!$A77,'nabati '!$C:$C,Daily!$C$1)/6</f>
        <v>0</v>
      </c>
      <c r="F77" s="448">
        <f>+SUMIFS('nabati '!I:I,'nabati '!$L:$L,Daily!$A77,'nabati '!$J:$J,Daily!$C$1)/6</f>
        <v>0</v>
      </c>
      <c r="G77" s="448">
        <f>+SUMIFS('nabati '!P:P,'nabati '!$S:$S,Daily!$A77,'nabati '!$Q:$Q,Daily!$C$1)/60</f>
        <v>0</v>
      </c>
      <c r="H77" s="448">
        <f>+SUMIFS('nabati '!W:W,'nabati '!$Z:$Z,Daily!$A77,'nabati '!$X:$X,Daily!$C$1)/6</f>
        <v>0</v>
      </c>
      <c r="I77" s="448">
        <f>+SUMIFS('nabati '!AD:AD,'nabati '!$AG:$AG,Daily!$A77,'nabati '!$AE:$AE,Daily!$C$1)/60</f>
        <v>0</v>
      </c>
      <c r="J77" s="448">
        <f>+SUMIFS('nabati '!AK:AK,'nabati '!$AN:$AN,Daily!$A77,'nabati '!$AL:$AL,Daily!$C$1)/60</f>
        <v>0</v>
      </c>
      <c r="K77" s="448">
        <f>+SUMIFS('nabati '!AR:AR,'nabati '!$AU:$AU,Daily!$A77,'nabati '!$AS:$AS,Daily!$C$1)/60</f>
        <v>0</v>
      </c>
      <c r="L77" s="448">
        <f>+SUMIFS('nabati '!AY:AY,'nabati '!$BB:$BB,Daily!$A77,'nabati '!$AZ:$AZ,Daily!$C$1)/20</f>
        <v>0</v>
      </c>
      <c r="M77" s="337">
        <f>+SUMIFS('nabati '!BF:BF,'nabati '!$BI:$BI,Daily!$A77,'nabati '!$BG:$BG,Daily!$C$1)/6</f>
        <v>0</v>
      </c>
      <c r="N77" s="338">
        <f>+SUMIFS('nabati '!BM:BM,'nabati '!BP:BP,Daily!$A77,'nabati '!BN:BN,Daily!$C$1)/6</f>
        <v>0</v>
      </c>
      <c r="O77" s="448">
        <f t="shared" si="10"/>
        <v>0</v>
      </c>
      <c r="P77" s="469"/>
    </row>
    <row r="78" spans="1:22" s="367" customFormat="1" hidden="1" outlineLevel="1">
      <c r="A78" s="195">
        <v>229</v>
      </c>
      <c r="B78" s="187" t="s">
        <v>53</v>
      </c>
      <c r="C78" s="195" t="s">
        <v>118</v>
      </c>
      <c r="D78" s="19" t="s">
        <v>100</v>
      </c>
      <c r="E78" s="448">
        <f>+SUMIFS('nabati '!B:B,'nabati '!$E:$E,Daily!$A78,'nabati '!$C:$C,Daily!$C$1)/6</f>
        <v>0</v>
      </c>
      <c r="F78" s="448">
        <f>+SUMIFS('nabati '!I:I,'nabati '!$L:$L,Daily!$A78,'nabati '!$J:$J,Daily!$C$1)/6</f>
        <v>0</v>
      </c>
      <c r="G78" s="448">
        <f>+SUMIFS('nabati '!P:P,'nabati '!$S:$S,Daily!$A78,'nabati '!$Q:$Q,Daily!$C$1)/60</f>
        <v>0</v>
      </c>
      <c r="H78" s="448">
        <f>+SUMIFS('nabati '!W:W,'nabati '!$Z:$Z,Daily!$A78,'nabati '!$X:$X,Daily!$C$1)/6</f>
        <v>0</v>
      </c>
      <c r="I78" s="448">
        <f>+SUMIFS('nabati '!AD:AD,'nabati '!$AG:$AG,Daily!$A78,'nabati '!$AE:$AE,Daily!$C$1)/60</f>
        <v>0</v>
      </c>
      <c r="J78" s="448">
        <f>+SUMIFS('nabati '!AK:AK,'nabati '!$AN:$AN,Daily!$A78,'nabati '!$AL:$AL,Daily!$C$1)/60</f>
        <v>0</v>
      </c>
      <c r="K78" s="448">
        <f>+SUMIFS('nabati '!AR:AR,'nabati '!$AU:$AU,Daily!$A78,'nabati '!$AS:$AS,Daily!$C$1)/60</f>
        <v>0</v>
      </c>
      <c r="L78" s="448">
        <f>+SUMIFS('nabati '!AY:AY,'nabati '!$BB:$BB,Daily!$A78,'nabati '!$AZ:$AZ,Daily!$C$1)/20</f>
        <v>0</v>
      </c>
      <c r="M78" s="337">
        <f>+SUMIFS('nabati '!BF:BF,'nabati '!$BI:$BI,Daily!$A78,'nabati '!$BG:$BG,Daily!$C$1)/6</f>
        <v>0</v>
      </c>
      <c r="N78" s="338">
        <f>+SUMIFS('nabati '!BM:BM,'nabati '!BP:BP,Daily!$A78,'nabati '!BN:BN,Daily!$C$1)/6</f>
        <v>0</v>
      </c>
      <c r="O78" s="448">
        <f t="shared" si="10"/>
        <v>0</v>
      </c>
      <c r="P78" s="469"/>
    </row>
    <row r="79" spans="1:22" s="367" customFormat="1" hidden="1" outlineLevel="1">
      <c r="A79" s="195">
        <v>230</v>
      </c>
      <c r="B79" s="187" t="s">
        <v>53</v>
      </c>
      <c r="C79" s="195" t="s">
        <v>119</v>
      </c>
      <c r="D79" s="19" t="s">
        <v>100</v>
      </c>
      <c r="E79" s="448">
        <f>+SUMIFS('nabati '!B:B,'nabati '!$E:$E,Daily!$A79,'nabati '!$C:$C,Daily!$C$1)/6</f>
        <v>0</v>
      </c>
      <c r="F79" s="448">
        <f>+SUMIFS('nabati '!I:I,'nabati '!$L:$L,Daily!$A79,'nabati '!$J:$J,Daily!$C$1)/6</f>
        <v>0</v>
      </c>
      <c r="G79" s="448">
        <f>+SUMIFS('nabati '!P:P,'nabati '!$S:$S,Daily!$A79,'nabati '!$Q:$Q,Daily!$C$1)/60</f>
        <v>0</v>
      </c>
      <c r="H79" s="448">
        <f>+SUMIFS('nabati '!W:W,'nabati '!$Z:$Z,Daily!$A79,'nabati '!$X:$X,Daily!$C$1)/6</f>
        <v>0</v>
      </c>
      <c r="I79" s="448">
        <f>+SUMIFS('nabati '!AD:AD,'nabati '!$AG:$AG,Daily!$A79,'nabati '!$AE:$AE,Daily!$C$1)/60</f>
        <v>0</v>
      </c>
      <c r="J79" s="448">
        <f>+SUMIFS('nabati '!AK:AK,'nabati '!$AN:$AN,Daily!$A79,'nabati '!$AL:$AL,Daily!$C$1)/60</f>
        <v>0</v>
      </c>
      <c r="K79" s="448">
        <f>+SUMIFS('nabati '!AR:AR,'nabati '!$AU:$AU,Daily!$A79,'nabati '!$AS:$AS,Daily!$C$1)/60</f>
        <v>0</v>
      </c>
      <c r="L79" s="448">
        <f>+SUMIFS('nabati '!AY:AY,'nabati '!$BB:$BB,Daily!$A79,'nabati '!$AZ:$AZ,Daily!$C$1)/20</f>
        <v>0</v>
      </c>
      <c r="M79" s="337">
        <f>+SUMIFS('nabati '!BF:BF,'nabati '!$BI:$BI,Daily!$A79,'nabati '!$BG:$BG,Daily!$C$1)/6</f>
        <v>0</v>
      </c>
      <c r="N79" s="338">
        <f>+SUMIFS('nabati '!BM:BM,'nabati '!BP:BP,Daily!$A79,'nabati '!BN:BN,Daily!$C$1)/6</f>
        <v>0</v>
      </c>
      <c r="O79" s="448">
        <f t="shared" si="10"/>
        <v>0</v>
      </c>
      <c r="P79" s="469"/>
    </row>
    <row r="80" spans="1:22" s="367" customFormat="1" hidden="1" outlineLevel="1">
      <c r="A80" s="195">
        <v>232</v>
      </c>
      <c r="B80" s="187" t="s">
        <v>53</v>
      </c>
      <c r="C80" s="195" t="s">
        <v>120</v>
      </c>
      <c r="D80" s="19" t="s">
        <v>100</v>
      </c>
      <c r="E80" s="448">
        <f>+SUMIFS('nabati '!B:B,'nabati '!$E:$E,Daily!$A80,'nabati '!$C:$C,Daily!$C$1)/6</f>
        <v>0</v>
      </c>
      <c r="F80" s="448">
        <f>+SUMIFS('nabati '!I:I,'nabati '!$L:$L,Daily!$A80,'nabati '!$J:$J,Daily!$C$1)/6</f>
        <v>0</v>
      </c>
      <c r="G80" s="448">
        <f>+SUMIFS('nabati '!P:P,'nabati '!$S:$S,Daily!$A80,'nabati '!$Q:$Q,Daily!$C$1)/60</f>
        <v>0</v>
      </c>
      <c r="H80" s="448">
        <f>+SUMIFS('nabati '!W:W,'nabati '!$Z:$Z,Daily!$A80,'nabati '!$X:$X,Daily!$C$1)/6</f>
        <v>0</v>
      </c>
      <c r="I80" s="448">
        <f>+SUMIFS('nabati '!AD:AD,'nabati '!$AG:$AG,Daily!$A80,'nabati '!$AE:$AE,Daily!$C$1)/60</f>
        <v>0</v>
      </c>
      <c r="J80" s="448">
        <f>+SUMIFS('nabati '!AK:AK,'nabati '!$AN:$AN,Daily!$A80,'nabati '!$AL:$AL,Daily!$C$1)/60</f>
        <v>0</v>
      </c>
      <c r="K80" s="448">
        <f>+SUMIFS('nabati '!AR:AR,'nabati '!$AU:$AU,Daily!$A80,'nabati '!$AS:$AS,Daily!$C$1)/60</f>
        <v>0</v>
      </c>
      <c r="L80" s="448">
        <f>+SUMIFS('nabati '!AY:AY,'nabati '!$BB:$BB,Daily!$A80,'nabati '!$AZ:$AZ,Daily!$C$1)/20</f>
        <v>0</v>
      </c>
      <c r="M80" s="337">
        <f>+SUMIFS('nabati '!BF:BF,'nabati '!$BI:$BI,Daily!$A80,'nabati '!$BG:$BG,Daily!$C$1)/6</f>
        <v>0</v>
      </c>
      <c r="N80" s="338">
        <f>+SUMIFS('nabati '!BM:BM,'nabati '!BP:BP,Daily!$A80,'nabati '!BN:BN,Daily!$C$1)/6</f>
        <v>0</v>
      </c>
      <c r="O80" s="448">
        <f t="shared" si="10"/>
        <v>0</v>
      </c>
      <c r="P80" s="469"/>
    </row>
    <row r="81" spans="1:16" s="367" customFormat="1" hidden="1" outlineLevel="1">
      <c r="A81" s="195">
        <v>234</v>
      </c>
      <c r="B81" s="187" t="s">
        <v>53</v>
      </c>
      <c r="C81" s="195" t="s">
        <v>121</v>
      </c>
      <c r="D81" s="19" t="s">
        <v>100</v>
      </c>
      <c r="E81" s="448">
        <f>+SUMIFS('nabati '!B:B,'nabati '!$E:$E,Daily!$A81,'nabati '!$C:$C,Daily!$C$1)/6</f>
        <v>0</v>
      </c>
      <c r="F81" s="448">
        <f>+SUMIFS('nabati '!I:I,'nabati '!$L:$L,Daily!$A81,'nabati '!$J:$J,Daily!$C$1)/6</f>
        <v>0</v>
      </c>
      <c r="G81" s="448">
        <f>+SUMIFS('nabati '!P:P,'nabati '!$S:$S,Daily!$A81,'nabati '!$Q:$Q,Daily!$C$1)/60</f>
        <v>0</v>
      </c>
      <c r="H81" s="448">
        <f>+SUMIFS('nabati '!W:W,'nabati '!$Z:$Z,Daily!$A81,'nabati '!$X:$X,Daily!$C$1)/6</f>
        <v>0</v>
      </c>
      <c r="I81" s="448">
        <f>+SUMIFS('nabati '!AD:AD,'nabati '!$AG:$AG,Daily!$A81,'nabati '!$AE:$AE,Daily!$C$1)/60</f>
        <v>0</v>
      </c>
      <c r="J81" s="448">
        <f>+SUMIFS('nabati '!AK:AK,'nabati '!$AN:$AN,Daily!$A81,'nabati '!$AL:$AL,Daily!$C$1)/60</f>
        <v>0</v>
      </c>
      <c r="K81" s="448">
        <f>+SUMIFS('nabati '!AR:AR,'nabati '!$AU:$AU,Daily!$A81,'nabati '!$AS:$AS,Daily!$C$1)/60</f>
        <v>0</v>
      </c>
      <c r="L81" s="448">
        <f>+SUMIFS('nabati '!AY:AY,'nabati '!$BB:$BB,Daily!$A81,'nabati '!$AZ:$AZ,Daily!$C$1)/20</f>
        <v>0</v>
      </c>
      <c r="M81" s="337">
        <f>+SUMIFS('nabati '!BF:BF,'nabati '!$BI:$BI,Daily!$A81,'nabati '!$BG:$BG,Daily!$C$1)/6</f>
        <v>0</v>
      </c>
      <c r="N81" s="338">
        <f>+SUMIFS('nabati '!BM:BM,'nabati '!BP:BP,Daily!$A81,'nabati '!BN:BN,Daily!$C$1)/6</f>
        <v>0</v>
      </c>
      <c r="O81" s="448">
        <f t="shared" si="10"/>
        <v>0</v>
      </c>
      <c r="P81" s="469"/>
    </row>
    <row r="82" spans="1:16" s="367" customFormat="1" hidden="1" outlineLevel="1">
      <c r="A82" s="195">
        <v>245</v>
      </c>
      <c r="B82" s="187" t="s">
        <v>53</v>
      </c>
      <c r="C82" s="195" t="s">
        <v>122</v>
      </c>
      <c r="D82" s="19" t="s">
        <v>100</v>
      </c>
      <c r="E82" s="448">
        <f>+SUMIFS('nabati '!B:B,'nabati '!$E:$E,Daily!$A82,'nabati '!$C:$C,Daily!$C$1)/6</f>
        <v>0</v>
      </c>
      <c r="F82" s="448">
        <f>+SUMIFS('nabati '!I:I,'nabati '!$L:$L,Daily!$A82,'nabati '!$J:$J,Daily!$C$1)/6</f>
        <v>0</v>
      </c>
      <c r="G82" s="448">
        <f>+SUMIFS('nabati '!P:P,'nabati '!$S:$S,Daily!$A82,'nabati '!$Q:$Q,Daily!$C$1)/60</f>
        <v>0</v>
      </c>
      <c r="H82" s="448">
        <f>+SUMIFS('nabati '!W:W,'nabati '!$Z:$Z,Daily!$A82,'nabati '!$X:$X,Daily!$C$1)/6</f>
        <v>0</v>
      </c>
      <c r="I82" s="448">
        <f>+SUMIFS('nabati '!AD:AD,'nabati '!$AG:$AG,Daily!$A82,'nabati '!$AE:$AE,Daily!$C$1)/60</f>
        <v>0</v>
      </c>
      <c r="J82" s="448">
        <f>+SUMIFS('nabati '!AK:AK,'nabati '!$AN:$AN,Daily!$A82,'nabati '!$AL:$AL,Daily!$C$1)/60</f>
        <v>0</v>
      </c>
      <c r="K82" s="448">
        <f>+SUMIFS('nabati '!AR:AR,'nabati '!$AU:$AU,Daily!$A82,'nabati '!$AS:$AS,Daily!$C$1)/60</f>
        <v>0</v>
      </c>
      <c r="L82" s="448">
        <f>+SUMIFS('nabati '!AY:AY,'nabati '!$BB:$BB,Daily!$A82,'nabati '!$AZ:$AZ,Daily!$C$1)/20</f>
        <v>0</v>
      </c>
      <c r="M82" s="337">
        <f>+SUMIFS('nabati '!BF:BF,'nabati '!$BI:$BI,Daily!$A82,'nabati '!$BG:$BG,Daily!$C$1)/6</f>
        <v>0</v>
      </c>
      <c r="N82" s="338">
        <f>+SUMIFS('nabati '!BM:BM,'nabati '!BP:BP,Daily!$A82,'nabati '!BN:BN,Daily!$C$1)/6</f>
        <v>0</v>
      </c>
      <c r="O82" s="448">
        <f t="shared" si="10"/>
        <v>0</v>
      </c>
      <c r="P82" s="469"/>
    </row>
    <row r="83" spans="1:16" s="367" customFormat="1" hidden="1" outlineLevel="1">
      <c r="A83" s="195">
        <v>268</v>
      </c>
      <c r="B83" s="187" t="s">
        <v>53</v>
      </c>
      <c r="C83" s="195" t="s">
        <v>123</v>
      </c>
      <c r="D83" s="19" t="s">
        <v>100</v>
      </c>
      <c r="E83" s="448">
        <f>+SUMIFS('nabati '!B:B,'nabati '!$E:$E,Daily!$A83,'nabati '!$C:$C,Daily!$C$1)/6</f>
        <v>0</v>
      </c>
      <c r="F83" s="448">
        <f>+SUMIFS('nabati '!I:I,'nabati '!$L:$L,Daily!$A83,'nabati '!$J:$J,Daily!$C$1)/6</f>
        <v>0</v>
      </c>
      <c r="G83" s="448">
        <f>+SUMIFS('nabati '!P:P,'nabati '!$S:$S,Daily!$A83,'nabati '!$Q:$Q,Daily!$C$1)/60</f>
        <v>0</v>
      </c>
      <c r="H83" s="448">
        <f>+SUMIFS('nabati '!W:W,'nabati '!$Z:$Z,Daily!$A83,'nabati '!$X:$X,Daily!$C$1)/6</f>
        <v>0</v>
      </c>
      <c r="I83" s="448">
        <f>+SUMIFS('nabati '!AD:AD,'nabati '!$AG:$AG,Daily!$A83,'nabati '!$AE:$AE,Daily!$C$1)/60</f>
        <v>0</v>
      </c>
      <c r="J83" s="448">
        <f>+SUMIFS('nabati '!AK:AK,'nabati '!$AN:$AN,Daily!$A83,'nabati '!$AL:$AL,Daily!$C$1)/60</f>
        <v>0</v>
      </c>
      <c r="K83" s="448">
        <f>+SUMIFS('nabati '!AR:AR,'nabati '!$AU:$AU,Daily!$A83,'nabati '!$AS:$AS,Daily!$C$1)/60</f>
        <v>0</v>
      </c>
      <c r="L83" s="448">
        <f>+SUMIFS('nabati '!AY:AY,'nabati '!$BB:$BB,Daily!$A83,'nabati '!$AZ:$AZ,Daily!$C$1)/20</f>
        <v>0</v>
      </c>
      <c r="M83" s="337">
        <f>+SUMIFS('nabati '!BF:BF,'nabati '!$BI:$BI,Daily!$A83,'nabati '!$BG:$BG,Daily!$C$1)/6</f>
        <v>0</v>
      </c>
      <c r="N83" s="338">
        <f>+SUMIFS('nabati '!BM:BM,'nabati '!BP:BP,Daily!$A83,'nabati '!BN:BN,Daily!$C$1)/6</f>
        <v>0</v>
      </c>
      <c r="O83" s="448">
        <f t="shared" si="10"/>
        <v>0</v>
      </c>
      <c r="P83" s="469"/>
    </row>
    <row r="84" spans="1:16" s="367" customFormat="1" hidden="1" outlineLevel="1">
      <c r="A84" s="195">
        <v>269</v>
      </c>
      <c r="B84" s="187" t="s">
        <v>53</v>
      </c>
      <c r="C84" s="195" t="s">
        <v>124</v>
      </c>
      <c r="D84" s="19" t="s">
        <v>100</v>
      </c>
      <c r="E84" s="448">
        <f>+SUMIFS('nabati '!B:B,'nabati '!$E:$E,Daily!$A84,'nabati '!$C:$C,Daily!$C$1)/6</f>
        <v>0</v>
      </c>
      <c r="F84" s="448">
        <f>+SUMIFS('nabati '!I:I,'nabati '!$L:$L,Daily!$A84,'nabati '!$J:$J,Daily!$C$1)/6</f>
        <v>0</v>
      </c>
      <c r="G84" s="448">
        <f>+SUMIFS('nabati '!P:P,'nabati '!$S:$S,Daily!$A84,'nabati '!$Q:$Q,Daily!$C$1)/60</f>
        <v>0</v>
      </c>
      <c r="H84" s="448">
        <f>+SUMIFS('nabati '!W:W,'nabati '!$Z:$Z,Daily!$A84,'nabati '!$X:$X,Daily!$C$1)/6</f>
        <v>0</v>
      </c>
      <c r="I84" s="448">
        <f>+SUMIFS('nabati '!AD:AD,'nabati '!$AG:$AG,Daily!$A84,'nabati '!$AE:$AE,Daily!$C$1)/60</f>
        <v>0</v>
      </c>
      <c r="J84" s="448">
        <f>+SUMIFS('nabati '!AK:AK,'nabati '!$AN:$AN,Daily!$A84,'nabati '!$AL:$AL,Daily!$C$1)/60</f>
        <v>0</v>
      </c>
      <c r="K84" s="448">
        <f>+SUMIFS('nabati '!AR:AR,'nabati '!$AU:$AU,Daily!$A84,'nabati '!$AS:$AS,Daily!$C$1)/60</f>
        <v>0</v>
      </c>
      <c r="L84" s="448">
        <f>+SUMIFS('nabati '!AY:AY,'nabati '!$BB:$BB,Daily!$A84,'nabati '!$AZ:$AZ,Daily!$C$1)/20</f>
        <v>0</v>
      </c>
      <c r="M84" s="337">
        <f>+SUMIFS('nabati '!BF:BF,'nabati '!$BI:$BI,Daily!$A84,'nabati '!$BG:$BG,Daily!$C$1)/6</f>
        <v>0</v>
      </c>
      <c r="N84" s="338">
        <f>+SUMIFS('nabati '!BM:BM,'nabati '!BP:BP,Daily!$A84,'nabati '!BN:BN,Daily!$C$1)/6</f>
        <v>0</v>
      </c>
      <c r="O84" s="448">
        <f t="shared" si="10"/>
        <v>0</v>
      </c>
      <c r="P84" s="469"/>
    </row>
    <row r="85" spans="1:16" s="367" customFormat="1" hidden="1" outlineLevel="1">
      <c r="A85" s="195">
        <v>284</v>
      </c>
      <c r="B85" s="187" t="s">
        <v>53</v>
      </c>
      <c r="C85" s="195" t="s">
        <v>125</v>
      </c>
      <c r="D85" s="19" t="s">
        <v>100</v>
      </c>
      <c r="E85" s="448">
        <f>+SUMIFS('nabati '!B:B,'nabati '!$E:$E,Daily!$A85,'nabati '!$C:$C,Daily!$C$1)/6</f>
        <v>0</v>
      </c>
      <c r="F85" s="448">
        <f>+SUMIFS('nabati '!I:I,'nabati '!$L:$L,Daily!$A85,'nabati '!$J:$J,Daily!$C$1)/6</f>
        <v>0</v>
      </c>
      <c r="G85" s="448">
        <f>+SUMIFS('nabati '!P:P,'nabati '!$S:$S,Daily!$A85,'nabati '!$Q:$Q,Daily!$C$1)/60</f>
        <v>0</v>
      </c>
      <c r="H85" s="448">
        <f>+SUMIFS('nabati '!W:W,'nabati '!$Z:$Z,Daily!$A85,'nabati '!$X:$X,Daily!$C$1)/6</f>
        <v>0</v>
      </c>
      <c r="I85" s="448">
        <f>+SUMIFS('nabati '!AD:AD,'nabati '!$AG:$AG,Daily!$A85,'nabati '!$AE:$AE,Daily!$C$1)/60</f>
        <v>0</v>
      </c>
      <c r="J85" s="448">
        <f>+SUMIFS('nabati '!AK:AK,'nabati '!$AN:$AN,Daily!$A85,'nabati '!$AL:$AL,Daily!$C$1)/60</f>
        <v>0</v>
      </c>
      <c r="K85" s="448">
        <f>+SUMIFS('nabati '!AR:AR,'nabati '!$AU:$AU,Daily!$A85,'nabati '!$AS:$AS,Daily!$C$1)/60</f>
        <v>0</v>
      </c>
      <c r="L85" s="448">
        <f>+SUMIFS('nabati '!AY:AY,'nabati '!$BB:$BB,Daily!$A85,'nabati '!$AZ:$AZ,Daily!$C$1)/20</f>
        <v>0</v>
      </c>
      <c r="M85" s="337">
        <f>+SUMIFS('nabati '!BF:BF,'nabati '!$BI:$BI,Daily!$A85,'nabati '!$BG:$BG,Daily!$C$1)/6</f>
        <v>0</v>
      </c>
      <c r="N85" s="338">
        <f>+SUMIFS('nabati '!BM:BM,'nabati '!BP:BP,Daily!$A85,'nabati '!BN:BN,Daily!$C$1)/6</f>
        <v>0</v>
      </c>
      <c r="O85" s="448">
        <f t="shared" si="10"/>
        <v>0</v>
      </c>
      <c r="P85" s="469"/>
    </row>
    <row r="86" spans="1:16" s="367" customFormat="1" hidden="1" outlineLevel="1">
      <c r="A86" s="195">
        <v>289</v>
      </c>
      <c r="B86" s="187" t="s">
        <v>53</v>
      </c>
      <c r="C86" s="195" t="s">
        <v>126</v>
      </c>
      <c r="D86" s="19" t="s">
        <v>100</v>
      </c>
      <c r="E86" s="448">
        <f>+SUMIFS('nabati '!B:B,'nabati '!$E:$E,Daily!$A86,'nabati '!$C:$C,Daily!$C$1)/6</f>
        <v>0</v>
      </c>
      <c r="F86" s="448">
        <f>+SUMIFS('nabati '!I:I,'nabati '!$L:$L,Daily!$A86,'nabati '!$J:$J,Daily!$C$1)/6</f>
        <v>0</v>
      </c>
      <c r="G86" s="448">
        <f>+SUMIFS('nabati '!P:P,'nabati '!$S:$S,Daily!$A86,'nabati '!$Q:$Q,Daily!$C$1)/60</f>
        <v>0</v>
      </c>
      <c r="H86" s="448">
        <f>+SUMIFS('nabati '!W:W,'nabati '!$Z:$Z,Daily!$A86,'nabati '!$X:$X,Daily!$C$1)/6</f>
        <v>0</v>
      </c>
      <c r="I86" s="448">
        <f>+SUMIFS('nabati '!AD:AD,'nabati '!$AG:$AG,Daily!$A86,'nabati '!$AE:$AE,Daily!$C$1)/60</f>
        <v>0</v>
      </c>
      <c r="J86" s="448">
        <f>+SUMIFS('nabati '!AK:AK,'nabati '!$AN:$AN,Daily!$A86,'nabati '!$AL:$AL,Daily!$C$1)/60</f>
        <v>0</v>
      </c>
      <c r="K86" s="448">
        <f>+SUMIFS('nabati '!AR:AR,'nabati '!$AU:$AU,Daily!$A86,'nabati '!$AS:$AS,Daily!$C$1)/60</f>
        <v>0</v>
      </c>
      <c r="L86" s="448">
        <f>+SUMIFS('nabati '!AY:AY,'nabati '!$BB:$BB,Daily!$A86,'nabati '!$AZ:$AZ,Daily!$C$1)/20</f>
        <v>0</v>
      </c>
      <c r="M86" s="337">
        <f>+SUMIFS('nabati '!BF:BF,'nabati '!$BI:$BI,Daily!$A86,'nabati '!$BG:$BG,Daily!$C$1)/6</f>
        <v>0</v>
      </c>
      <c r="N86" s="338">
        <f>+SUMIFS('nabati '!BM:BM,'nabati '!BP:BP,Daily!$A86,'nabati '!BN:BN,Daily!$C$1)/6</f>
        <v>0</v>
      </c>
      <c r="O86" s="448">
        <f t="shared" si="10"/>
        <v>0</v>
      </c>
      <c r="P86" s="469"/>
    </row>
    <row r="87" spans="1:16" s="367" customFormat="1" hidden="1" outlineLevel="1">
      <c r="A87" s="195">
        <v>297</v>
      </c>
      <c r="B87" s="187" t="s">
        <v>53</v>
      </c>
      <c r="C87" s="195" t="s">
        <v>127</v>
      </c>
      <c r="D87" s="19" t="s">
        <v>100</v>
      </c>
      <c r="E87" s="448">
        <f>+SUMIFS('nabati '!B:B,'nabati '!$E:$E,Daily!$A87,'nabati '!$C:$C,Daily!$C$1)/6</f>
        <v>0</v>
      </c>
      <c r="F87" s="448">
        <f>+SUMIFS('nabati '!I:I,'nabati '!$L:$L,Daily!$A87,'nabati '!$J:$J,Daily!$C$1)/6</f>
        <v>0</v>
      </c>
      <c r="G87" s="448">
        <f>+SUMIFS('nabati '!P:P,'nabati '!$S:$S,Daily!$A87,'nabati '!$Q:$Q,Daily!$C$1)/60</f>
        <v>0</v>
      </c>
      <c r="H87" s="448">
        <f>+SUMIFS('nabati '!W:W,'nabati '!$Z:$Z,Daily!$A87,'nabati '!$X:$X,Daily!$C$1)/6</f>
        <v>0</v>
      </c>
      <c r="I87" s="448">
        <f>+SUMIFS('nabati '!AD:AD,'nabati '!$AG:$AG,Daily!$A87,'nabati '!$AE:$AE,Daily!$C$1)/60</f>
        <v>0</v>
      </c>
      <c r="J87" s="448">
        <f>+SUMIFS('nabati '!AK:AK,'nabati '!$AN:$AN,Daily!$A87,'nabati '!$AL:$AL,Daily!$C$1)/60</f>
        <v>0</v>
      </c>
      <c r="K87" s="448">
        <f>+SUMIFS('nabati '!AR:AR,'nabati '!$AU:$AU,Daily!$A87,'nabati '!$AS:$AS,Daily!$C$1)/60</f>
        <v>0</v>
      </c>
      <c r="L87" s="448">
        <f>+SUMIFS('nabati '!AY:AY,'nabati '!$BB:$BB,Daily!$A87,'nabati '!$AZ:$AZ,Daily!$C$1)/20</f>
        <v>0</v>
      </c>
      <c r="M87" s="337">
        <f>+SUMIFS('nabati '!BF:BF,'nabati '!$BI:$BI,Daily!$A87,'nabati '!$BG:$BG,Daily!$C$1)/6</f>
        <v>0</v>
      </c>
      <c r="N87" s="338">
        <f>+SUMIFS('nabati '!BM:BM,'nabati '!BP:BP,Daily!$A87,'nabati '!BN:BN,Daily!$C$1)/6</f>
        <v>0</v>
      </c>
      <c r="O87" s="448">
        <f t="shared" si="10"/>
        <v>0</v>
      </c>
      <c r="P87" s="469"/>
    </row>
    <row r="88" spans="1:16" s="367" customFormat="1" hidden="1" outlineLevel="1">
      <c r="A88" s="195">
        <v>400</v>
      </c>
      <c r="B88" s="187" t="s">
        <v>53</v>
      </c>
      <c r="C88" s="195" t="s">
        <v>128</v>
      </c>
      <c r="D88" s="19" t="s">
        <v>100</v>
      </c>
      <c r="E88" s="448">
        <f>+SUMIFS('nabati '!B:B,'nabati '!$E:$E,Daily!$A88,'nabati '!$C:$C,Daily!$C$1)/6</f>
        <v>0</v>
      </c>
      <c r="F88" s="448">
        <f>+SUMIFS('nabati '!I:I,'nabati '!$L:$L,Daily!$A88,'nabati '!$J:$J,Daily!$C$1)/6</f>
        <v>0</v>
      </c>
      <c r="G88" s="448">
        <f>+SUMIFS('nabati '!P:P,'nabati '!$S:$S,Daily!$A88,'nabati '!$Q:$Q,Daily!$C$1)/60</f>
        <v>0</v>
      </c>
      <c r="H88" s="448">
        <f>+SUMIFS('nabati '!W:W,'nabati '!$Z:$Z,Daily!$A88,'nabati '!$X:$X,Daily!$C$1)/6</f>
        <v>0</v>
      </c>
      <c r="I88" s="448">
        <f>+SUMIFS('nabati '!AD:AD,'nabati '!$AG:$AG,Daily!$A88,'nabati '!$AE:$AE,Daily!$C$1)/60</f>
        <v>0</v>
      </c>
      <c r="J88" s="448">
        <f>+SUMIFS('nabati '!AK:AK,'nabati '!$AN:$AN,Daily!$A88,'nabati '!$AL:$AL,Daily!$C$1)/60</f>
        <v>0</v>
      </c>
      <c r="K88" s="448">
        <f>+SUMIFS('nabati '!AR:AR,'nabati '!$AU:$AU,Daily!$A88,'nabati '!$AS:$AS,Daily!$C$1)/60</f>
        <v>0</v>
      </c>
      <c r="L88" s="448">
        <f>+SUMIFS('nabati '!AY:AY,'nabati '!$BB:$BB,Daily!$A88,'nabati '!$AZ:$AZ,Daily!$C$1)/20</f>
        <v>0</v>
      </c>
      <c r="M88" s="337">
        <f>+SUMIFS('nabati '!BF:BF,'nabati '!$BI:$BI,Daily!$A88,'nabati '!$BG:$BG,Daily!$C$1)/6</f>
        <v>0</v>
      </c>
      <c r="N88" s="338">
        <f>+SUMIFS('nabati '!BM:BM,'nabati '!BP:BP,Daily!$A88,'nabati '!BN:BN,Daily!$C$1)/6</f>
        <v>0</v>
      </c>
      <c r="O88" s="448">
        <f t="shared" si="10"/>
        <v>0</v>
      </c>
      <c r="P88" s="469"/>
    </row>
    <row r="89" spans="1:16" s="367" customFormat="1" hidden="1" outlineLevel="1">
      <c r="A89" s="195">
        <v>402</v>
      </c>
      <c r="B89" s="187" t="s">
        <v>53</v>
      </c>
      <c r="C89" s="195" t="s">
        <v>129</v>
      </c>
      <c r="D89" s="19" t="s">
        <v>100</v>
      </c>
      <c r="E89" s="448">
        <f>+SUMIFS('nabati '!B:B,'nabati '!$E:$E,Daily!$A89,'nabati '!$C:$C,Daily!$C$1)/6</f>
        <v>0</v>
      </c>
      <c r="F89" s="448">
        <f>+SUMIFS('nabati '!I:I,'nabati '!$L:$L,Daily!$A89,'nabati '!$J:$J,Daily!$C$1)/6</f>
        <v>0</v>
      </c>
      <c r="G89" s="448">
        <f>+SUMIFS('nabati '!P:P,'nabati '!$S:$S,Daily!$A89,'nabati '!$Q:$Q,Daily!$C$1)/60</f>
        <v>0</v>
      </c>
      <c r="H89" s="448">
        <f>+SUMIFS('nabati '!W:W,'nabati '!$Z:$Z,Daily!$A89,'nabati '!$X:$X,Daily!$C$1)/6</f>
        <v>0</v>
      </c>
      <c r="I89" s="448">
        <f>+SUMIFS('nabati '!AD:AD,'nabati '!$AG:$AG,Daily!$A89,'nabati '!$AE:$AE,Daily!$C$1)/60</f>
        <v>0</v>
      </c>
      <c r="J89" s="448">
        <f>+SUMIFS('nabati '!AK:AK,'nabati '!$AN:$AN,Daily!$A89,'nabati '!$AL:$AL,Daily!$C$1)/60</f>
        <v>0</v>
      </c>
      <c r="K89" s="448">
        <f>+SUMIFS('nabati '!AR:AR,'nabati '!$AU:$AU,Daily!$A89,'nabati '!$AS:$AS,Daily!$C$1)/60</f>
        <v>0</v>
      </c>
      <c r="L89" s="448">
        <f>+SUMIFS('nabati '!AY:AY,'nabati '!$BB:$BB,Daily!$A89,'nabati '!$AZ:$AZ,Daily!$C$1)/20</f>
        <v>0</v>
      </c>
      <c r="M89" s="337">
        <f>+SUMIFS('nabati '!BF:BF,'nabati '!$BI:$BI,Daily!$A89,'nabati '!$BG:$BG,Daily!$C$1)/6</f>
        <v>0</v>
      </c>
      <c r="N89" s="338">
        <f>+SUMIFS('nabati '!BM:BM,'nabati '!BP:BP,Daily!$A89,'nabati '!BN:BN,Daily!$C$1)/6</f>
        <v>0</v>
      </c>
      <c r="O89" s="448">
        <f t="shared" si="10"/>
        <v>0</v>
      </c>
      <c r="P89" s="469"/>
    </row>
    <row r="90" spans="1:16" s="367" customFormat="1" hidden="1" outlineLevel="1">
      <c r="A90" s="195">
        <v>642</v>
      </c>
      <c r="B90" s="187" t="s">
        <v>53</v>
      </c>
      <c r="C90" s="195" t="s">
        <v>130</v>
      </c>
      <c r="D90" s="19" t="s">
        <v>100</v>
      </c>
      <c r="E90" s="448">
        <f>+SUMIFS('nabati '!B:B,'nabati '!$E:$E,Daily!$A90,'nabati '!$C:$C,Daily!$C$1)/6</f>
        <v>0</v>
      </c>
      <c r="F90" s="448">
        <f>+SUMIFS('nabati '!I:I,'nabati '!$L:$L,Daily!$A90,'nabati '!$J:$J,Daily!$C$1)/6</f>
        <v>0</v>
      </c>
      <c r="G90" s="448">
        <f>+SUMIFS('nabati '!P:P,'nabati '!$S:$S,Daily!$A90,'nabati '!$Q:$Q,Daily!$C$1)/60</f>
        <v>0</v>
      </c>
      <c r="H90" s="448">
        <f>+SUMIFS('nabati '!W:W,'nabati '!$Z:$Z,Daily!$A90,'nabati '!$X:$X,Daily!$C$1)/6</f>
        <v>0</v>
      </c>
      <c r="I90" s="448">
        <f>+SUMIFS('nabati '!AD:AD,'nabati '!$AG:$AG,Daily!$A90,'nabati '!$AE:$AE,Daily!$C$1)/60</f>
        <v>0</v>
      </c>
      <c r="J90" s="448">
        <f>+SUMIFS('nabati '!AK:AK,'nabati '!$AN:$AN,Daily!$A90,'nabati '!$AL:$AL,Daily!$C$1)/60</f>
        <v>0</v>
      </c>
      <c r="K90" s="448">
        <f>+SUMIFS('nabati '!AR:AR,'nabati '!$AU:$AU,Daily!$A90,'nabati '!$AS:$AS,Daily!$C$1)/60</f>
        <v>0</v>
      </c>
      <c r="L90" s="448">
        <f>+SUMIFS('nabati '!AY:AY,'nabati '!$BB:$BB,Daily!$A90,'nabati '!$AZ:$AZ,Daily!$C$1)/20</f>
        <v>0</v>
      </c>
      <c r="M90" s="337">
        <f>+SUMIFS('nabati '!BF:BF,'nabati '!$BI:$BI,Daily!$A90,'nabati '!$BG:$BG,Daily!$C$1)/6</f>
        <v>0</v>
      </c>
      <c r="N90" s="338">
        <f>+SUMIFS('nabati '!BM:BM,'nabati '!BP:BP,Daily!$A90,'nabati '!BN:BN,Daily!$C$1)/6</f>
        <v>0</v>
      </c>
      <c r="O90" s="448">
        <f t="shared" si="10"/>
        <v>0</v>
      </c>
      <c r="P90" s="469"/>
    </row>
    <row r="91" spans="1:16" s="367" customFormat="1" hidden="1" outlineLevel="1">
      <c r="A91" s="195">
        <v>661</v>
      </c>
      <c r="B91" s="187" t="s">
        <v>53</v>
      </c>
      <c r="C91" s="195" t="s">
        <v>131</v>
      </c>
      <c r="D91" s="19" t="s">
        <v>100</v>
      </c>
      <c r="E91" s="448">
        <f>+SUMIFS('nabati '!B:B,'nabati '!$E:$E,Daily!$A91,'nabati '!$C:$C,Daily!$C$1)/6</f>
        <v>0</v>
      </c>
      <c r="F91" s="448">
        <f>+SUMIFS('nabati '!I:I,'nabati '!$L:$L,Daily!$A91,'nabati '!$J:$J,Daily!$C$1)/6</f>
        <v>0</v>
      </c>
      <c r="G91" s="448">
        <f>+SUMIFS('nabati '!P:P,'nabati '!$S:$S,Daily!$A91,'nabati '!$Q:$Q,Daily!$C$1)/60</f>
        <v>0</v>
      </c>
      <c r="H91" s="448">
        <f>+SUMIFS('nabati '!W:W,'nabati '!$Z:$Z,Daily!$A91,'nabati '!$X:$X,Daily!$C$1)/6</f>
        <v>0</v>
      </c>
      <c r="I91" s="448">
        <f>+SUMIFS('nabati '!AD:AD,'nabati '!$AG:$AG,Daily!$A91,'nabati '!$AE:$AE,Daily!$C$1)/60</f>
        <v>0</v>
      </c>
      <c r="J91" s="448">
        <f>+SUMIFS('nabati '!AK:AK,'nabati '!$AN:$AN,Daily!$A91,'nabati '!$AL:$AL,Daily!$C$1)/60</f>
        <v>0</v>
      </c>
      <c r="K91" s="448">
        <f>+SUMIFS('nabati '!AR:AR,'nabati '!$AU:$AU,Daily!$A91,'nabati '!$AS:$AS,Daily!$C$1)/60</f>
        <v>0</v>
      </c>
      <c r="L91" s="448">
        <f>+SUMIFS('nabati '!AY:AY,'nabati '!$BB:$BB,Daily!$A91,'nabati '!$AZ:$AZ,Daily!$C$1)/20</f>
        <v>0</v>
      </c>
      <c r="M91" s="337">
        <f>+SUMIFS('nabati '!BF:BF,'nabati '!$BI:$BI,Daily!$A91,'nabati '!$BG:$BG,Daily!$C$1)/6</f>
        <v>0</v>
      </c>
      <c r="N91" s="338">
        <f>+SUMIFS('nabati '!BM:BM,'nabati '!BP:BP,Daily!$A91,'nabati '!BN:BN,Daily!$C$1)/6</f>
        <v>0</v>
      </c>
      <c r="O91" s="448">
        <f t="shared" si="10"/>
        <v>0</v>
      </c>
      <c r="P91" s="469"/>
    </row>
    <row r="92" spans="1:16" s="367" customFormat="1" hidden="1" outlineLevel="1">
      <c r="A92" s="195">
        <v>694</v>
      </c>
      <c r="B92" s="187" t="s">
        <v>53</v>
      </c>
      <c r="C92" s="195" t="s">
        <v>132</v>
      </c>
      <c r="D92" s="19" t="s">
        <v>100</v>
      </c>
      <c r="E92" s="21">
        <f>+SUMIFS('nabati '!B:B,'nabati '!$E:$E,Daily!$A92,'nabati '!$C:$C,Daily!$C$1)/6</f>
        <v>0</v>
      </c>
      <c r="F92" s="21">
        <f>+SUMIFS('nabati '!I:I,'nabati '!$L:$L,Daily!$A92,'nabati '!$J:$J,Daily!$C$1)/6</f>
        <v>0</v>
      </c>
      <c r="G92" s="21">
        <f>+SUMIFS('nabati '!P:P,'nabati '!$S:$S,Daily!$A92,'nabati '!$Q:$Q,Daily!$C$1)/60</f>
        <v>0</v>
      </c>
      <c r="H92" s="21">
        <f>+SUMIFS('nabati '!W:W,'nabati '!$Z:$Z,Daily!$A92,'nabati '!$X:$X,Daily!$C$1)/6</f>
        <v>0</v>
      </c>
      <c r="I92" s="21">
        <f>+SUMIFS('nabati '!AD:AD,'nabati '!$AG:$AG,Daily!$A92,'nabati '!$AE:$AE,Daily!$C$1)/60</f>
        <v>0</v>
      </c>
      <c r="J92" s="21">
        <f>+SUMIFS('nabati '!AK:AK,'nabati '!$AN:$AN,Daily!$A92,'nabati '!$AL:$AL,Daily!$C$1)/60</f>
        <v>0</v>
      </c>
      <c r="K92" s="21">
        <f>+SUMIFS('nabati '!AR:AR,'nabati '!$AU:$AU,Daily!$A92,'nabati '!$AS:$AS,Daily!$C$1)/60</f>
        <v>0</v>
      </c>
      <c r="L92" s="21">
        <f>+SUMIFS('nabati '!AY:AY,'nabati '!$BB:$BB,Daily!$A92,'nabati '!$AZ:$AZ,Daily!$C$1)/20</f>
        <v>0</v>
      </c>
      <c r="M92" s="334">
        <f>+SUMIFS('nabati '!BF:BF,'nabati '!$BI:$BI,Daily!$A92,'nabati '!$BG:$BG,Daily!$C$1)/6</f>
        <v>0</v>
      </c>
      <c r="N92" s="335">
        <f>+SUMIFS('nabati '!BM:BM,'nabati '!BP:BP,Daily!$A92,'nabati '!BN:BN,Daily!$C$1)/6</f>
        <v>0</v>
      </c>
      <c r="O92" s="21">
        <f t="shared" si="10"/>
        <v>0</v>
      </c>
      <c r="P92" s="469"/>
    </row>
    <row r="93" spans="1:16" s="367" customFormat="1" hidden="1" outlineLevel="1">
      <c r="A93" s="195">
        <v>2042</v>
      </c>
      <c r="B93" s="187" t="s">
        <v>53</v>
      </c>
      <c r="C93" s="195" t="s">
        <v>133</v>
      </c>
      <c r="D93" s="19" t="s">
        <v>100</v>
      </c>
      <c r="E93" s="21">
        <f>+SUMIFS('nabati '!B:B,'nabati '!$E:$E,Daily!$A93,'nabati '!$C:$C,Daily!$C$1)/6</f>
        <v>0</v>
      </c>
      <c r="F93" s="21">
        <f>+SUMIFS('nabati '!I:I,'nabati '!$L:$L,Daily!$A93,'nabati '!$J:$J,Daily!$C$1)/6</f>
        <v>0</v>
      </c>
      <c r="G93" s="21">
        <f>+SUMIFS('nabati '!P:P,'nabati '!$S:$S,Daily!$A93,'nabati '!$Q:$Q,Daily!$C$1)/60</f>
        <v>0</v>
      </c>
      <c r="H93" s="21">
        <f>+SUMIFS('nabati '!W:W,'nabati '!$Z:$Z,Daily!$A93,'nabati '!$X:$X,Daily!$C$1)/6</f>
        <v>0</v>
      </c>
      <c r="I93" s="21">
        <f>+SUMIFS('nabati '!AD:AD,'nabati '!$AG:$AG,Daily!$A93,'nabati '!$AE:$AE,Daily!$C$1)/60</f>
        <v>0</v>
      </c>
      <c r="J93" s="21">
        <f>+SUMIFS('nabati '!AK:AK,'nabati '!$AN:$AN,Daily!$A93,'nabati '!$AL:$AL,Daily!$C$1)/60</f>
        <v>0</v>
      </c>
      <c r="K93" s="21">
        <f>+SUMIFS('nabati '!AR:AR,'nabati '!$AU:$AU,Daily!$A93,'nabati '!$AS:$AS,Daily!$C$1)/60</f>
        <v>0</v>
      </c>
      <c r="L93" s="21">
        <f>+SUMIFS('nabati '!AY:AY,'nabati '!$BB:$BB,Daily!$A93,'nabati '!$AZ:$AZ,Daily!$C$1)/20</f>
        <v>0</v>
      </c>
      <c r="M93" s="334">
        <f>+SUMIFS('nabati '!BF:BF,'nabati '!$BI:$BI,Daily!$A93,'nabati '!$BG:$BG,Daily!$C$1)/6</f>
        <v>0</v>
      </c>
      <c r="N93" s="335">
        <f>+SUMIFS('nabati '!BM:BM,'nabati '!BP:BP,Daily!$A93,'nabati '!BN:BN,Daily!$C$1)/6</f>
        <v>0</v>
      </c>
      <c r="O93" s="21">
        <f t="shared" ref="O93:O98" si="11">+SUMPRODUCT($E$1:$N$1,E93:N93)</f>
        <v>0</v>
      </c>
      <c r="P93" s="469"/>
    </row>
    <row r="94" spans="1:16" s="367" customFormat="1" hidden="1" outlineLevel="1">
      <c r="A94" s="195">
        <v>2052</v>
      </c>
      <c r="B94" s="187" t="s">
        <v>53</v>
      </c>
      <c r="C94" s="195" t="s">
        <v>134</v>
      </c>
      <c r="D94" s="19" t="s">
        <v>100</v>
      </c>
      <c r="E94" s="21">
        <f>+SUMIFS('nabati '!B:B,'nabati '!$E:$E,Daily!$A94,'nabati '!$C:$C,Daily!$C$1)/6</f>
        <v>0</v>
      </c>
      <c r="F94" s="21">
        <f>+SUMIFS('nabati '!I:I,'nabati '!$L:$L,Daily!$A94,'nabati '!$J:$J,Daily!$C$1)/6</f>
        <v>0</v>
      </c>
      <c r="G94" s="21">
        <f>+SUMIFS('nabati '!P:P,'nabati '!$S:$S,Daily!$A94,'nabati '!$Q:$Q,Daily!$C$1)/60</f>
        <v>0</v>
      </c>
      <c r="H94" s="21">
        <f>+SUMIFS('nabati '!W:W,'nabati '!$Z:$Z,Daily!$A94,'nabati '!$X:$X,Daily!$C$1)/6</f>
        <v>0</v>
      </c>
      <c r="I94" s="21">
        <f>+SUMIFS('nabati '!AD:AD,'nabati '!$AG:$AG,Daily!$A94,'nabati '!$AE:$AE,Daily!$C$1)/60</f>
        <v>0</v>
      </c>
      <c r="J94" s="21">
        <f>+SUMIFS('nabati '!AK:AK,'nabati '!$AN:$AN,Daily!$A94,'nabati '!$AL:$AL,Daily!$C$1)/60</f>
        <v>0</v>
      </c>
      <c r="K94" s="21">
        <f>+SUMIFS('nabati '!AR:AR,'nabati '!$AU:$AU,Daily!$A94,'nabati '!$AS:$AS,Daily!$C$1)/60</f>
        <v>0</v>
      </c>
      <c r="L94" s="21">
        <f>+SUMIFS('nabati '!AY:AY,'nabati '!$BB:$BB,Daily!$A94,'nabati '!$AZ:$AZ,Daily!$C$1)/20</f>
        <v>0</v>
      </c>
      <c r="M94" s="334">
        <f>+SUMIFS('nabati '!BF:BF,'nabati '!$BI:$BI,Daily!$A94,'nabati '!$BG:$BG,Daily!$C$1)/6</f>
        <v>0</v>
      </c>
      <c r="N94" s="335">
        <f>+SUMIFS('nabati '!BM:BM,'nabati '!BP:BP,Daily!$A94,'nabati '!BN:BN,Daily!$C$1)/6</f>
        <v>0</v>
      </c>
      <c r="O94" s="21">
        <f t="shared" si="11"/>
        <v>0</v>
      </c>
      <c r="P94" s="469"/>
    </row>
    <row r="95" spans="1:16" s="367" customFormat="1" hidden="1" outlineLevel="1">
      <c r="A95" s="195">
        <v>2063</v>
      </c>
      <c r="B95" s="187" t="s">
        <v>53</v>
      </c>
      <c r="C95" s="195" t="s">
        <v>135</v>
      </c>
      <c r="D95" s="19" t="s">
        <v>100</v>
      </c>
      <c r="E95" s="448">
        <f>+SUMIFS('nabati '!B:B,'nabati '!$E:$E,Daily!$A95,'nabati '!$C:$C,Daily!$C$1)/6</f>
        <v>0</v>
      </c>
      <c r="F95" s="448">
        <f>+SUMIFS('nabati '!I:I,'nabati '!$L:$L,Daily!$A95,'nabati '!$J:$J,Daily!$C$1)/6</f>
        <v>0</v>
      </c>
      <c r="G95" s="448">
        <f>+SUMIFS('nabati '!P:P,'nabati '!$S:$S,Daily!$A95,'nabati '!$Q:$Q,Daily!$C$1)/60</f>
        <v>0</v>
      </c>
      <c r="H95" s="448">
        <f>+SUMIFS('nabati '!W:W,'nabati '!$Z:$Z,Daily!$A95,'nabati '!$X:$X,Daily!$C$1)/6</f>
        <v>0</v>
      </c>
      <c r="I95" s="448">
        <f>+SUMIFS('nabati '!AD:AD,'nabati '!$AG:$AG,Daily!$A95,'nabati '!$AE:$AE,Daily!$C$1)/60</f>
        <v>0</v>
      </c>
      <c r="J95" s="448">
        <f>+SUMIFS('nabati '!AK:AK,'nabati '!$AN:$AN,Daily!$A95,'nabati '!$AL:$AL,Daily!$C$1)/60</f>
        <v>0</v>
      </c>
      <c r="K95" s="448">
        <f>+SUMIFS('nabati '!AR:AR,'nabati '!$AU:$AU,Daily!$A95,'nabati '!$AS:$AS,Daily!$C$1)/60</f>
        <v>0</v>
      </c>
      <c r="L95" s="448">
        <f>+SUMIFS('nabati '!AY:AY,'nabati '!$BB:$BB,Daily!$A95,'nabati '!$AZ:$AZ,Daily!$C$1)/20</f>
        <v>0</v>
      </c>
      <c r="M95" s="337">
        <f>+SUMIFS('nabati '!BF:BF,'nabati '!$BI:$BI,Daily!$A95,'nabati '!$BG:$BG,Daily!$C$1)/6</f>
        <v>0</v>
      </c>
      <c r="N95" s="338">
        <f>+SUMIFS('nabati '!BM:BM,'nabati '!BP:BP,Daily!$A95,'nabati '!BN:BN,Daily!$C$1)/6</f>
        <v>0</v>
      </c>
      <c r="O95" s="448">
        <f t="shared" si="11"/>
        <v>0</v>
      </c>
      <c r="P95" s="469"/>
    </row>
    <row r="96" spans="1:16" s="367" customFormat="1" hidden="1" outlineLevel="1">
      <c r="A96" s="195">
        <v>2064</v>
      </c>
      <c r="B96" s="187" t="s">
        <v>53</v>
      </c>
      <c r="C96" s="195" t="s">
        <v>136</v>
      </c>
      <c r="D96" s="19" t="s">
        <v>100</v>
      </c>
      <c r="E96" s="448">
        <f>+SUMIFS('nabati '!B:B,'nabati '!$E:$E,Daily!$A96,'nabati '!$C:$C,Daily!$C$1)/6</f>
        <v>0</v>
      </c>
      <c r="F96" s="448">
        <f>+SUMIFS('nabati '!I:I,'nabati '!$L:$L,Daily!$A96,'nabati '!$J:$J,Daily!$C$1)/6</f>
        <v>0</v>
      </c>
      <c r="G96" s="448">
        <f>+SUMIFS('nabati '!P:P,'nabati '!$S:$S,Daily!$A96,'nabati '!$Q:$Q,Daily!$C$1)/60</f>
        <v>0</v>
      </c>
      <c r="H96" s="448">
        <f>+SUMIFS('nabati '!W:W,'nabati '!$Z:$Z,Daily!$A96,'nabati '!$X:$X,Daily!$C$1)/6</f>
        <v>0</v>
      </c>
      <c r="I96" s="448">
        <f>+SUMIFS('nabati '!AD:AD,'nabati '!$AG:$AG,Daily!$A96,'nabati '!$AE:$AE,Daily!$C$1)/60</f>
        <v>0</v>
      </c>
      <c r="J96" s="448">
        <f>+SUMIFS('nabati '!AK:AK,'nabati '!$AN:$AN,Daily!$A96,'nabati '!$AL:$AL,Daily!$C$1)/60</f>
        <v>0</v>
      </c>
      <c r="K96" s="448">
        <f>+SUMIFS('nabati '!AR:AR,'nabati '!$AU:$AU,Daily!$A96,'nabati '!$AS:$AS,Daily!$C$1)/60</f>
        <v>0</v>
      </c>
      <c r="L96" s="448">
        <f>+SUMIFS('nabati '!AY:AY,'nabati '!$BB:$BB,Daily!$A96,'nabati '!$AZ:$AZ,Daily!$C$1)/20</f>
        <v>0</v>
      </c>
      <c r="M96" s="337">
        <f>+SUMIFS('nabati '!BF:BF,'nabati '!$BI:$BI,Daily!$A96,'nabati '!$BG:$BG,Daily!$C$1)/6</f>
        <v>0</v>
      </c>
      <c r="N96" s="338">
        <f>+SUMIFS('nabati '!BM:BM,'nabati '!BP:BP,Daily!$A96,'nabati '!BN:BN,Daily!$C$1)/6</f>
        <v>0</v>
      </c>
      <c r="O96" s="448">
        <f t="shared" si="11"/>
        <v>0</v>
      </c>
      <c r="P96" s="469"/>
    </row>
    <row r="97" spans="1:16" s="367" customFormat="1" hidden="1" outlineLevel="1">
      <c r="A97" s="195">
        <v>2070</v>
      </c>
      <c r="B97" s="187" t="s">
        <v>53</v>
      </c>
      <c r="C97" s="195" t="s">
        <v>137</v>
      </c>
      <c r="D97" s="19" t="s">
        <v>100</v>
      </c>
      <c r="E97" s="448">
        <f>+SUMIFS('nabati '!B:B,'nabati '!$E:$E,Daily!$A97,'nabati '!$C:$C,Daily!$C$1)/6</f>
        <v>0</v>
      </c>
      <c r="F97" s="448">
        <f>+SUMIFS('nabati '!I:I,'nabati '!$L:$L,Daily!$A97,'nabati '!$J:$J,Daily!$C$1)/6</f>
        <v>0</v>
      </c>
      <c r="G97" s="448">
        <f>+SUMIFS('nabati '!P:P,'nabati '!$S:$S,Daily!$A97,'nabati '!$Q:$Q,Daily!$C$1)/60</f>
        <v>0</v>
      </c>
      <c r="H97" s="448">
        <f>+SUMIFS('nabati '!W:W,'nabati '!$Z:$Z,Daily!$A97,'nabati '!$X:$X,Daily!$C$1)/6</f>
        <v>0</v>
      </c>
      <c r="I97" s="448">
        <f>+SUMIFS('nabati '!AD:AD,'nabati '!$AG:$AG,Daily!$A97,'nabati '!$AE:$AE,Daily!$C$1)/60</f>
        <v>0</v>
      </c>
      <c r="J97" s="448">
        <f>+SUMIFS('nabati '!AK:AK,'nabati '!$AN:$AN,Daily!$A97,'nabati '!$AL:$AL,Daily!$C$1)/60</f>
        <v>0</v>
      </c>
      <c r="K97" s="448">
        <f>+SUMIFS('nabati '!AR:AR,'nabati '!$AU:$AU,Daily!$A97,'nabati '!$AS:$AS,Daily!$C$1)/60</f>
        <v>0</v>
      </c>
      <c r="L97" s="448">
        <f>+SUMIFS('nabati '!AY:AY,'nabati '!$BB:$BB,Daily!$A97,'nabati '!$AZ:$AZ,Daily!$C$1)/20</f>
        <v>0</v>
      </c>
      <c r="M97" s="337">
        <f>+SUMIFS('nabati '!BF:BF,'nabati '!$BI:$BI,Daily!$A97,'nabati '!$BG:$BG,Daily!$C$1)/6</f>
        <v>0</v>
      </c>
      <c r="N97" s="338">
        <f>+SUMIFS('nabati '!BM:BM,'nabati '!BP:BP,Daily!$A97,'nabati '!BN:BN,Daily!$C$1)/6</f>
        <v>0</v>
      </c>
      <c r="O97" s="448">
        <f t="shared" si="11"/>
        <v>0</v>
      </c>
      <c r="P97" s="469"/>
    </row>
    <row r="98" spans="1:16" s="367" customFormat="1" hidden="1" outlineLevel="1">
      <c r="A98" s="195">
        <v>2078</v>
      </c>
      <c r="B98" s="187" t="s">
        <v>53</v>
      </c>
      <c r="C98" s="195" t="s">
        <v>138</v>
      </c>
      <c r="D98" s="19" t="s">
        <v>100</v>
      </c>
      <c r="E98" s="448">
        <f>+SUMIFS('nabati '!B:B,'nabati '!$E:$E,Daily!$A98,'nabati '!$C:$C,Daily!$C$1)/6</f>
        <v>0</v>
      </c>
      <c r="F98" s="448">
        <f>+SUMIFS('nabati '!I:I,'nabati '!$L:$L,Daily!$A98,'nabati '!$J:$J,Daily!$C$1)/6</f>
        <v>0</v>
      </c>
      <c r="G98" s="448">
        <f>+SUMIFS('nabati '!P:P,'nabati '!$S:$S,Daily!$A98,'nabati '!$Q:$Q,Daily!$C$1)/60</f>
        <v>0</v>
      </c>
      <c r="H98" s="448">
        <f>+SUMIFS('nabati '!W:W,'nabati '!$Z:$Z,Daily!$A98,'nabati '!$X:$X,Daily!$C$1)/6</f>
        <v>0</v>
      </c>
      <c r="I98" s="448">
        <f>+SUMIFS('nabati '!AD:AD,'nabati '!$AG:$AG,Daily!$A98,'nabati '!$AE:$AE,Daily!$C$1)/60</f>
        <v>0</v>
      </c>
      <c r="J98" s="448">
        <f>+SUMIFS('nabati '!AK:AK,'nabati '!$AN:$AN,Daily!$A98,'nabati '!$AL:$AL,Daily!$C$1)/60</f>
        <v>0</v>
      </c>
      <c r="K98" s="448">
        <f>+SUMIFS('nabati '!AR:AR,'nabati '!$AU:$AU,Daily!$A98,'nabati '!$AS:$AS,Daily!$C$1)/60</f>
        <v>0</v>
      </c>
      <c r="L98" s="448">
        <f>+SUMIFS('nabati '!AY:AY,'nabati '!$BB:$BB,Daily!$A98,'nabati '!$AZ:$AZ,Daily!$C$1)/20</f>
        <v>0</v>
      </c>
      <c r="M98" s="337">
        <f>+SUMIFS('nabati '!BF:BF,'nabati '!$BI:$BI,Daily!$A98,'nabati '!$BG:$BG,Daily!$C$1)/6</f>
        <v>0</v>
      </c>
      <c r="N98" s="338">
        <f>+SUMIFS('nabati '!BM:BM,'nabati '!BP:BP,Daily!$A98,'nabati '!BN:BN,Daily!$C$1)/6</f>
        <v>0</v>
      </c>
      <c r="O98" s="448">
        <f t="shared" si="11"/>
        <v>0</v>
      </c>
      <c r="P98" s="469"/>
    </row>
    <row r="99" spans="1:16" s="367" customFormat="1" hidden="1" outlineLevel="1">
      <c r="A99" s="195">
        <v>2082</v>
      </c>
      <c r="B99" s="187" t="s">
        <v>53</v>
      </c>
      <c r="C99" s="195" t="s">
        <v>139</v>
      </c>
      <c r="D99" s="19" t="s">
        <v>100</v>
      </c>
      <c r="E99" s="448">
        <f>+SUMIFS('nabati '!B:B,'nabati '!$E:$E,Daily!$A99,'nabati '!$C:$C,Daily!$C$1)/6</f>
        <v>0</v>
      </c>
      <c r="F99" s="448">
        <f>+SUMIFS('nabati '!I:I,'nabati '!$L:$L,Daily!$A99,'nabati '!$J:$J,Daily!$C$1)/6</f>
        <v>0</v>
      </c>
      <c r="G99" s="448">
        <f>+SUMIFS('nabati '!P:P,'nabati '!$S:$S,Daily!$A99,'nabati '!$Q:$Q,Daily!$C$1)/60</f>
        <v>0</v>
      </c>
      <c r="H99" s="448">
        <f>+SUMIFS('nabati '!W:W,'nabati '!$Z:$Z,Daily!$A99,'nabati '!$X:$X,Daily!$C$1)/6</f>
        <v>0</v>
      </c>
      <c r="I99" s="448">
        <f>+SUMIFS('nabati '!AD:AD,'nabati '!$AG:$AG,Daily!$A99,'nabati '!$AE:$AE,Daily!$C$1)/60</f>
        <v>0</v>
      </c>
      <c r="J99" s="448">
        <f>+SUMIFS('nabati '!AK:AK,'nabati '!$AN:$AN,Daily!$A99,'nabati '!$AL:$AL,Daily!$C$1)/60</f>
        <v>0</v>
      </c>
      <c r="K99" s="448">
        <f>+SUMIFS('nabati '!AR:AR,'nabati '!$AU:$AU,Daily!$A99,'nabati '!$AS:$AS,Daily!$C$1)/60</f>
        <v>0</v>
      </c>
      <c r="L99" s="448">
        <f>+SUMIFS('nabati '!AY:AY,'nabati '!$BB:$BB,Daily!$A99,'nabati '!$AZ:$AZ,Daily!$C$1)/20</f>
        <v>0</v>
      </c>
      <c r="M99" s="337">
        <f>+SUMIFS('nabati '!BF:BF,'nabati '!$BI:$BI,Daily!$A99,'nabati '!$BG:$BG,Daily!$C$1)/6</f>
        <v>0</v>
      </c>
      <c r="N99" s="338">
        <f>+SUMIFS('nabati '!BM:BM,'nabati '!BP:BP,Daily!$A99,'nabati '!BN:BN,Daily!$C$1)/6</f>
        <v>0</v>
      </c>
      <c r="O99" s="448">
        <f t="shared" ref="O99:O108" si="12">+SUMPRODUCT($E$1:$N$1,E99:N99)</f>
        <v>0</v>
      </c>
      <c r="P99" s="469"/>
    </row>
    <row r="100" spans="1:16" s="367" customFormat="1" hidden="1" outlineLevel="1">
      <c r="A100" s="195">
        <v>2096</v>
      </c>
      <c r="B100" s="187" t="s">
        <v>53</v>
      </c>
      <c r="C100" s="195" t="s">
        <v>140</v>
      </c>
      <c r="D100" s="19" t="s">
        <v>100</v>
      </c>
      <c r="E100" s="448">
        <f>+SUMIFS('nabati '!B:B,'nabati '!$E:$E,Daily!$A100,'nabati '!$C:$C,Daily!$C$1)/6</f>
        <v>0</v>
      </c>
      <c r="F100" s="448">
        <f>+SUMIFS('nabati '!I:I,'nabati '!$L:$L,Daily!$A100,'nabati '!$J:$J,Daily!$C$1)/6</f>
        <v>0</v>
      </c>
      <c r="G100" s="448">
        <f>+SUMIFS('nabati '!P:P,'nabati '!$S:$S,Daily!$A100,'nabati '!$Q:$Q,Daily!$C$1)/60</f>
        <v>0</v>
      </c>
      <c r="H100" s="448">
        <f>+SUMIFS('nabati '!W:W,'nabati '!$Z:$Z,Daily!$A100,'nabati '!$X:$X,Daily!$C$1)/6</f>
        <v>0</v>
      </c>
      <c r="I100" s="448">
        <f>+SUMIFS('nabati '!AD:AD,'nabati '!$AG:$AG,Daily!$A100,'nabati '!$AE:$AE,Daily!$C$1)/60</f>
        <v>0</v>
      </c>
      <c r="J100" s="448">
        <f>+SUMIFS('nabati '!AK:AK,'nabati '!$AN:$AN,Daily!$A100,'nabati '!$AL:$AL,Daily!$C$1)/60</f>
        <v>0</v>
      </c>
      <c r="K100" s="448">
        <f>+SUMIFS('nabati '!AR:AR,'nabati '!$AU:$AU,Daily!$A100,'nabati '!$AS:$AS,Daily!$C$1)/60</f>
        <v>0</v>
      </c>
      <c r="L100" s="448">
        <f>+SUMIFS('nabati '!AY:AY,'nabati '!$BB:$BB,Daily!$A100,'nabati '!$AZ:$AZ,Daily!$C$1)/20</f>
        <v>0</v>
      </c>
      <c r="M100" s="337">
        <f>+SUMIFS('nabati '!BF:BF,'nabati '!$BI:$BI,Daily!$A100,'nabati '!$BG:$BG,Daily!$C$1)/6</f>
        <v>0</v>
      </c>
      <c r="N100" s="338">
        <f>+SUMIFS('nabati '!BM:BM,'nabati '!BP:BP,Daily!$A100,'nabati '!BN:BN,Daily!$C$1)/6</f>
        <v>0</v>
      </c>
      <c r="O100" s="448">
        <f t="shared" si="12"/>
        <v>0</v>
      </c>
      <c r="P100" s="469"/>
    </row>
    <row r="101" spans="1:16" s="367" customFormat="1" hidden="1" outlineLevel="1">
      <c r="A101" s="195">
        <v>2097</v>
      </c>
      <c r="B101" s="187" t="s">
        <v>53</v>
      </c>
      <c r="C101" s="195" t="s">
        <v>141</v>
      </c>
      <c r="D101" s="19" t="s">
        <v>100</v>
      </c>
      <c r="E101" s="448">
        <f>+SUMIFS('nabati '!B:B,'nabati '!$E:$E,Daily!$A101,'nabati '!$C:$C,Daily!$C$1)/6</f>
        <v>0</v>
      </c>
      <c r="F101" s="448">
        <f>+SUMIFS('nabati '!I:I,'nabati '!$L:$L,Daily!$A101,'nabati '!$J:$J,Daily!$C$1)/6</f>
        <v>0</v>
      </c>
      <c r="G101" s="448">
        <f>+SUMIFS('nabati '!P:P,'nabati '!$S:$S,Daily!$A101,'nabati '!$Q:$Q,Daily!$C$1)/60</f>
        <v>0</v>
      </c>
      <c r="H101" s="448">
        <f>+SUMIFS('nabati '!W:W,'nabati '!$Z:$Z,Daily!$A101,'nabati '!$X:$X,Daily!$C$1)/6</f>
        <v>0</v>
      </c>
      <c r="I101" s="448">
        <f>+SUMIFS('nabati '!AD:AD,'nabati '!$AG:$AG,Daily!$A101,'nabati '!$AE:$AE,Daily!$C$1)/60</f>
        <v>0</v>
      </c>
      <c r="J101" s="448">
        <f>+SUMIFS('nabati '!AK:AK,'nabati '!$AN:$AN,Daily!$A101,'nabati '!$AL:$AL,Daily!$C$1)/60</f>
        <v>0</v>
      </c>
      <c r="K101" s="448">
        <f>+SUMIFS('nabati '!AR:AR,'nabati '!$AU:$AU,Daily!$A101,'nabati '!$AS:$AS,Daily!$C$1)/60</f>
        <v>0</v>
      </c>
      <c r="L101" s="448">
        <f>+SUMIFS('nabati '!AY:AY,'nabati '!$BB:$BB,Daily!$A101,'nabati '!$AZ:$AZ,Daily!$C$1)/20</f>
        <v>0</v>
      </c>
      <c r="M101" s="337">
        <f>+SUMIFS('nabati '!BF:BF,'nabati '!$BI:$BI,Daily!$A101,'nabati '!$BG:$BG,Daily!$C$1)/6</f>
        <v>0</v>
      </c>
      <c r="N101" s="338">
        <f>+SUMIFS('nabati '!BM:BM,'nabati '!BP:BP,Daily!$A101,'nabati '!BN:BN,Daily!$C$1)/6</f>
        <v>0</v>
      </c>
      <c r="O101" s="448">
        <f t="shared" si="12"/>
        <v>0</v>
      </c>
      <c r="P101" s="469"/>
    </row>
    <row r="102" spans="1:16" s="269" customFormat="1" hidden="1" outlineLevel="1">
      <c r="A102" s="195">
        <v>2099</v>
      </c>
      <c r="B102" s="190" t="s">
        <v>53</v>
      </c>
      <c r="C102" s="195" t="s">
        <v>142</v>
      </c>
      <c r="D102" s="19" t="s">
        <v>100</v>
      </c>
      <c r="E102" s="21">
        <f>+SUMIFS('nabati '!B:B,'nabati '!$E:$E,Daily!$A102,'nabati '!$C:$C,Daily!$C$1)/6</f>
        <v>0</v>
      </c>
      <c r="F102" s="21">
        <f>+SUMIFS('nabati '!I:I,'nabati '!$L:$L,Daily!$A102,'nabati '!$J:$J,Daily!$C$1)/6</f>
        <v>0</v>
      </c>
      <c r="G102" s="21">
        <f>+SUMIFS('nabati '!P:P,'nabati '!$S:$S,Daily!$A102,'nabati '!$Q:$Q,Daily!$C$1)/60</f>
        <v>0</v>
      </c>
      <c r="H102" s="21">
        <f>+SUMIFS('nabati '!W:W,'nabati '!$Z:$Z,Daily!$A102,'nabati '!$X:$X,Daily!$C$1)/6</f>
        <v>0</v>
      </c>
      <c r="I102" s="21">
        <f>+SUMIFS('nabati '!AD:AD,'nabati '!$AG:$AG,Daily!$A102,'nabati '!$AE:$AE,Daily!$C$1)/60</f>
        <v>0</v>
      </c>
      <c r="J102" s="21">
        <f>+SUMIFS('nabati '!AK:AK,'nabati '!$AN:$AN,Daily!$A102,'nabati '!$AL:$AL,Daily!$C$1)/60</f>
        <v>0</v>
      </c>
      <c r="K102" s="21">
        <f>+SUMIFS('nabati '!AR:AR,'nabati '!$AU:$AU,Daily!$A102,'nabati '!$AS:$AS,Daily!$C$1)/60</f>
        <v>0</v>
      </c>
      <c r="L102" s="21">
        <f>+SUMIFS('nabati '!AY:AY,'nabati '!$BB:$BB,Daily!$A102,'nabati '!$AZ:$AZ,Daily!$C$1)/20</f>
        <v>0</v>
      </c>
      <c r="M102" s="334">
        <f>+SUMIFS('nabati '!BF:BF,'nabati '!$BI:$BI,Daily!$A102,'nabati '!$BG:$BG,Daily!$C$1)/6</f>
        <v>0</v>
      </c>
      <c r="N102" s="335">
        <f>+SUMIFS('nabati '!BM:BM,'nabati '!BP:BP,Daily!$A102,'nabati '!BN:BN,Daily!$C$1)/6</f>
        <v>0</v>
      </c>
      <c r="O102" s="21">
        <f t="shared" si="12"/>
        <v>0</v>
      </c>
      <c r="P102" s="468"/>
    </row>
    <row r="103" spans="1:16" s="367" customFormat="1" hidden="1" outlineLevel="1">
      <c r="A103" s="195">
        <v>2104</v>
      </c>
      <c r="B103" s="187" t="s">
        <v>53</v>
      </c>
      <c r="C103" s="195" t="s">
        <v>143</v>
      </c>
      <c r="D103" s="19" t="s">
        <v>100</v>
      </c>
      <c r="E103" s="448">
        <f>+SUMIFS('nabati '!B:B,'nabati '!$E:$E,Daily!$A103,'nabati '!$C:$C,Daily!$C$1)/6</f>
        <v>0</v>
      </c>
      <c r="F103" s="448">
        <f>+SUMIFS('nabati '!I:I,'nabati '!$L:$L,Daily!$A103,'nabati '!$J:$J,Daily!$C$1)/6</f>
        <v>0</v>
      </c>
      <c r="G103" s="448">
        <f>+SUMIFS('nabati '!P:P,'nabati '!$S:$S,Daily!$A103,'nabati '!$Q:$Q,Daily!$C$1)/60</f>
        <v>0</v>
      </c>
      <c r="H103" s="448">
        <f>+SUMIFS('nabati '!W:W,'nabati '!$Z:$Z,Daily!$A103,'nabati '!$X:$X,Daily!$C$1)/6</f>
        <v>0</v>
      </c>
      <c r="I103" s="448">
        <f>+SUMIFS('nabati '!AD:AD,'nabati '!$AG:$AG,Daily!$A103,'nabati '!$AE:$AE,Daily!$C$1)/60</f>
        <v>0</v>
      </c>
      <c r="J103" s="448">
        <f>+SUMIFS('nabati '!AK:AK,'nabati '!$AN:$AN,Daily!$A103,'nabati '!$AL:$AL,Daily!$C$1)/60</f>
        <v>0</v>
      </c>
      <c r="K103" s="448">
        <f>+SUMIFS('nabati '!AR:AR,'nabati '!$AU:$AU,Daily!$A103,'nabati '!$AS:$AS,Daily!$C$1)/60</f>
        <v>0</v>
      </c>
      <c r="L103" s="448">
        <f>+SUMIFS('nabati '!AY:AY,'nabati '!$BB:$BB,Daily!$A103,'nabati '!$AZ:$AZ,Daily!$C$1)/20</f>
        <v>0</v>
      </c>
      <c r="M103" s="337">
        <f>+SUMIFS('nabati '!BF:BF,'nabati '!$BI:$BI,Daily!$A103,'nabati '!$BG:$BG,Daily!$C$1)/6</f>
        <v>0</v>
      </c>
      <c r="N103" s="338">
        <f>+SUMIFS('nabati '!BM:BM,'nabati '!BP:BP,Daily!$A103,'nabati '!BN:BN,Daily!$C$1)/6</f>
        <v>0</v>
      </c>
      <c r="O103" s="448">
        <f t="shared" si="12"/>
        <v>0</v>
      </c>
      <c r="P103" s="469"/>
    </row>
    <row r="104" spans="1:16" s="367" customFormat="1" hidden="1" outlineLevel="1">
      <c r="A104" s="195">
        <v>2107</v>
      </c>
      <c r="B104" s="187" t="s">
        <v>53</v>
      </c>
      <c r="C104" s="195" t="s">
        <v>144</v>
      </c>
      <c r="D104" s="19" t="s">
        <v>100</v>
      </c>
      <c r="E104" s="448">
        <f>+SUMIFS('nabati '!B:B,'nabati '!$E:$E,Daily!$A104,'nabati '!$C:$C,Daily!$C$1)/6</f>
        <v>0</v>
      </c>
      <c r="F104" s="448">
        <f>+SUMIFS('nabati '!I:I,'nabati '!$L:$L,Daily!$A104,'nabati '!$J:$J,Daily!$C$1)/6</f>
        <v>0</v>
      </c>
      <c r="G104" s="448">
        <f>+SUMIFS('nabati '!P:P,'nabati '!$S:$S,Daily!$A104,'nabati '!$Q:$Q,Daily!$C$1)/60</f>
        <v>0</v>
      </c>
      <c r="H104" s="448">
        <f>+SUMIFS('nabati '!W:W,'nabati '!$Z:$Z,Daily!$A104,'nabati '!$X:$X,Daily!$C$1)/6</f>
        <v>0</v>
      </c>
      <c r="I104" s="448">
        <f>+SUMIFS('nabati '!AD:AD,'nabati '!$AG:$AG,Daily!$A104,'nabati '!$AE:$AE,Daily!$C$1)/60</f>
        <v>0</v>
      </c>
      <c r="J104" s="448">
        <f>+SUMIFS('nabati '!AK:AK,'nabati '!$AN:$AN,Daily!$A104,'nabati '!$AL:$AL,Daily!$C$1)/60</f>
        <v>0</v>
      </c>
      <c r="K104" s="448">
        <f>+SUMIFS('nabati '!AR:AR,'nabati '!$AU:$AU,Daily!$A104,'nabati '!$AS:$AS,Daily!$C$1)/60</f>
        <v>0</v>
      </c>
      <c r="L104" s="448">
        <f>+SUMIFS('nabati '!AY:AY,'nabati '!$BB:$BB,Daily!$A104,'nabati '!$AZ:$AZ,Daily!$C$1)/20</f>
        <v>0</v>
      </c>
      <c r="M104" s="337">
        <f>+SUMIFS('nabati '!BF:BF,'nabati '!$BI:$BI,Daily!$A104,'nabati '!$BG:$BG,Daily!$C$1)/6</f>
        <v>0</v>
      </c>
      <c r="N104" s="338">
        <f>+SUMIFS('nabati '!BM:BM,'nabati '!BP:BP,Daily!$A104,'nabati '!BN:BN,Daily!$C$1)/6</f>
        <v>0</v>
      </c>
      <c r="O104" s="448">
        <f t="shared" si="12"/>
        <v>0</v>
      </c>
      <c r="P104" s="469"/>
    </row>
    <row r="105" spans="1:16" s="367" customFormat="1" hidden="1" outlineLevel="1">
      <c r="A105" s="195">
        <v>2109</v>
      </c>
      <c r="B105" s="187" t="s">
        <v>53</v>
      </c>
      <c r="C105" s="195" t="s">
        <v>145</v>
      </c>
      <c r="D105" s="19" t="s">
        <v>100</v>
      </c>
      <c r="E105" s="448">
        <f>+SUMIFS('nabati '!B:B,'nabati '!$E:$E,Daily!$A105,'nabati '!$C:$C,Daily!$C$1)/6</f>
        <v>0</v>
      </c>
      <c r="F105" s="448">
        <f>+SUMIFS('nabati '!I:I,'nabati '!$L:$L,Daily!$A105,'nabati '!$J:$J,Daily!$C$1)/6</f>
        <v>0</v>
      </c>
      <c r="G105" s="448">
        <f>+SUMIFS('nabati '!P:P,'nabati '!$S:$S,Daily!$A105,'nabati '!$Q:$Q,Daily!$C$1)/60</f>
        <v>0</v>
      </c>
      <c r="H105" s="448">
        <f>+SUMIFS('nabati '!W:W,'nabati '!$Z:$Z,Daily!$A105,'nabati '!$X:$X,Daily!$C$1)/6</f>
        <v>0</v>
      </c>
      <c r="I105" s="448">
        <f>+SUMIFS('nabati '!AD:AD,'nabati '!$AG:$AG,Daily!$A105,'nabati '!$AE:$AE,Daily!$C$1)/60</f>
        <v>0</v>
      </c>
      <c r="J105" s="448">
        <f>+SUMIFS('nabati '!AK:AK,'nabati '!$AN:$AN,Daily!$A105,'nabati '!$AL:$AL,Daily!$C$1)/60</f>
        <v>0</v>
      </c>
      <c r="K105" s="448">
        <f>+SUMIFS('nabati '!AR:AR,'nabati '!$AU:$AU,Daily!$A105,'nabati '!$AS:$AS,Daily!$C$1)/60</f>
        <v>0</v>
      </c>
      <c r="L105" s="448">
        <f>+SUMIFS('nabati '!AY:AY,'nabati '!$BB:$BB,Daily!$A105,'nabati '!$AZ:$AZ,Daily!$C$1)/20</f>
        <v>0</v>
      </c>
      <c r="M105" s="337">
        <f>+SUMIFS('nabati '!BF:BF,'nabati '!$BI:$BI,Daily!$A105,'nabati '!$BG:$BG,Daily!$C$1)/6</f>
        <v>0</v>
      </c>
      <c r="N105" s="338">
        <f>+SUMIFS('nabati '!BM:BM,'nabati '!BP:BP,Daily!$A105,'nabati '!BN:BN,Daily!$C$1)/6</f>
        <v>0</v>
      </c>
      <c r="O105" s="448">
        <f t="shared" si="12"/>
        <v>0</v>
      </c>
      <c r="P105" s="469"/>
    </row>
    <row r="106" spans="1:16" s="367" customFormat="1" hidden="1" outlineLevel="1">
      <c r="A106" s="195">
        <v>2113</v>
      </c>
      <c r="B106" s="187" t="s">
        <v>53</v>
      </c>
      <c r="C106" s="195" t="s">
        <v>146</v>
      </c>
      <c r="D106" s="19" t="s">
        <v>100</v>
      </c>
      <c r="E106" s="448">
        <f>+SUMIFS('nabati '!B:B,'nabati '!$E:$E,Daily!$A106,'nabati '!$C:$C,Daily!$C$1)/6</f>
        <v>0</v>
      </c>
      <c r="F106" s="448">
        <f>+SUMIFS('nabati '!I:I,'nabati '!$L:$L,Daily!$A106,'nabati '!$J:$J,Daily!$C$1)/6</f>
        <v>0</v>
      </c>
      <c r="G106" s="448">
        <f>+SUMIFS('nabati '!P:P,'nabati '!$S:$S,Daily!$A106,'nabati '!$Q:$Q,Daily!$C$1)/60</f>
        <v>0</v>
      </c>
      <c r="H106" s="448">
        <f>+SUMIFS('nabati '!W:W,'nabati '!$Z:$Z,Daily!$A106,'nabati '!$X:$X,Daily!$C$1)/6</f>
        <v>0</v>
      </c>
      <c r="I106" s="448">
        <f>+SUMIFS('nabati '!AD:AD,'nabati '!$AG:$AG,Daily!$A106,'nabati '!$AE:$AE,Daily!$C$1)/60</f>
        <v>0</v>
      </c>
      <c r="J106" s="448">
        <f>+SUMIFS('nabati '!AK:AK,'nabati '!$AN:$AN,Daily!$A106,'nabati '!$AL:$AL,Daily!$C$1)/60</f>
        <v>0</v>
      </c>
      <c r="K106" s="448">
        <f>+SUMIFS('nabati '!AR:AR,'nabati '!$AU:$AU,Daily!$A106,'nabati '!$AS:$AS,Daily!$C$1)/60</f>
        <v>0</v>
      </c>
      <c r="L106" s="448">
        <f>+SUMIFS('nabati '!AY:AY,'nabati '!$BB:$BB,Daily!$A106,'nabati '!$AZ:$AZ,Daily!$C$1)/20</f>
        <v>0</v>
      </c>
      <c r="M106" s="337">
        <f>+SUMIFS('nabati '!BF:BF,'nabati '!$BI:$BI,Daily!$A106,'nabati '!$BG:$BG,Daily!$C$1)/6</f>
        <v>0</v>
      </c>
      <c r="N106" s="338">
        <f>+SUMIFS('nabati '!BM:BM,'nabati '!BP:BP,Daily!$A106,'nabati '!BN:BN,Daily!$C$1)/6</f>
        <v>0</v>
      </c>
      <c r="O106" s="448">
        <f t="shared" si="12"/>
        <v>0</v>
      </c>
      <c r="P106" s="469"/>
    </row>
    <row r="107" spans="1:16" s="367" customFormat="1" hidden="1" outlineLevel="1">
      <c r="A107" s="195">
        <v>2115</v>
      </c>
      <c r="B107" s="187" t="s">
        <v>53</v>
      </c>
      <c r="C107" s="195" t="s">
        <v>147</v>
      </c>
      <c r="D107" s="19" t="s">
        <v>100</v>
      </c>
      <c r="E107" s="448">
        <f>+SUMIFS('nabati '!B:B,'nabati '!$E:$E,Daily!$A107,'nabati '!$C:$C,Daily!$C$1)/6</f>
        <v>0</v>
      </c>
      <c r="F107" s="448">
        <f>+SUMIFS('nabati '!I:I,'nabati '!$L:$L,Daily!$A107,'nabati '!$J:$J,Daily!$C$1)/6</f>
        <v>0</v>
      </c>
      <c r="G107" s="448">
        <f>+SUMIFS('nabati '!P:P,'nabati '!$S:$S,Daily!$A107,'nabati '!$Q:$Q,Daily!$C$1)/60</f>
        <v>0</v>
      </c>
      <c r="H107" s="448">
        <f>+SUMIFS('nabati '!W:W,'nabati '!$Z:$Z,Daily!$A107,'nabati '!$X:$X,Daily!$C$1)/6</f>
        <v>0</v>
      </c>
      <c r="I107" s="448">
        <f>+SUMIFS('nabati '!AD:AD,'nabati '!$AG:$AG,Daily!$A107,'nabati '!$AE:$AE,Daily!$C$1)/60</f>
        <v>0</v>
      </c>
      <c r="J107" s="448">
        <f>+SUMIFS('nabati '!AK:AK,'nabati '!$AN:$AN,Daily!$A107,'nabati '!$AL:$AL,Daily!$C$1)/60</f>
        <v>0</v>
      </c>
      <c r="K107" s="448">
        <f>+SUMIFS('nabati '!AR:AR,'nabati '!$AU:$AU,Daily!$A107,'nabati '!$AS:$AS,Daily!$C$1)/60</f>
        <v>0</v>
      </c>
      <c r="L107" s="448">
        <f>+SUMIFS('nabati '!AY:AY,'nabati '!$BB:$BB,Daily!$A107,'nabati '!$AZ:$AZ,Daily!$C$1)/20</f>
        <v>0</v>
      </c>
      <c r="M107" s="337">
        <f>+SUMIFS('nabati '!BF:BF,'nabati '!$BI:$BI,Daily!$A107,'nabati '!$BG:$BG,Daily!$C$1)/6</f>
        <v>0</v>
      </c>
      <c r="N107" s="338">
        <f>+SUMIFS('nabati '!BM:BM,'nabati '!BP:BP,Daily!$A107,'nabati '!BN:BN,Daily!$C$1)/6</f>
        <v>0</v>
      </c>
      <c r="O107" s="448">
        <f t="shared" si="12"/>
        <v>0</v>
      </c>
      <c r="P107" s="469"/>
    </row>
    <row r="108" spans="1:16" s="367" customFormat="1" hidden="1" outlineLevel="1">
      <c r="A108" s="195">
        <v>2120</v>
      </c>
      <c r="B108" s="187" t="s">
        <v>53</v>
      </c>
      <c r="C108" s="195" t="s">
        <v>148</v>
      </c>
      <c r="D108" s="19" t="s">
        <v>100</v>
      </c>
      <c r="E108" s="448">
        <f>+SUMIFS('nabati '!B:B,'nabati '!$E:$E,Daily!$A108,'nabati '!$C:$C,Daily!$C$1)/6</f>
        <v>0</v>
      </c>
      <c r="F108" s="448">
        <f>+SUMIFS('nabati '!I:I,'nabati '!$L:$L,Daily!$A108,'nabati '!$J:$J,Daily!$C$1)/6</f>
        <v>0</v>
      </c>
      <c r="G108" s="448">
        <f>+SUMIFS('nabati '!P:P,'nabati '!$S:$S,Daily!$A108,'nabati '!$Q:$Q,Daily!$C$1)/60</f>
        <v>0</v>
      </c>
      <c r="H108" s="448">
        <f>+SUMIFS('nabati '!W:W,'nabati '!$Z:$Z,Daily!$A108,'nabati '!$X:$X,Daily!$C$1)/6</f>
        <v>0</v>
      </c>
      <c r="I108" s="448">
        <f>+SUMIFS('nabati '!AD:AD,'nabati '!$AG:$AG,Daily!$A108,'nabati '!$AE:$AE,Daily!$C$1)/60</f>
        <v>0</v>
      </c>
      <c r="J108" s="448">
        <f>+SUMIFS('nabati '!AK:AK,'nabati '!$AN:$AN,Daily!$A108,'nabati '!$AL:$AL,Daily!$C$1)/60</f>
        <v>0</v>
      </c>
      <c r="K108" s="448">
        <f>+SUMIFS('nabati '!AR:AR,'nabati '!$AU:$AU,Daily!$A108,'nabati '!$AS:$AS,Daily!$C$1)/60</f>
        <v>0</v>
      </c>
      <c r="L108" s="448">
        <f>+SUMIFS('nabati '!AY:AY,'nabati '!$BB:$BB,Daily!$A108,'nabati '!$AZ:$AZ,Daily!$C$1)/20</f>
        <v>0</v>
      </c>
      <c r="M108" s="337">
        <f>+SUMIFS('nabati '!BF:BF,'nabati '!$BI:$BI,Daily!$A108,'nabati '!$BG:$BG,Daily!$C$1)/6</f>
        <v>0</v>
      </c>
      <c r="N108" s="338">
        <f>+SUMIFS('nabati '!BM:BM,'nabati '!BP:BP,Daily!$A108,'nabati '!BN:BN,Daily!$C$1)/6</f>
        <v>0</v>
      </c>
      <c r="O108" s="448">
        <f t="shared" si="12"/>
        <v>0</v>
      </c>
      <c r="P108" s="469"/>
    </row>
    <row r="109" spans="1:16" s="367" customFormat="1" hidden="1" outlineLevel="1">
      <c r="A109" s="195">
        <v>69023</v>
      </c>
      <c r="B109" s="187" t="s">
        <v>53</v>
      </c>
      <c r="C109" s="351" t="s">
        <v>149</v>
      </c>
      <c r="D109" s="19" t="s">
        <v>100</v>
      </c>
      <c r="E109" s="448">
        <f>+SUMIFS('nabati '!B:B,'nabati '!$E:$E,Daily!$A109,'nabati '!$C:$C,Daily!$C$1)/6</f>
        <v>0</v>
      </c>
      <c r="F109" s="448">
        <f>+SUMIFS('nabati '!I:I,'nabati '!$L:$L,Daily!$A109,'nabati '!$J:$J,Daily!$C$1)/6</f>
        <v>0</v>
      </c>
      <c r="G109" s="448">
        <f>+SUMIFS('nabati '!P:P,'nabati '!$S:$S,Daily!$A109,'nabati '!$Q:$Q,Daily!$C$1)/60</f>
        <v>0</v>
      </c>
      <c r="H109" s="448">
        <f>+SUMIFS('nabati '!W:W,'nabati '!$Z:$Z,Daily!$A109,'nabati '!$X:$X,Daily!$C$1)/6</f>
        <v>0</v>
      </c>
      <c r="I109" s="448">
        <f>+SUMIFS('nabati '!AD:AD,'nabati '!$AG:$AG,Daily!$A109,'nabati '!$AE:$AE,Daily!$C$1)/60</f>
        <v>0</v>
      </c>
      <c r="J109" s="448">
        <f>+SUMIFS('nabati '!AK:AK,'nabati '!$AN:$AN,Daily!$A109,'nabati '!$AL:$AL,Daily!$C$1)/60</f>
        <v>0</v>
      </c>
      <c r="K109" s="448">
        <f>+SUMIFS('nabati '!AR:AR,'nabati '!$AU:$AU,Daily!$A109,'nabati '!$AS:$AS,Daily!$C$1)/60</f>
        <v>0</v>
      </c>
      <c r="L109" s="448">
        <f>+SUMIFS('nabati '!AY:AY,'nabati '!$BB:$BB,Daily!$A109,'nabati '!$AZ:$AZ,Daily!$C$1)/20</f>
        <v>0</v>
      </c>
      <c r="M109" s="337">
        <f>+SUMIFS('nabati '!BF:BF,'nabati '!$BI:$BI,Daily!$A109,'nabati '!$BG:$BG,Daily!$C$1)/6</f>
        <v>0</v>
      </c>
      <c r="N109" s="338">
        <f>+SUMIFS('nabati '!BM:BM,'nabati '!BP:BP,Daily!$A109,'nabati '!BN:BN,Daily!$C$1)/6</f>
        <v>0</v>
      </c>
      <c r="O109" s="448">
        <f t="shared" ref="O109:O116" si="13">+SUMPRODUCT($E$1:$N$1,E109:N109)</f>
        <v>0</v>
      </c>
      <c r="P109" s="469"/>
    </row>
    <row r="110" spans="1:16" s="367" customFormat="1" hidden="1" outlineLevel="1">
      <c r="A110" s="195">
        <v>69024</v>
      </c>
      <c r="B110" s="187" t="s">
        <v>53</v>
      </c>
      <c r="C110" s="351" t="s">
        <v>150</v>
      </c>
      <c r="D110" s="19" t="s">
        <v>100</v>
      </c>
      <c r="E110" s="448">
        <f>+SUMIFS('nabati '!B:B,'nabati '!$E:$E,Daily!$A110,'nabati '!$C:$C,Daily!$C$1)/6</f>
        <v>0</v>
      </c>
      <c r="F110" s="448">
        <f>+SUMIFS('nabati '!I:I,'nabati '!$L:$L,Daily!$A110,'nabati '!$J:$J,Daily!$C$1)/6</f>
        <v>0</v>
      </c>
      <c r="G110" s="448">
        <f>+SUMIFS('nabati '!P:P,'nabati '!$S:$S,Daily!$A110,'nabati '!$Q:$Q,Daily!$C$1)/60</f>
        <v>0</v>
      </c>
      <c r="H110" s="448">
        <f>+SUMIFS('nabati '!W:W,'nabati '!$Z:$Z,Daily!$A110,'nabati '!$X:$X,Daily!$C$1)/6</f>
        <v>0</v>
      </c>
      <c r="I110" s="448">
        <f>+SUMIFS('nabati '!AD:AD,'nabati '!$AG:$AG,Daily!$A110,'nabati '!$AE:$AE,Daily!$C$1)/60</f>
        <v>0</v>
      </c>
      <c r="J110" s="448">
        <f>+SUMIFS('nabati '!AK:AK,'nabati '!$AN:$AN,Daily!$A110,'nabati '!$AL:$AL,Daily!$C$1)/60</f>
        <v>0</v>
      </c>
      <c r="K110" s="448">
        <f>+SUMIFS('nabati '!AR:AR,'nabati '!$AU:$AU,Daily!$A110,'nabati '!$AS:$AS,Daily!$C$1)/60</f>
        <v>0</v>
      </c>
      <c r="L110" s="448">
        <f>+SUMIFS('nabati '!AY:AY,'nabati '!$BB:$BB,Daily!$A110,'nabati '!$AZ:$AZ,Daily!$C$1)/20</f>
        <v>0</v>
      </c>
      <c r="M110" s="337">
        <f>+SUMIFS('nabati '!BF:BF,'nabati '!$BI:$BI,Daily!$A110,'nabati '!$BG:$BG,Daily!$C$1)/6</f>
        <v>0</v>
      </c>
      <c r="N110" s="338">
        <f>+SUMIFS('nabati '!BM:BM,'nabati '!BP:BP,Daily!$A110,'nabati '!BN:BN,Daily!$C$1)/6</f>
        <v>0</v>
      </c>
      <c r="O110" s="448">
        <f t="shared" si="13"/>
        <v>0</v>
      </c>
      <c r="P110" s="469"/>
    </row>
    <row r="111" spans="1:16" s="367" customFormat="1" hidden="1" outlineLevel="1">
      <c r="A111" s="195">
        <v>69026</v>
      </c>
      <c r="B111" s="187" t="s">
        <v>53</v>
      </c>
      <c r="C111" s="351" t="s">
        <v>151</v>
      </c>
      <c r="D111" s="19" t="s">
        <v>100</v>
      </c>
      <c r="E111" s="448">
        <f>+SUMIFS('nabati '!B:B,'nabati '!$E:$E,Daily!$A111,'nabati '!$C:$C,Daily!$C$1)/6</f>
        <v>0</v>
      </c>
      <c r="F111" s="448">
        <f>+SUMIFS('nabati '!I:I,'nabati '!$L:$L,Daily!$A111,'nabati '!$J:$J,Daily!$C$1)/6</f>
        <v>0</v>
      </c>
      <c r="G111" s="448">
        <f>+SUMIFS('nabati '!P:P,'nabati '!$S:$S,Daily!$A111,'nabati '!$Q:$Q,Daily!$C$1)/60</f>
        <v>0</v>
      </c>
      <c r="H111" s="448">
        <f>+SUMIFS('nabati '!W:W,'nabati '!$Z:$Z,Daily!$A111,'nabati '!$X:$X,Daily!$C$1)/6</f>
        <v>0</v>
      </c>
      <c r="I111" s="448">
        <f>+SUMIFS('nabati '!AD:AD,'nabati '!$AG:$AG,Daily!$A111,'nabati '!$AE:$AE,Daily!$C$1)/60</f>
        <v>0</v>
      </c>
      <c r="J111" s="448">
        <f>+SUMIFS('nabati '!AK:AK,'nabati '!$AN:$AN,Daily!$A111,'nabati '!$AL:$AL,Daily!$C$1)/60</f>
        <v>0</v>
      </c>
      <c r="K111" s="448">
        <f>+SUMIFS('nabati '!AR:AR,'nabati '!$AU:$AU,Daily!$A111,'nabati '!$AS:$AS,Daily!$C$1)/60</f>
        <v>0</v>
      </c>
      <c r="L111" s="448">
        <f>+SUMIFS('nabati '!AY:AY,'nabati '!$BB:$BB,Daily!$A111,'nabati '!$AZ:$AZ,Daily!$C$1)/20</f>
        <v>0</v>
      </c>
      <c r="M111" s="337">
        <f>+SUMIFS('nabati '!BF:BF,'nabati '!$BI:$BI,Daily!$A111,'nabati '!$BG:$BG,Daily!$C$1)/6</f>
        <v>0</v>
      </c>
      <c r="N111" s="338">
        <f>+SUMIFS('nabati '!BM:BM,'nabati '!BP:BP,Daily!$A111,'nabati '!BN:BN,Daily!$C$1)/6</f>
        <v>0</v>
      </c>
      <c r="O111" s="448">
        <f t="shared" si="13"/>
        <v>0</v>
      </c>
      <c r="P111" s="469"/>
    </row>
    <row r="112" spans="1:16" s="269" customFormat="1" hidden="1" outlineLevel="1">
      <c r="A112" s="195">
        <v>69041</v>
      </c>
      <c r="B112" s="190" t="s">
        <v>53</v>
      </c>
      <c r="C112" s="351" t="s">
        <v>152</v>
      </c>
      <c r="D112" s="19" t="s">
        <v>100</v>
      </c>
      <c r="E112" s="21">
        <f>+SUMIFS('nabati '!B:B,'nabati '!$E:$E,Daily!$A112,'nabati '!$C:$C,Daily!$C$1)/6</f>
        <v>0</v>
      </c>
      <c r="F112" s="21">
        <f>+SUMIFS('nabati '!I:I,'nabati '!$L:$L,Daily!$A112,'nabati '!$J:$J,Daily!$C$1)/6</f>
        <v>0</v>
      </c>
      <c r="G112" s="21">
        <f>+SUMIFS('nabati '!P:P,'nabati '!$S:$S,Daily!$A112,'nabati '!$Q:$Q,Daily!$C$1)/60</f>
        <v>0</v>
      </c>
      <c r="H112" s="21">
        <f>+SUMIFS('nabati '!W:W,'nabati '!$Z:$Z,Daily!$A112,'nabati '!$X:$X,Daily!$C$1)/6</f>
        <v>0</v>
      </c>
      <c r="I112" s="21">
        <f>+SUMIFS('nabati '!AD:AD,'nabati '!$AG:$AG,Daily!$A112,'nabati '!$AE:$AE,Daily!$C$1)/60</f>
        <v>0</v>
      </c>
      <c r="J112" s="21">
        <f>+SUMIFS('nabati '!AK:AK,'nabati '!$AN:$AN,Daily!$A112,'nabati '!$AL:$AL,Daily!$C$1)/60</f>
        <v>0</v>
      </c>
      <c r="K112" s="21">
        <f>+SUMIFS('nabati '!AR:AR,'nabati '!$AU:$AU,Daily!$A112,'nabati '!$AS:$AS,Daily!$C$1)/60</f>
        <v>0</v>
      </c>
      <c r="L112" s="21">
        <f>+SUMIFS('nabati '!AY:AY,'nabati '!$BB:$BB,Daily!$A112,'nabati '!$AZ:$AZ,Daily!$C$1)/20</f>
        <v>0</v>
      </c>
      <c r="M112" s="334">
        <f>+SUMIFS('nabati '!BF:BF,'nabati '!$BI:$BI,Daily!$A112,'nabati '!$BG:$BG,Daily!$C$1)/6</f>
        <v>0</v>
      </c>
      <c r="N112" s="335">
        <f>+SUMIFS('nabati '!BM:BM,'nabati '!BP:BP,Daily!$A112,'nabati '!BN:BN,Daily!$C$1)/6</f>
        <v>0</v>
      </c>
      <c r="O112" s="21">
        <f t="shared" si="13"/>
        <v>0</v>
      </c>
      <c r="P112" s="468"/>
    </row>
    <row r="113" spans="1:21" s="367" customFormat="1" hidden="1" outlineLevel="1">
      <c r="A113" s="195">
        <v>69010</v>
      </c>
      <c r="B113" s="187" t="s">
        <v>53</v>
      </c>
      <c r="C113" s="351" t="s">
        <v>153</v>
      </c>
      <c r="D113" s="19" t="s">
        <v>100</v>
      </c>
      <c r="E113" s="448">
        <f>+SUMIFS('nabati '!B:B,'nabati '!$E:$E,Daily!$A113,'nabati '!$C:$C,Daily!$C$1)/6</f>
        <v>0</v>
      </c>
      <c r="F113" s="448">
        <f>+SUMIFS('nabati '!I:I,'nabati '!$L:$L,Daily!$A113,'nabati '!$J:$J,Daily!$C$1)/6</f>
        <v>0</v>
      </c>
      <c r="G113" s="448">
        <f>+SUMIFS('nabati '!P:P,'nabati '!$S:$S,Daily!$A113,'nabati '!$Q:$Q,Daily!$C$1)/60</f>
        <v>0</v>
      </c>
      <c r="H113" s="448">
        <f>+SUMIFS('nabati '!W:W,'nabati '!$Z:$Z,Daily!$A113,'nabati '!$X:$X,Daily!$C$1)/6</f>
        <v>0</v>
      </c>
      <c r="I113" s="448">
        <f>+SUMIFS('nabati '!AD:AD,'nabati '!$AG:$AG,Daily!$A113,'nabati '!$AE:$AE,Daily!$C$1)/60</f>
        <v>0</v>
      </c>
      <c r="J113" s="448">
        <f>+SUMIFS('nabati '!AK:AK,'nabati '!$AN:$AN,Daily!$A113,'nabati '!$AL:$AL,Daily!$C$1)/60</f>
        <v>0</v>
      </c>
      <c r="K113" s="448">
        <f>+SUMIFS('nabati '!AR:AR,'nabati '!$AU:$AU,Daily!$A113,'nabati '!$AS:$AS,Daily!$C$1)/60</f>
        <v>0</v>
      </c>
      <c r="L113" s="448">
        <f>+SUMIFS('nabati '!AY:AY,'nabati '!$BB:$BB,Daily!$A113,'nabati '!$AZ:$AZ,Daily!$C$1)/20</f>
        <v>0</v>
      </c>
      <c r="M113" s="337">
        <f>+SUMIFS('nabati '!BF:BF,'nabati '!$BI:$BI,Daily!$A113,'nabati '!$BG:$BG,Daily!$C$1)/6</f>
        <v>0</v>
      </c>
      <c r="N113" s="338">
        <f>+SUMIFS('nabati '!BM:BM,'nabati '!BP:BP,Daily!$A113,'nabati '!BN:BN,Daily!$C$1)/6</f>
        <v>0</v>
      </c>
      <c r="O113" s="448">
        <f t="shared" si="13"/>
        <v>0</v>
      </c>
      <c r="P113" s="469"/>
    </row>
    <row r="114" spans="1:21" s="367" customFormat="1" collapsed="1">
      <c r="A114" s="195">
        <v>2132</v>
      </c>
      <c r="B114" s="352" t="s">
        <v>53</v>
      </c>
      <c r="C114" s="195" t="s">
        <v>154</v>
      </c>
      <c r="D114" s="19" t="s">
        <v>100</v>
      </c>
      <c r="E114" s="448">
        <f>+SUMIFS('nabati '!B:B,'nabati '!$E:$E,Daily!$A114,'nabati '!$C:$C,Daily!$C$1)/6</f>
        <v>0</v>
      </c>
      <c r="F114" s="448">
        <f>+SUMIFS('nabati '!I:I,'nabati '!$L:$L,Daily!$A114,'nabati '!$J:$J,Daily!$C$1)/6</f>
        <v>0</v>
      </c>
      <c r="G114" s="448">
        <f>+SUMIFS('nabati '!P:P,'nabati '!$S:$S,Daily!$A114,'nabati '!$Q:$Q,Daily!$C$1)/60</f>
        <v>0</v>
      </c>
      <c r="H114" s="448">
        <f>+SUMIFS('nabati '!W:W,'nabati '!$Z:$Z,Daily!$A114,'nabati '!$X:$X,Daily!$C$1)/6</f>
        <v>0</v>
      </c>
      <c r="I114" s="448">
        <f>+SUMIFS('nabati '!AD:AD,'nabati '!$AG:$AG,Daily!$A114,'nabati '!$AE:$AE,Daily!$C$1)/60</f>
        <v>0</v>
      </c>
      <c r="J114" s="448">
        <f>+SUMIFS('nabati '!AK:AK,'nabati '!$AN:$AN,Daily!$A114,'nabati '!$AL:$AL,Daily!$C$1)/60</f>
        <v>0</v>
      </c>
      <c r="K114" s="448">
        <f>+SUMIFS('nabati '!AR:AR,'nabati '!$AU:$AU,Daily!$A114,'nabati '!$AS:$AS,Daily!$C$1)/60</f>
        <v>0</v>
      </c>
      <c r="L114" s="448">
        <f>+SUMIFS('nabati '!AY:AY,'nabati '!$BB:$BB,Daily!$A114,'nabati '!$AZ:$AZ,Daily!$C$1)/20</f>
        <v>0</v>
      </c>
      <c r="M114" s="337">
        <f>+SUMIFS('nabati '!BF:BF,'nabati '!$BI:$BI,Daily!$A114,'nabati '!$BG:$BG,Daily!$C$1)/6</f>
        <v>0</v>
      </c>
      <c r="N114" s="338">
        <f>+SUMIFS('nabati '!BM:BM,'nabati '!BP:BP,Daily!$A114,'nabati '!BN:BN,Daily!$C$1)/6</f>
        <v>0</v>
      </c>
      <c r="O114" s="448">
        <f t="shared" si="13"/>
        <v>0</v>
      </c>
      <c r="P114" s="469"/>
    </row>
    <row r="115" spans="1:21">
      <c r="A115" s="304"/>
      <c r="B115" s="304"/>
      <c r="C115" s="305"/>
      <c r="D115" s="305" t="s">
        <v>155</v>
      </c>
      <c r="E115" s="350">
        <f t="shared" ref="E115:N115" si="14">+SUM(E116:E199)</f>
        <v>23</v>
      </c>
      <c r="F115" s="350">
        <f t="shared" si="14"/>
        <v>34</v>
      </c>
      <c r="G115" s="350">
        <f t="shared" si="14"/>
        <v>9</v>
      </c>
      <c r="H115" s="350">
        <f t="shared" si="14"/>
        <v>12</v>
      </c>
      <c r="I115" s="350">
        <f t="shared" si="14"/>
        <v>0</v>
      </c>
      <c r="J115" s="350">
        <f t="shared" si="14"/>
        <v>0</v>
      </c>
      <c r="K115" s="350">
        <f t="shared" si="14"/>
        <v>0</v>
      </c>
      <c r="L115" s="350">
        <f t="shared" si="14"/>
        <v>6</v>
      </c>
      <c r="M115" s="350">
        <f t="shared" si="14"/>
        <v>0</v>
      </c>
      <c r="N115" s="332">
        <f t="shared" si="14"/>
        <v>0</v>
      </c>
      <c r="O115" s="350">
        <f t="shared" si="13"/>
        <v>17281.5</v>
      </c>
      <c r="P115" s="467">
        <v>10707.7307692308</v>
      </c>
      <c r="Q115" s="477">
        <f>O115/P115*100</f>
        <v>161.39273925021774</v>
      </c>
      <c r="U115" s="367"/>
    </row>
    <row r="116" spans="1:21" s="269" customFormat="1">
      <c r="A116" s="190" t="s">
        <v>156</v>
      </c>
      <c r="B116" s="190" t="s">
        <v>31</v>
      </c>
      <c r="C116" s="19" t="s">
        <v>157</v>
      </c>
      <c r="D116" s="20" t="s">
        <v>158</v>
      </c>
      <c r="E116" s="21">
        <f>+SUMIFS('nabati '!B:B,'nabati '!$E:$E,Daily!$A116,'nabati '!$C:$C,Daily!$C$1)/6</f>
        <v>0</v>
      </c>
      <c r="F116" s="21">
        <f>+SUMIFS('nabati '!I:I,'nabati '!$L:$L,Daily!$A116,'nabati '!$J:$J,Daily!$C$1)/6</f>
        <v>0</v>
      </c>
      <c r="G116" s="21">
        <f>+SUMIFS('nabati '!P:P,'nabati '!$S:$S,Daily!$A116,'nabati '!$Q:$Q,Daily!$C$1)/60</f>
        <v>0</v>
      </c>
      <c r="H116" s="21">
        <f>+SUMIFS('nabati '!W:W,'nabati '!$Z:$Z,Daily!$A116,'nabati '!$X:$X,Daily!$C$1)/6</f>
        <v>0</v>
      </c>
      <c r="I116" s="21">
        <f>+SUMIFS('nabati '!AD:AD,'nabati '!$AG:$AG,Daily!$A116,'nabati '!$AE:$AE,Daily!$C$1)/60</f>
        <v>0</v>
      </c>
      <c r="J116" s="21">
        <f>+SUMIFS('nabati '!AK:AK,'nabati '!$AN:$AN,Daily!$A116,'nabati '!$AL:$AL,Daily!$C$1)/60</f>
        <v>0</v>
      </c>
      <c r="K116" s="21">
        <f>+SUMIFS('nabati '!AR:AR,'nabati '!$AU:$AU,Daily!$A116,'nabati '!$AS:$AS,Daily!$C$1)/60</f>
        <v>0</v>
      </c>
      <c r="L116" s="21">
        <f>+SUMIFS('nabati '!AY:AY,'nabati '!$BB:$BB,Daily!$A116,'nabati '!$AZ:$AZ,Daily!$C$1)/20</f>
        <v>0</v>
      </c>
      <c r="M116" s="334">
        <f>+SUMIFS('nabati '!BF:BF,'nabati '!$BI:$BI,Daily!$A116,'nabati '!$BG:$BG,Daily!$C$1)/6</f>
        <v>0</v>
      </c>
      <c r="N116" s="335">
        <f>+SUMIFS('nabati '!BM:BM,'nabati '!BP:BP,Daily!$A116,'nabati '!BN:BN,Daily!$C$1)/6</f>
        <v>0</v>
      </c>
      <c r="O116" s="21">
        <f t="shared" si="13"/>
        <v>0</v>
      </c>
      <c r="P116" s="468"/>
    </row>
    <row r="117" spans="1:21" s="269" customFormat="1" hidden="1" outlineLevel="1">
      <c r="A117" s="190" t="s">
        <v>159</v>
      </c>
      <c r="B117" s="190" t="s">
        <v>31</v>
      </c>
      <c r="C117" s="19" t="s">
        <v>160</v>
      </c>
      <c r="D117" s="20" t="s">
        <v>158</v>
      </c>
      <c r="E117" s="449">
        <f>+SUMIFS('nabati '!B:B,'nabati '!$E:$E,Daily!$A117,'nabati '!$C:$C,Daily!$C$1)/6</f>
        <v>10</v>
      </c>
      <c r="F117" s="21">
        <f>+SUMIFS('nabati '!I:I,'nabati '!$L:$L,Daily!$A117,'nabati '!$J:$J,Daily!$C$1)/6</f>
        <v>20</v>
      </c>
      <c r="G117" s="21">
        <f>+SUMIFS('nabati '!P:P,'nabati '!$S:$S,Daily!$A117,'nabati '!$Q:$Q,Daily!$C$1)/60</f>
        <v>0</v>
      </c>
      <c r="H117" s="21">
        <f>+SUMIFS('nabati '!W:W,'nabati '!$Z:$Z,Daily!$A117,'nabati '!$X:$X,Daily!$C$1)/6</f>
        <v>0</v>
      </c>
      <c r="I117" s="21">
        <f>+SUMIFS('nabati '!AD:AD,'nabati '!$AG:$AG,Daily!$A117,'nabati '!$AE:$AE,Daily!$C$1)/60</f>
        <v>0</v>
      </c>
      <c r="J117" s="21">
        <f>+SUMIFS('nabati '!AK:AK,'nabati '!$AN:$AN,Daily!$A117,'nabati '!$AL:$AL,Daily!$C$1)/60</f>
        <v>0</v>
      </c>
      <c r="K117" s="21">
        <f>+SUMIFS('nabati '!AR:AR,'nabati '!$AU:$AU,Daily!$A117,'nabati '!$AS:$AS,Daily!$C$1)/60</f>
        <v>0</v>
      </c>
      <c r="L117" s="21">
        <f>+SUMIFS('nabati '!AY:AY,'nabati '!$BB:$BB,Daily!$A117,'nabati '!$AZ:$AZ,Daily!$C$1)/20</f>
        <v>0</v>
      </c>
      <c r="M117" s="334">
        <f>+SUMIFS('nabati '!BF:BF,'nabati '!$BI:$BI,Daily!$A117,'nabati '!$BG:$BG,Daily!$C$1)/6</f>
        <v>0</v>
      </c>
      <c r="N117" s="335">
        <f>+SUMIFS('nabati '!BM:BM,'nabati '!BP:BP,Daily!$A117,'nabati '!BN:BN,Daily!$C$1)/6</f>
        <v>0</v>
      </c>
      <c r="O117" s="21">
        <f t="shared" ref="O117:O148" si="15">+SUMPRODUCT($E$1:$N$1,E117:N117)</f>
        <v>5073</v>
      </c>
      <c r="P117" s="468"/>
    </row>
    <row r="118" spans="1:21" s="269" customFormat="1" hidden="1" outlineLevel="1">
      <c r="A118" s="190" t="s">
        <v>161</v>
      </c>
      <c r="B118" s="190" t="s">
        <v>31</v>
      </c>
      <c r="C118" s="19" t="s">
        <v>162</v>
      </c>
      <c r="D118" s="20" t="s">
        <v>158</v>
      </c>
      <c r="E118" s="21">
        <f>+SUMIFS('nabati '!B:B,'nabati '!$E:$E,Daily!$A118,'nabati '!$C:$C,Daily!$C$1)/6</f>
        <v>0</v>
      </c>
      <c r="F118" s="21">
        <f>+SUMIFS('nabati '!I:I,'nabati '!$L:$L,Daily!$A118,'nabati '!$J:$J,Daily!$C$1)/6</f>
        <v>0</v>
      </c>
      <c r="G118" s="21">
        <f>+SUMIFS('nabati '!P:P,'nabati '!$S:$S,Daily!$A118,'nabati '!$Q:$Q,Daily!$C$1)/60</f>
        <v>0</v>
      </c>
      <c r="H118" s="21">
        <f>+SUMIFS('nabati '!W:W,'nabati '!$Z:$Z,Daily!$A118,'nabati '!$X:$X,Daily!$C$1)/6</f>
        <v>0</v>
      </c>
      <c r="I118" s="21">
        <f>+SUMIFS('nabati '!AD:AD,'nabati '!$AG:$AG,Daily!$A118,'nabati '!$AE:$AE,Daily!$C$1)/60</f>
        <v>0</v>
      </c>
      <c r="J118" s="21">
        <f>+SUMIFS('nabati '!AK:AK,'nabati '!$AN:$AN,Daily!$A118,'nabati '!$AL:$AL,Daily!$C$1)/60</f>
        <v>0</v>
      </c>
      <c r="K118" s="21">
        <f>+SUMIFS('nabati '!AR:AR,'nabati '!$AU:$AU,Daily!$A118,'nabati '!$AS:$AS,Daily!$C$1)/60</f>
        <v>0</v>
      </c>
      <c r="L118" s="21">
        <f>+SUMIFS('nabati '!AY:AY,'nabati '!$BB:$BB,Daily!$A118,'nabati '!$AZ:$AZ,Daily!$C$1)/20</f>
        <v>0</v>
      </c>
      <c r="M118" s="334">
        <f>+SUMIFS('nabati '!BF:BF,'nabati '!$BI:$BI,Daily!$A118,'nabati '!$BG:$BG,Daily!$C$1)/6</f>
        <v>0</v>
      </c>
      <c r="N118" s="335">
        <f>+SUMIFS('nabati '!BM:BM,'nabati '!BP:BP,Daily!$A118,'nabati '!BN:BN,Daily!$C$1)/6</f>
        <v>0</v>
      </c>
      <c r="O118" s="21">
        <f t="shared" si="15"/>
        <v>0</v>
      </c>
      <c r="P118" s="468"/>
    </row>
    <row r="119" spans="1:21" s="269" customFormat="1" hidden="1" outlineLevel="1">
      <c r="A119" s="190" t="s">
        <v>163</v>
      </c>
      <c r="B119" s="190" t="s">
        <v>31</v>
      </c>
      <c r="C119" s="19" t="s">
        <v>164</v>
      </c>
      <c r="D119" s="20" t="s">
        <v>158</v>
      </c>
      <c r="E119" s="21">
        <f>+SUMIFS('nabati '!B:B,'nabati '!$E:$E,Daily!$A119,'nabati '!$C:$C,Daily!$C$1)/6</f>
        <v>0</v>
      </c>
      <c r="F119" s="21">
        <f>+SUMIFS('nabati '!I:I,'nabati '!$L:$L,Daily!$A119,'nabati '!$J:$J,Daily!$C$1)/6</f>
        <v>0</v>
      </c>
      <c r="G119" s="21">
        <f>+SUMIFS('nabati '!P:P,'nabati '!$S:$S,Daily!$A119,'nabati '!$Q:$Q,Daily!$C$1)/60</f>
        <v>0</v>
      </c>
      <c r="H119" s="21">
        <f>+SUMIFS('nabati '!W:W,'nabati '!$Z:$Z,Daily!$A119,'nabati '!$X:$X,Daily!$C$1)/6</f>
        <v>0</v>
      </c>
      <c r="I119" s="21">
        <f>+SUMIFS('nabati '!AD:AD,'nabati '!$AG:$AG,Daily!$A119,'nabati '!$AE:$AE,Daily!$C$1)/60</f>
        <v>0</v>
      </c>
      <c r="J119" s="21">
        <f>+SUMIFS('nabati '!AK:AK,'nabati '!$AN:$AN,Daily!$A119,'nabati '!$AL:$AL,Daily!$C$1)/60</f>
        <v>0</v>
      </c>
      <c r="K119" s="21">
        <f>+SUMIFS('nabati '!AR:AR,'nabati '!$AU:$AU,Daily!$A119,'nabati '!$AS:$AS,Daily!$C$1)/60</f>
        <v>0</v>
      </c>
      <c r="L119" s="21">
        <f>+SUMIFS('nabati '!AY:AY,'nabati '!$BB:$BB,Daily!$A119,'nabati '!$AZ:$AZ,Daily!$C$1)/20</f>
        <v>0</v>
      </c>
      <c r="M119" s="335">
        <f>+SUMIFS('nabati '!BF:BF,'nabati '!$BI:$BI,Daily!$A119,'nabati '!$BG:$BG,Daily!$C$1)/6</f>
        <v>0</v>
      </c>
      <c r="N119" s="335">
        <f>+SUMIFS('nabati '!BM:BM,'nabati '!BP:BP,Daily!$A119,'nabati '!BN:BN,Daily!$C$1)/6</f>
        <v>0</v>
      </c>
      <c r="O119" s="21">
        <f t="shared" si="15"/>
        <v>0</v>
      </c>
      <c r="P119" s="468"/>
    </row>
    <row r="120" spans="1:21" s="367" customFormat="1" hidden="1" outlineLevel="1">
      <c r="A120" s="187" t="s">
        <v>165</v>
      </c>
      <c r="B120" s="187" t="s">
        <v>31</v>
      </c>
      <c r="C120" s="19" t="s">
        <v>166</v>
      </c>
      <c r="D120" s="20" t="s">
        <v>158</v>
      </c>
      <c r="E120" s="448">
        <f>+SUMIFS('nabati '!B:B,'nabati '!$E:$E,Daily!$A120,'nabati '!$C:$C,Daily!$C$1)/6</f>
        <v>0</v>
      </c>
      <c r="F120" s="448">
        <f>+SUMIFS('nabati '!I:I,'nabati '!$L:$L,Daily!$A120,'nabati '!$J:$J,Daily!$C$1)/6</f>
        <v>0</v>
      </c>
      <c r="G120" s="448">
        <f>+SUMIFS('nabati '!P:P,'nabati '!$S:$S,Daily!$A120,'nabati '!$Q:$Q,Daily!$C$1)/60</f>
        <v>0</v>
      </c>
      <c r="H120" s="448">
        <f>+SUMIFS('nabati '!W:W,'nabati '!$Z:$Z,Daily!$A120,'nabati '!$X:$X,Daily!$C$1)/6</f>
        <v>0</v>
      </c>
      <c r="I120" s="448">
        <f>+SUMIFS('nabati '!AD:AD,'nabati '!$AG:$AG,Daily!$A120,'nabati '!$AE:$AE,Daily!$C$1)/60</f>
        <v>0</v>
      </c>
      <c r="J120" s="448">
        <f>+SUMIFS('nabati '!AK:AK,'nabati '!$AN:$AN,Daily!$A120,'nabati '!$AL:$AL,Daily!$C$1)/60</f>
        <v>0</v>
      </c>
      <c r="K120" s="448">
        <f>+SUMIFS('nabati '!AR:AR,'nabati '!$AU:$AU,Daily!$A120,'nabati '!$AS:$AS,Daily!$C$1)/60</f>
        <v>0</v>
      </c>
      <c r="L120" s="448">
        <f>+SUMIFS('nabati '!AY:AY,'nabati '!$BB:$BB,Daily!$A120,'nabati '!$AZ:$AZ,Daily!$C$1)/20</f>
        <v>0</v>
      </c>
      <c r="M120" s="337">
        <f>+SUMIFS('nabati '!BF:BF,'nabati '!$BI:$BI,Daily!$A120,'nabati '!$BG:$BG,Daily!$C$1)/6</f>
        <v>0</v>
      </c>
      <c r="N120" s="338">
        <f>+SUMIFS('nabati '!BM:BM,'nabati '!BP:BP,Daily!$A120,'nabati '!BN:BN,Daily!$C$1)/6</f>
        <v>0</v>
      </c>
      <c r="O120" s="21">
        <f t="shared" si="15"/>
        <v>0</v>
      </c>
      <c r="P120" s="469"/>
    </row>
    <row r="121" spans="1:21" s="269" customFormat="1" hidden="1" outlineLevel="1">
      <c r="A121" s="190" t="s">
        <v>167</v>
      </c>
      <c r="B121" s="190" t="s">
        <v>31</v>
      </c>
      <c r="C121" s="19" t="s">
        <v>168</v>
      </c>
      <c r="D121" s="20" t="s">
        <v>158</v>
      </c>
      <c r="E121" s="21">
        <f>+SUMIFS('nabati '!B:B,'nabati '!$E:$E,Daily!$A121,'nabati '!$C:$C,Daily!$C$1)/6</f>
        <v>0</v>
      </c>
      <c r="F121" s="21">
        <f>+SUMIFS('nabati '!I:I,'nabati '!$L:$L,Daily!$A121,'nabati '!$J:$J,Daily!$C$1)/6</f>
        <v>0</v>
      </c>
      <c r="G121" s="21">
        <f>+SUMIFS('nabati '!P:P,'nabati '!$S:$S,Daily!$A121,'nabati '!$Q:$Q,Daily!$C$1)/60</f>
        <v>0</v>
      </c>
      <c r="H121" s="21">
        <f>+SUMIFS('nabati '!W:W,'nabati '!$Z:$Z,Daily!$A121,'nabati '!$X:$X,Daily!$C$1)/6</f>
        <v>0</v>
      </c>
      <c r="I121" s="21">
        <f>+SUMIFS('nabati '!AD:AD,'nabati '!$AG:$AG,Daily!$A121,'nabati '!$AE:$AE,Daily!$C$1)/60</f>
        <v>0</v>
      </c>
      <c r="J121" s="21">
        <f>+SUMIFS('nabati '!AK:AK,'nabati '!$AN:$AN,Daily!$A121,'nabati '!$AL:$AL,Daily!$C$1)/60</f>
        <v>0</v>
      </c>
      <c r="K121" s="21">
        <f>+SUMIFS('nabati '!AR:AR,'nabati '!$AU:$AU,Daily!$A121,'nabati '!$AS:$AS,Daily!$C$1)/60</f>
        <v>0</v>
      </c>
      <c r="L121" s="21">
        <f>+SUMIFS('nabati '!AY:AY,'nabati '!$BB:$BB,Daily!$A121,'nabati '!$AZ:$AZ,Daily!$C$1)/20</f>
        <v>0</v>
      </c>
      <c r="M121" s="334">
        <f>+SUMIFS('nabati '!BF:BF,'nabati '!$BI:$BI,Daily!$A121,'nabati '!$BG:$BG,Daily!$C$1)/6</f>
        <v>0</v>
      </c>
      <c r="N121" s="335">
        <f>+SUMIFS('nabati '!BM:BM,'nabati '!BP:BP,Daily!$A121,'nabati '!BN:BN,Daily!$C$1)/6</f>
        <v>0</v>
      </c>
      <c r="O121" s="21">
        <f t="shared" si="15"/>
        <v>0</v>
      </c>
      <c r="P121" s="468"/>
    </row>
    <row r="122" spans="1:21" s="367" customFormat="1" hidden="1" outlineLevel="1">
      <c r="A122" s="195">
        <v>221</v>
      </c>
      <c r="B122" s="187" t="s">
        <v>53</v>
      </c>
      <c r="C122" s="195" t="s">
        <v>169</v>
      </c>
      <c r="D122" s="20" t="s">
        <v>158</v>
      </c>
      <c r="E122" s="448">
        <f>+SUMIFS('nabati '!B:B,'nabati '!$E:$E,Daily!$A122,'nabati '!$C:$C,Daily!$C$1)/6</f>
        <v>0</v>
      </c>
      <c r="F122" s="448">
        <f>+SUMIFS('nabati '!I:I,'nabati '!$L:$L,Daily!$A122,'nabati '!$J:$J,Daily!$C$1)/6</f>
        <v>0</v>
      </c>
      <c r="G122" s="448">
        <f>+SUMIFS('nabati '!P:P,'nabati '!$S:$S,Daily!$A122,'nabati '!$Q:$Q,Daily!$C$1)/60</f>
        <v>0</v>
      </c>
      <c r="H122" s="448">
        <f>+SUMIFS('nabati '!W:W,'nabati '!$Z:$Z,Daily!$A122,'nabati '!$X:$X,Daily!$C$1)/6</f>
        <v>0</v>
      </c>
      <c r="I122" s="448">
        <f>+SUMIFS('nabati '!AD:AD,'nabati '!$AG:$AG,Daily!$A122,'nabati '!$AE:$AE,Daily!$C$1)/60</f>
        <v>0</v>
      </c>
      <c r="J122" s="448">
        <f>+SUMIFS('nabati '!AK:AK,'nabati '!$AN:$AN,Daily!$A122,'nabati '!$AL:$AL,Daily!$C$1)/60</f>
        <v>0</v>
      </c>
      <c r="K122" s="448">
        <f>+SUMIFS('nabati '!AR:AR,'nabati '!$AU:$AU,Daily!$A122,'nabati '!$AS:$AS,Daily!$C$1)/60</f>
        <v>0</v>
      </c>
      <c r="L122" s="448">
        <f>+SUMIFS('nabati '!AY:AY,'nabati '!$BB:$BB,Daily!$A122,'nabati '!$AZ:$AZ,Daily!$C$1)/20</f>
        <v>0</v>
      </c>
      <c r="M122" s="337">
        <f>+SUMIFS('nabati '!BF:BF,'nabati '!$BI:$BI,Daily!$A122,'nabati '!$BG:$BG,Daily!$C$1)/6</f>
        <v>0</v>
      </c>
      <c r="N122" s="338">
        <f>+SUMIFS('nabati '!BM:BM,'nabati '!BP:BP,Daily!$A122,'nabati '!BN:BN,Daily!$C$1)/6</f>
        <v>0</v>
      </c>
      <c r="O122" s="21">
        <f t="shared" si="15"/>
        <v>0</v>
      </c>
      <c r="P122" s="469"/>
    </row>
    <row r="123" spans="1:21" s="367" customFormat="1" hidden="1" outlineLevel="1">
      <c r="A123" s="195">
        <v>226</v>
      </c>
      <c r="B123" s="187" t="s">
        <v>53</v>
      </c>
      <c r="C123" s="195" t="s">
        <v>170</v>
      </c>
      <c r="D123" s="20" t="s">
        <v>158</v>
      </c>
      <c r="E123" s="448">
        <f>+SUMIFS('nabati '!B:B,'nabati '!$E:$E,Daily!$A123,'nabati '!$C:$C,Daily!$C$1)/6</f>
        <v>0</v>
      </c>
      <c r="F123" s="448">
        <f>+SUMIFS('nabati '!I:I,'nabati '!$L:$L,Daily!$A123,'nabati '!$J:$J,Daily!$C$1)/6</f>
        <v>0</v>
      </c>
      <c r="G123" s="448">
        <f>+SUMIFS('nabati '!P:P,'nabati '!$S:$S,Daily!$A123,'nabati '!$Q:$Q,Daily!$C$1)/60</f>
        <v>0</v>
      </c>
      <c r="H123" s="448">
        <f>+SUMIFS('nabati '!W:W,'nabati '!$Z:$Z,Daily!$A123,'nabati '!$X:$X,Daily!$C$1)/6</f>
        <v>0</v>
      </c>
      <c r="I123" s="448">
        <f>+SUMIFS('nabati '!AD:AD,'nabati '!$AG:$AG,Daily!$A123,'nabati '!$AE:$AE,Daily!$C$1)/60</f>
        <v>0</v>
      </c>
      <c r="J123" s="448">
        <f>+SUMIFS('nabati '!AK:AK,'nabati '!$AN:$AN,Daily!$A123,'nabati '!$AL:$AL,Daily!$C$1)/60</f>
        <v>0</v>
      </c>
      <c r="K123" s="448">
        <f>+SUMIFS('nabati '!AR:AR,'nabati '!$AU:$AU,Daily!$A123,'nabati '!$AS:$AS,Daily!$C$1)/60</f>
        <v>0</v>
      </c>
      <c r="L123" s="448">
        <f>+SUMIFS('nabati '!AY:AY,'nabati '!$BB:$BB,Daily!$A123,'nabati '!$AZ:$AZ,Daily!$C$1)/20</f>
        <v>0</v>
      </c>
      <c r="M123" s="337">
        <f>+SUMIFS('nabati '!BF:BF,'nabati '!$BI:$BI,Daily!$A123,'nabati '!$BG:$BG,Daily!$C$1)/6</f>
        <v>0</v>
      </c>
      <c r="N123" s="338">
        <f>+SUMIFS('nabati '!BM:BM,'nabati '!BP:BP,Daily!$A123,'nabati '!BN:BN,Daily!$C$1)/6</f>
        <v>0</v>
      </c>
      <c r="O123" s="21">
        <f t="shared" si="15"/>
        <v>0</v>
      </c>
      <c r="P123" s="469"/>
    </row>
    <row r="124" spans="1:21" s="367" customFormat="1" hidden="1" outlineLevel="1">
      <c r="A124" s="195">
        <v>227</v>
      </c>
      <c r="B124" s="187" t="s">
        <v>53</v>
      </c>
      <c r="C124" s="195" t="s">
        <v>171</v>
      </c>
      <c r="D124" s="20" t="s">
        <v>158</v>
      </c>
      <c r="E124" s="448">
        <f>+SUMIFS('nabati '!B:B,'nabati '!$E:$E,Daily!$A124,'nabati '!$C:$C,Daily!$C$1)/6</f>
        <v>1</v>
      </c>
      <c r="F124" s="448">
        <f>+SUMIFS('nabati '!I:I,'nabati '!$L:$L,Daily!$A124,'nabati '!$J:$J,Daily!$C$1)/6</f>
        <v>1</v>
      </c>
      <c r="G124" s="448">
        <f>+SUMIFS('nabati '!P:P,'nabati '!$S:$S,Daily!$A124,'nabati '!$Q:$Q,Daily!$C$1)/60</f>
        <v>0</v>
      </c>
      <c r="H124" s="448">
        <f>+SUMIFS('nabati '!W:W,'nabati '!$Z:$Z,Daily!$A124,'nabati '!$X:$X,Daily!$C$1)/6</f>
        <v>1</v>
      </c>
      <c r="I124" s="448">
        <f>+SUMIFS('nabati '!AD:AD,'nabati '!$AG:$AG,Daily!$A124,'nabati '!$AE:$AE,Daily!$C$1)/60</f>
        <v>0</v>
      </c>
      <c r="J124" s="448">
        <f>+SUMIFS('nabati '!AK:AK,'nabati '!$AN:$AN,Daily!$A124,'nabati '!$AL:$AL,Daily!$C$1)/60</f>
        <v>0</v>
      </c>
      <c r="K124" s="448">
        <f>+SUMIFS('nabati '!AR:AR,'nabati '!$AU:$AU,Daily!$A124,'nabati '!$AS:$AS,Daily!$C$1)/60</f>
        <v>0</v>
      </c>
      <c r="L124" s="448">
        <f>+SUMIFS('nabati '!AY:AY,'nabati '!$BB:$BB,Daily!$A124,'nabati '!$AZ:$AZ,Daily!$C$1)/20</f>
        <v>0</v>
      </c>
      <c r="M124" s="337">
        <f>+SUMIFS('nabati '!BF:BF,'nabati '!$BI:$BI,Daily!$A124,'nabati '!$BG:$BG,Daily!$C$1)/6</f>
        <v>0</v>
      </c>
      <c r="N124" s="338">
        <f>+SUMIFS('nabati '!BM:BM,'nabati '!BP:BP,Daily!$A124,'nabati '!BN:BN,Daily!$C$1)/6</f>
        <v>0</v>
      </c>
      <c r="O124" s="21">
        <f t="shared" si="15"/>
        <v>540.6</v>
      </c>
      <c r="P124" s="469"/>
    </row>
    <row r="125" spans="1:21" s="367" customFormat="1" hidden="1" outlineLevel="1">
      <c r="A125" s="195">
        <v>233</v>
      </c>
      <c r="B125" s="187" t="s">
        <v>53</v>
      </c>
      <c r="C125" s="195" t="s">
        <v>172</v>
      </c>
      <c r="D125" s="20" t="s">
        <v>158</v>
      </c>
      <c r="E125" s="448">
        <f>+SUMIFS('nabati '!B:B,'nabati '!$E:$E,Daily!$A125,'nabati '!$C:$C,Daily!$C$1)/6</f>
        <v>0</v>
      </c>
      <c r="F125" s="448">
        <f>+SUMIFS('nabati '!I:I,'nabati '!$L:$L,Daily!$A125,'nabati '!$J:$J,Daily!$C$1)/6</f>
        <v>0</v>
      </c>
      <c r="G125" s="448">
        <f>+SUMIFS('nabati '!P:P,'nabati '!$S:$S,Daily!$A125,'nabati '!$Q:$Q,Daily!$C$1)/60</f>
        <v>0</v>
      </c>
      <c r="H125" s="448">
        <f>+SUMIFS('nabati '!W:W,'nabati '!$Z:$Z,Daily!$A125,'nabati '!$X:$X,Daily!$C$1)/6</f>
        <v>0</v>
      </c>
      <c r="I125" s="448">
        <f>+SUMIFS('nabati '!AD:AD,'nabati '!$AG:$AG,Daily!$A125,'nabati '!$AE:$AE,Daily!$C$1)/60</f>
        <v>0</v>
      </c>
      <c r="J125" s="448">
        <f>+SUMIFS('nabati '!AK:AK,'nabati '!$AN:$AN,Daily!$A125,'nabati '!$AL:$AL,Daily!$C$1)/60</f>
        <v>0</v>
      </c>
      <c r="K125" s="448">
        <f>+SUMIFS('nabati '!AR:AR,'nabati '!$AU:$AU,Daily!$A125,'nabati '!$AS:$AS,Daily!$C$1)/60</f>
        <v>0</v>
      </c>
      <c r="L125" s="448">
        <f>+SUMIFS('nabati '!AY:AY,'nabati '!$BB:$BB,Daily!$A125,'nabati '!$AZ:$AZ,Daily!$C$1)/20</f>
        <v>0</v>
      </c>
      <c r="M125" s="337">
        <f>+SUMIFS('nabati '!BF:BF,'nabati '!$BI:$BI,Daily!$A125,'nabati '!$BG:$BG,Daily!$C$1)/6</f>
        <v>0</v>
      </c>
      <c r="N125" s="338">
        <f>+SUMIFS('nabati '!BM:BM,'nabati '!BP:BP,Daily!$A125,'nabati '!BN:BN,Daily!$C$1)/6</f>
        <v>0</v>
      </c>
      <c r="O125" s="21">
        <f t="shared" si="15"/>
        <v>0</v>
      </c>
      <c r="P125" s="469"/>
    </row>
    <row r="126" spans="1:21" s="367" customFormat="1" hidden="1" outlineLevel="1">
      <c r="A126" s="195">
        <v>236</v>
      </c>
      <c r="B126" s="187" t="s">
        <v>53</v>
      </c>
      <c r="C126" s="195" t="s">
        <v>173</v>
      </c>
      <c r="D126" s="20" t="s">
        <v>158</v>
      </c>
      <c r="E126" s="448">
        <f>+SUMIFS('nabati '!B:B,'nabati '!$E:$E,Daily!$A126,'nabati '!$C:$C,Daily!$C$1)/6</f>
        <v>0</v>
      </c>
      <c r="F126" s="448">
        <f>+SUMIFS('nabati '!I:I,'nabati '!$L:$L,Daily!$A126,'nabati '!$J:$J,Daily!$C$1)/6</f>
        <v>0</v>
      </c>
      <c r="G126" s="448">
        <f>+SUMIFS('nabati '!P:P,'nabati '!$S:$S,Daily!$A126,'nabati '!$Q:$Q,Daily!$C$1)/60</f>
        <v>0</v>
      </c>
      <c r="H126" s="448">
        <f>+SUMIFS('nabati '!W:W,'nabati '!$Z:$Z,Daily!$A126,'nabati '!$X:$X,Daily!$C$1)/6</f>
        <v>0</v>
      </c>
      <c r="I126" s="448">
        <f>+SUMIFS('nabati '!AD:AD,'nabati '!$AG:$AG,Daily!$A126,'nabati '!$AE:$AE,Daily!$C$1)/60</f>
        <v>0</v>
      </c>
      <c r="J126" s="448">
        <f>+SUMIFS('nabati '!AK:AK,'nabati '!$AN:$AN,Daily!$A126,'nabati '!$AL:$AL,Daily!$C$1)/60</f>
        <v>0</v>
      </c>
      <c r="K126" s="448">
        <f>+SUMIFS('nabati '!AR:AR,'nabati '!$AU:$AU,Daily!$A126,'nabati '!$AS:$AS,Daily!$C$1)/60</f>
        <v>0</v>
      </c>
      <c r="L126" s="448">
        <f>+SUMIFS('nabati '!AY:AY,'nabati '!$BB:$BB,Daily!$A126,'nabati '!$AZ:$AZ,Daily!$C$1)/20</f>
        <v>0</v>
      </c>
      <c r="M126" s="337">
        <f>+SUMIFS('nabati '!BF:BF,'nabati '!$BI:$BI,Daily!$A126,'nabati '!$BG:$BG,Daily!$C$1)/6</f>
        <v>0</v>
      </c>
      <c r="N126" s="338">
        <f>+SUMIFS('nabati '!BM:BM,'nabati '!BP:BP,Daily!$A126,'nabati '!BN:BN,Daily!$C$1)/6</f>
        <v>0</v>
      </c>
      <c r="O126" s="21">
        <f t="shared" si="15"/>
        <v>0</v>
      </c>
      <c r="P126" s="469"/>
    </row>
    <row r="127" spans="1:21" s="367" customFormat="1" hidden="1" outlineLevel="1">
      <c r="A127" s="195">
        <v>237</v>
      </c>
      <c r="B127" s="187" t="s">
        <v>53</v>
      </c>
      <c r="C127" s="195" t="s">
        <v>174</v>
      </c>
      <c r="D127" s="20" t="s">
        <v>158</v>
      </c>
      <c r="E127" s="448">
        <f>+SUMIFS('nabati '!B:B,'nabati '!$E:$E,Daily!$A127,'nabati '!$C:$C,Daily!$C$1)/6</f>
        <v>0</v>
      </c>
      <c r="F127" s="448">
        <f>+SUMIFS('nabati '!I:I,'nabati '!$L:$L,Daily!$A127,'nabati '!$J:$J,Daily!$C$1)/6</f>
        <v>0</v>
      </c>
      <c r="G127" s="448">
        <f>+SUMIFS('nabati '!P:P,'nabati '!$S:$S,Daily!$A127,'nabati '!$Q:$Q,Daily!$C$1)/60</f>
        <v>0</v>
      </c>
      <c r="H127" s="448">
        <f>+SUMIFS('nabati '!W:W,'nabati '!$Z:$Z,Daily!$A127,'nabati '!$X:$X,Daily!$C$1)/6</f>
        <v>0</v>
      </c>
      <c r="I127" s="448">
        <f>+SUMIFS('nabati '!AD:AD,'nabati '!$AG:$AG,Daily!$A127,'nabati '!$AE:$AE,Daily!$C$1)/60</f>
        <v>0</v>
      </c>
      <c r="J127" s="448">
        <f>+SUMIFS('nabati '!AK:AK,'nabati '!$AN:$AN,Daily!$A127,'nabati '!$AL:$AL,Daily!$C$1)/60</f>
        <v>0</v>
      </c>
      <c r="K127" s="448">
        <f>+SUMIFS('nabati '!AR:AR,'nabati '!$AU:$AU,Daily!$A127,'nabati '!$AS:$AS,Daily!$C$1)/60</f>
        <v>0</v>
      </c>
      <c r="L127" s="448">
        <f>+SUMIFS('nabati '!AY:AY,'nabati '!$BB:$BB,Daily!$A127,'nabati '!$AZ:$AZ,Daily!$C$1)/20</f>
        <v>0</v>
      </c>
      <c r="M127" s="337">
        <f>+SUMIFS('nabati '!BF:BF,'nabati '!$BI:$BI,Daily!$A127,'nabati '!$BG:$BG,Daily!$C$1)/6</f>
        <v>0</v>
      </c>
      <c r="N127" s="338">
        <f>+SUMIFS('nabati '!BM:BM,'nabati '!BP:BP,Daily!$A127,'nabati '!BN:BN,Daily!$C$1)/6</f>
        <v>0</v>
      </c>
      <c r="O127" s="21">
        <f t="shared" si="15"/>
        <v>0</v>
      </c>
      <c r="P127" s="469"/>
    </row>
    <row r="128" spans="1:21" s="367" customFormat="1" hidden="1" outlineLevel="1">
      <c r="A128" s="195">
        <v>238</v>
      </c>
      <c r="B128" s="187" t="s">
        <v>53</v>
      </c>
      <c r="C128" s="195" t="s">
        <v>175</v>
      </c>
      <c r="D128" s="20" t="s">
        <v>158</v>
      </c>
      <c r="E128" s="448">
        <f>+SUMIFS('nabati '!B:B,'nabati '!$E:$E,Daily!$A128,'nabati '!$C:$C,Daily!$C$1)/6</f>
        <v>0</v>
      </c>
      <c r="F128" s="448">
        <f>+SUMIFS('nabati '!I:I,'nabati '!$L:$L,Daily!$A128,'nabati '!$J:$J,Daily!$C$1)/6</f>
        <v>0</v>
      </c>
      <c r="G128" s="448">
        <f>+SUMIFS('nabati '!P:P,'nabati '!$S:$S,Daily!$A128,'nabati '!$Q:$Q,Daily!$C$1)/60</f>
        <v>0</v>
      </c>
      <c r="H128" s="448">
        <f>+SUMIFS('nabati '!W:W,'nabati '!$Z:$Z,Daily!$A128,'nabati '!$X:$X,Daily!$C$1)/6</f>
        <v>0</v>
      </c>
      <c r="I128" s="448">
        <f>+SUMIFS('nabati '!AD:AD,'nabati '!$AG:$AG,Daily!$A128,'nabati '!$AE:$AE,Daily!$C$1)/60</f>
        <v>0</v>
      </c>
      <c r="J128" s="448">
        <f>+SUMIFS('nabati '!AK:AK,'nabati '!$AN:$AN,Daily!$A128,'nabati '!$AL:$AL,Daily!$C$1)/60</f>
        <v>0</v>
      </c>
      <c r="K128" s="448">
        <f>+SUMIFS('nabati '!AR:AR,'nabati '!$AU:$AU,Daily!$A128,'nabati '!$AS:$AS,Daily!$C$1)/60</f>
        <v>0</v>
      </c>
      <c r="L128" s="448">
        <f>+SUMIFS('nabati '!AY:AY,'nabati '!$BB:$BB,Daily!$A128,'nabati '!$AZ:$AZ,Daily!$C$1)/20</f>
        <v>0</v>
      </c>
      <c r="M128" s="337">
        <f>+SUMIFS('nabati '!BF:BF,'nabati '!$BI:$BI,Daily!$A128,'nabati '!$BG:$BG,Daily!$C$1)/6</f>
        <v>0</v>
      </c>
      <c r="N128" s="338">
        <f>+SUMIFS('nabati '!BM:BM,'nabati '!BP:BP,Daily!$A128,'nabati '!BN:BN,Daily!$C$1)/6</f>
        <v>0</v>
      </c>
      <c r="O128" s="21">
        <f t="shared" si="15"/>
        <v>0</v>
      </c>
      <c r="P128" s="469"/>
    </row>
    <row r="129" spans="1:16" s="367" customFormat="1" hidden="1" outlineLevel="1">
      <c r="A129" s="195">
        <v>242</v>
      </c>
      <c r="B129" s="187" t="s">
        <v>53</v>
      </c>
      <c r="C129" s="195" t="s">
        <v>176</v>
      </c>
      <c r="D129" s="20" t="s">
        <v>158</v>
      </c>
      <c r="E129" s="448">
        <f>+SUMIFS('nabati '!B:B,'nabati '!$E:$E,Daily!$A129,'nabati '!$C:$C,Daily!$C$1)/6</f>
        <v>0</v>
      </c>
      <c r="F129" s="448">
        <f>+SUMIFS('nabati '!I:I,'nabati '!$L:$L,Daily!$A129,'nabati '!$J:$J,Daily!$C$1)/6</f>
        <v>0</v>
      </c>
      <c r="G129" s="448">
        <f>+SUMIFS('nabati '!P:P,'nabati '!$S:$S,Daily!$A129,'nabati '!$Q:$Q,Daily!$C$1)/60</f>
        <v>0</v>
      </c>
      <c r="H129" s="448">
        <f>+SUMIFS('nabati '!W:W,'nabati '!$Z:$Z,Daily!$A129,'nabati '!$X:$X,Daily!$C$1)/6</f>
        <v>0</v>
      </c>
      <c r="I129" s="448">
        <f>+SUMIFS('nabati '!AD:AD,'nabati '!$AG:$AG,Daily!$A129,'nabati '!$AE:$AE,Daily!$C$1)/60</f>
        <v>0</v>
      </c>
      <c r="J129" s="448">
        <f>+SUMIFS('nabati '!AK:AK,'nabati '!$AN:$AN,Daily!$A129,'nabati '!$AL:$AL,Daily!$C$1)/60</f>
        <v>0</v>
      </c>
      <c r="K129" s="448">
        <f>+SUMIFS('nabati '!AR:AR,'nabati '!$AU:$AU,Daily!$A129,'nabati '!$AS:$AS,Daily!$C$1)/60</f>
        <v>0</v>
      </c>
      <c r="L129" s="448">
        <f>+SUMIFS('nabati '!AY:AY,'nabati '!$BB:$BB,Daily!$A129,'nabati '!$AZ:$AZ,Daily!$C$1)/20</f>
        <v>0</v>
      </c>
      <c r="M129" s="337">
        <f>+SUMIFS('nabati '!BF:BF,'nabati '!$BI:$BI,Daily!$A129,'nabati '!$BG:$BG,Daily!$C$1)/6</f>
        <v>0</v>
      </c>
      <c r="N129" s="338">
        <f>+SUMIFS('nabati '!BM:BM,'nabati '!BP:BP,Daily!$A129,'nabati '!BN:BN,Daily!$C$1)/6</f>
        <v>0</v>
      </c>
      <c r="O129" s="21">
        <f t="shared" si="15"/>
        <v>0</v>
      </c>
      <c r="P129" s="469"/>
    </row>
    <row r="130" spans="1:16" s="367" customFormat="1" hidden="1" outlineLevel="1">
      <c r="A130" s="195">
        <v>251</v>
      </c>
      <c r="B130" s="187" t="s">
        <v>53</v>
      </c>
      <c r="C130" s="195" t="s">
        <v>177</v>
      </c>
      <c r="D130" s="20" t="s">
        <v>158</v>
      </c>
      <c r="E130" s="448">
        <f>+SUMIFS('nabati '!B:B,'nabati '!$E:$E,Daily!$A130,'nabati '!$C:$C,Daily!$C$1)/6</f>
        <v>0</v>
      </c>
      <c r="F130" s="448">
        <f>+SUMIFS('nabati '!I:I,'nabati '!$L:$L,Daily!$A130,'nabati '!$J:$J,Daily!$C$1)/6</f>
        <v>0</v>
      </c>
      <c r="G130" s="448">
        <f>+SUMIFS('nabati '!P:P,'nabati '!$S:$S,Daily!$A130,'nabati '!$Q:$Q,Daily!$C$1)/60</f>
        <v>0</v>
      </c>
      <c r="H130" s="448">
        <f>+SUMIFS('nabati '!W:W,'nabati '!$Z:$Z,Daily!$A130,'nabati '!$X:$X,Daily!$C$1)/6</f>
        <v>0</v>
      </c>
      <c r="I130" s="448">
        <f>+SUMIFS('nabati '!AD:AD,'nabati '!$AG:$AG,Daily!$A130,'nabati '!$AE:$AE,Daily!$C$1)/60</f>
        <v>0</v>
      </c>
      <c r="J130" s="448">
        <f>+SUMIFS('nabati '!AK:AK,'nabati '!$AN:$AN,Daily!$A130,'nabati '!$AL:$AL,Daily!$C$1)/60</f>
        <v>0</v>
      </c>
      <c r="K130" s="448">
        <f>+SUMIFS('nabati '!AR:AR,'nabati '!$AU:$AU,Daily!$A130,'nabati '!$AS:$AS,Daily!$C$1)/60</f>
        <v>0</v>
      </c>
      <c r="L130" s="448">
        <f>+SUMIFS('nabati '!AY:AY,'nabati '!$BB:$BB,Daily!$A130,'nabati '!$AZ:$AZ,Daily!$C$1)/20</f>
        <v>0</v>
      </c>
      <c r="M130" s="337">
        <f>+SUMIFS('nabati '!BF:BF,'nabati '!$BI:$BI,Daily!$A130,'nabati '!$BG:$BG,Daily!$C$1)/6</f>
        <v>0</v>
      </c>
      <c r="N130" s="338">
        <f>+SUMIFS('nabati '!BM:BM,'nabati '!BP:BP,Daily!$A130,'nabati '!BN:BN,Daily!$C$1)/6</f>
        <v>0</v>
      </c>
      <c r="O130" s="21">
        <f t="shared" si="15"/>
        <v>0</v>
      </c>
      <c r="P130" s="469"/>
    </row>
    <row r="131" spans="1:16" s="269" customFormat="1" hidden="1" outlineLevel="1">
      <c r="A131" s="195">
        <v>253</v>
      </c>
      <c r="B131" s="190" t="s">
        <v>53</v>
      </c>
      <c r="C131" s="195" t="s">
        <v>178</v>
      </c>
      <c r="D131" s="20" t="s">
        <v>158</v>
      </c>
      <c r="E131" s="21">
        <f>+SUMIFS('nabati '!B:B,'nabati '!$E:$E,Daily!$A131,'nabati '!$C:$C,Daily!$C$1)/6</f>
        <v>0</v>
      </c>
      <c r="F131" s="21">
        <f>+SUMIFS('nabati '!I:I,'nabati '!$L:$L,Daily!$A131,'nabati '!$J:$J,Daily!$C$1)/6</f>
        <v>1</v>
      </c>
      <c r="G131" s="21">
        <f>+SUMIFS('nabati '!P:P,'nabati '!$S:$S,Daily!$A131,'nabati '!$Q:$Q,Daily!$C$1)/60</f>
        <v>1</v>
      </c>
      <c r="H131" s="21">
        <f>+SUMIFS('nabati '!W:W,'nabati '!$Z:$Z,Daily!$A131,'nabati '!$X:$X,Daily!$C$1)/6</f>
        <v>0</v>
      </c>
      <c r="I131" s="21">
        <f>+SUMIFS('nabati '!AD:AD,'nabati '!$AG:$AG,Daily!$A131,'nabati '!$AE:$AE,Daily!$C$1)/60</f>
        <v>0</v>
      </c>
      <c r="J131" s="21">
        <f>+SUMIFS('nabati '!AK:AK,'nabati '!$AN:$AN,Daily!$A131,'nabati '!$AL:$AL,Daily!$C$1)/60</f>
        <v>0</v>
      </c>
      <c r="K131" s="21">
        <f>+SUMIFS('nabati '!AR:AR,'nabati '!$AU:$AU,Daily!$A131,'nabati '!$AS:$AS,Daily!$C$1)/60</f>
        <v>0</v>
      </c>
      <c r="L131" s="21">
        <f>+SUMIFS('nabati '!AY:AY,'nabati '!$BB:$BB,Daily!$A131,'nabati '!$AZ:$AZ,Daily!$C$1)/20</f>
        <v>0</v>
      </c>
      <c r="M131" s="334">
        <f>+SUMIFS('nabati '!BF:BF,'nabati '!$BI:$BI,Daily!$A131,'nabati '!$BG:$BG,Daily!$C$1)/6</f>
        <v>0</v>
      </c>
      <c r="N131" s="335">
        <f>+SUMIFS('nabati '!BM:BM,'nabati '!BP:BP,Daily!$A131,'nabati '!BN:BN,Daily!$C$1)/6</f>
        <v>0</v>
      </c>
      <c r="O131" s="21">
        <f t="shared" si="15"/>
        <v>520.70000000000005</v>
      </c>
      <c r="P131" s="468"/>
    </row>
    <row r="132" spans="1:16" s="367" customFormat="1" hidden="1" outlineLevel="1">
      <c r="A132" s="195">
        <v>265</v>
      </c>
      <c r="B132" s="187" t="s">
        <v>53</v>
      </c>
      <c r="C132" s="195" t="s">
        <v>179</v>
      </c>
      <c r="D132" s="20" t="s">
        <v>158</v>
      </c>
      <c r="E132" s="448">
        <f>+SUMIFS('nabati '!B:B,'nabati '!$E:$E,Daily!$A132,'nabati '!$C:$C,Daily!$C$1)/6</f>
        <v>1</v>
      </c>
      <c r="F132" s="448">
        <f>+SUMIFS('nabati '!I:I,'nabati '!$L:$L,Daily!$A132,'nabati '!$J:$J,Daily!$C$1)/6</f>
        <v>1</v>
      </c>
      <c r="G132" s="448">
        <f>+SUMIFS('nabati '!P:P,'nabati '!$S:$S,Daily!$A132,'nabati '!$Q:$Q,Daily!$C$1)/60</f>
        <v>0</v>
      </c>
      <c r="H132" s="448">
        <f>+SUMIFS('nabati '!W:W,'nabati '!$Z:$Z,Daily!$A132,'nabati '!$X:$X,Daily!$C$1)/6</f>
        <v>1</v>
      </c>
      <c r="I132" s="448">
        <f>+SUMIFS('nabati '!AD:AD,'nabati '!$AG:$AG,Daily!$A132,'nabati '!$AE:$AE,Daily!$C$1)/60</f>
        <v>0</v>
      </c>
      <c r="J132" s="448">
        <f>+SUMIFS('nabati '!AK:AK,'nabati '!$AN:$AN,Daily!$A132,'nabati '!$AL:$AL,Daily!$C$1)/60</f>
        <v>0</v>
      </c>
      <c r="K132" s="448">
        <f>+SUMIFS('nabati '!AR:AR,'nabati '!$AU:$AU,Daily!$A132,'nabati '!$AS:$AS,Daily!$C$1)/60</f>
        <v>0</v>
      </c>
      <c r="L132" s="448">
        <f>+SUMIFS('nabati '!AY:AY,'nabati '!$BB:$BB,Daily!$A132,'nabati '!$AZ:$AZ,Daily!$C$1)/20</f>
        <v>0</v>
      </c>
      <c r="M132" s="337">
        <f>+SUMIFS('nabati '!BF:BF,'nabati '!$BI:$BI,Daily!$A132,'nabati '!$BG:$BG,Daily!$C$1)/6</f>
        <v>0</v>
      </c>
      <c r="N132" s="338">
        <f>+SUMIFS('nabati '!BM:BM,'nabati '!BP:BP,Daily!$A132,'nabati '!BN:BN,Daily!$C$1)/6</f>
        <v>0</v>
      </c>
      <c r="O132" s="21">
        <f t="shared" si="15"/>
        <v>540.6</v>
      </c>
      <c r="P132" s="469"/>
    </row>
    <row r="133" spans="1:16" s="367" customFormat="1" hidden="1" outlineLevel="1">
      <c r="A133" s="195">
        <v>266</v>
      </c>
      <c r="B133" s="187" t="s">
        <v>53</v>
      </c>
      <c r="C133" s="195" t="s">
        <v>180</v>
      </c>
      <c r="D133" s="20" t="s">
        <v>158</v>
      </c>
      <c r="E133" s="448">
        <f>+SUMIFS('nabati '!B:B,'nabati '!$E:$E,Daily!$A133,'nabati '!$C:$C,Daily!$C$1)/6</f>
        <v>0</v>
      </c>
      <c r="F133" s="448">
        <f>+SUMIFS('nabati '!I:I,'nabati '!$L:$L,Daily!$A133,'nabati '!$J:$J,Daily!$C$1)/6</f>
        <v>0</v>
      </c>
      <c r="G133" s="448">
        <f>+SUMIFS('nabati '!P:P,'nabati '!$S:$S,Daily!$A133,'nabati '!$Q:$Q,Daily!$C$1)/60</f>
        <v>0</v>
      </c>
      <c r="H133" s="448">
        <f>+SUMIFS('nabati '!W:W,'nabati '!$Z:$Z,Daily!$A133,'nabati '!$X:$X,Daily!$C$1)/6</f>
        <v>0</v>
      </c>
      <c r="I133" s="448">
        <f>+SUMIFS('nabati '!AD:AD,'nabati '!$AG:$AG,Daily!$A133,'nabati '!$AE:$AE,Daily!$C$1)/60</f>
        <v>0</v>
      </c>
      <c r="J133" s="448">
        <f>+SUMIFS('nabati '!AK:AK,'nabati '!$AN:$AN,Daily!$A133,'nabati '!$AL:$AL,Daily!$C$1)/60</f>
        <v>0</v>
      </c>
      <c r="K133" s="448">
        <f>+SUMIFS('nabati '!AR:AR,'nabati '!$AU:$AU,Daily!$A133,'nabati '!$AS:$AS,Daily!$C$1)/60</f>
        <v>0</v>
      </c>
      <c r="L133" s="448">
        <f>+SUMIFS('nabati '!AY:AY,'nabati '!$BB:$BB,Daily!$A133,'nabati '!$AZ:$AZ,Daily!$C$1)/20</f>
        <v>0</v>
      </c>
      <c r="M133" s="337">
        <f>+SUMIFS('nabati '!BF:BF,'nabati '!$BI:$BI,Daily!$A133,'nabati '!$BG:$BG,Daily!$C$1)/6</f>
        <v>0</v>
      </c>
      <c r="N133" s="338">
        <f>+SUMIFS('nabati '!BM:BM,'nabati '!BP:BP,Daily!$A133,'nabati '!BN:BN,Daily!$C$1)/6</f>
        <v>0</v>
      </c>
      <c r="O133" s="21">
        <f t="shared" si="15"/>
        <v>0</v>
      </c>
      <c r="P133" s="469"/>
    </row>
    <row r="134" spans="1:16" s="367" customFormat="1" hidden="1" outlineLevel="1">
      <c r="A134" s="195">
        <v>267</v>
      </c>
      <c r="B134" s="187" t="s">
        <v>53</v>
      </c>
      <c r="C134" s="195" t="s">
        <v>181</v>
      </c>
      <c r="D134" s="20" t="s">
        <v>158</v>
      </c>
      <c r="E134" s="448">
        <f>+SUMIFS('nabati '!B:B,'nabati '!$E:$E,Daily!$A134,'nabati '!$C:$C,Daily!$C$1)/6</f>
        <v>2</v>
      </c>
      <c r="F134" s="448">
        <f>+SUMIFS('nabati '!I:I,'nabati '!$L:$L,Daily!$A134,'nabati '!$J:$J,Daily!$C$1)/6</f>
        <v>0</v>
      </c>
      <c r="G134" s="448">
        <f>+SUMIFS('nabati '!P:P,'nabati '!$S:$S,Daily!$A134,'nabati '!$Q:$Q,Daily!$C$1)/60</f>
        <v>0</v>
      </c>
      <c r="H134" s="448">
        <f>+SUMIFS('nabati '!W:W,'nabati '!$Z:$Z,Daily!$A134,'nabati '!$X:$X,Daily!$C$1)/6</f>
        <v>1</v>
      </c>
      <c r="I134" s="448">
        <f>+SUMIFS('nabati '!AD:AD,'nabati '!$AG:$AG,Daily!$A134,'nabati '!$AE:$AE,Daily!$C$1)/60</f>
        <v>0</v>
      </c>
      <c r="J134" s="448">
        <f>+SUMIFS('nabati '!AK:AK,'nabati '!$AN:$AN,Daily!$A134,'nabati '!$AL:$AL,Daily!$C$1)/60</f>
        <v>0</v>
      </c>
      <c r="K134" s="448">
        <f>+SUMIFS('nabati '!AR:AR,'nabati '!$AU:$AU,Daily!$A134,'nabati '!$AS:$AS,Daily!$C$1)/60</f>
        <v>0</v>
      </c>
      <c r="L134" s="448">
        <f>+SUMIFS('nabati '!AY:AY,'nabati '!$BB:$BB,Daily!$A134,'nabati '!$AZ:$AZ,Daily!$C$1)/20</f>
        <v>1</v>
      </c>
      <c r="M134" s="337">
        <f>+SUMIFS('nabati '!BF:BF,'nabati '!$BI:$BI,Daily!$A134,'nabati '!$BG:$BG,Daily!$C$1)/6</f>
        <v>0</v>
      </c>
      <c r="N134" s="338">
        <f>+SUMIFS('nabati '!BM:BM,'nabati '!BP:BP,Daily!$A134,'nabati '!BN:BN,Daily!$C$1)/6</f>
        <v>0</v>
      </c>
      <c r="O134" s="21">
        <f t="shared" si="15"/>
        <v>849.8</v>
      </c>
      <c r="P134" s="469"/>
    </row>
    <row r="135" spans="1:16" s="367" customFormat="1" hidden="1" outlineLevel="1">
      <c r="A135" s="195">
        <v>274</v>
      </c>
      <c r="B135" s="187" t="s">
        <v>53</v>
      </c>
      <c r="C135" s="195" t="s">
        <v>182</v>
      </c>
      <c r="D135" s="20" t="s">
        <v>158</v>
      </c>
      <c r="E135" s="448">
        <f>+SUMIFS('nabati '!B:B,'nabati '!$E:$E,Daily!$A135,'nabati '!$C:$C,Daily!$C$1)/6</f>
        <v>0</v>
      </c>
      <c r="F135" s="448">
        <f>+SUMIFS('nabati '!I:I,'nabati '!$L:$L,Daily!$A135,'nabati '!$J:$J,Daily!$C$1)/6</f>
        <v>0</v>
      </c>
      <c r="G135" s="448">
        <f>+SUMIFS('nabati '!P:P,'nabati '!$S:$S,Daily!$A135,'nabati '!$Q:$Q,Daily!$C$1)/60</f>
        <v>0</v>
      </c>
      <c r="H135" s="448">
        <f>+SUMIFS('nabati '!W:W,'nabati '!$Z:$Z,Daily!$A135,'nabati '!$X:$X,Daily!$C$1)/6</f>
        <v>0</v>
      </c>
      <c r="I135" s="448">
        <f>+SUMIFS('nabati '!AD:AD,'nabati '!$AG:$AG,Daily!$A135,'nabati '!$AE:$AE,Daily!$C$1)/60</f>
        <v>0</v>
      </c>
      <c r="J135" s="448">
        <f>+SUMIFS('nabati '!AK:AK,'nabati '!$AN:$AN,Daily!$A135,'nabati '!$AL:$AL,Daily!$C$1)/60</f>
        <v>0</v>
      </c>
      <c r="K135" s="448">
        <f>+SUMIFS('nabati '!AR:AR,'nabati '!$AU:$AU,Daily!$A135,'nabati '!$AS:$AS,Daily!$C$1)/60</f>
        <v>0</v>
      </c>
      <c r="L135" s="448">
        <f>+SUMIFS('nabati '!AY:AY,'nabati '!$BB:$BB,Daily!$A135,'nabati '!$AZ:$AZ,Daily!$C$1)/20</f>
        <v>0</v>
      </c>
      <c r="M135" s="337">
        <f>+SUMIFS('nabati '!BF:BF,'nabati '!$BI:$BI,Daily!$A135,'nabati '!$BG:$BG,Daily!$C$1)/6</f>
        <v>0</v>
      </c>
      <c r="N135" s="338">
        <f>+SUMIFS('nabati '!BM:BM,'nabati '!BP:BP,Daily!$A135,'nabati '!BN:BN,Daily!$C$1)/6</f>
        <v>0</v>
      </c>
      <c r="O135" s="21">
        <f t="shared" si="15"/>
        <v>0</v>
      </c>
      <c r="P135" s="469"/>
    </row>
    <row r="136" spans="1:16" s="367" customFormat="1" hidden="1" outlineLevel="1">
      <c r="A136" s="195">
        <v>290</v>
      </c>
      <c r="B136" s="187" t="s">
        <v>53</v>
      </c>
      <c r="C136" s="195" t="s">
        <v>183</v>
      </c>
      <c r="D136" s="20" t="s">
        <v>158</v>
      </c>
      <c r="E136" s="21">
        <f>+SUMIFS('nabati '!B:B,'nabati '!$E:$E,Daily!$A136,'nabati '!$C:$C,Daily!$C$1)/6</f>
        <v>0</v>
      </c>
      <c r="F136" s="21">
        <f>+SUMIFS('nabati '!I:I,'nabati '!$L:$L,Daily!$A136,'nabati '!$J:$J,Daily!$C$1)/6</f>
        <v>0</v>
      </c>
      <c r="G136" s="448">
        <f>+SUMIFS('nabati '!P:P,'nabati '!$S:$S,Daily!$A136,'nabati '!$Q:$Q,Daily!$C$1)/60</f>
        <v>0</v>
      </c>
      <c r="H136" s="448">
        <f>+SUMIFS('nabati '!W:W,'nabati '!$Z:$Z,Daily!$A136,'nabati '!$X:$X,Daily!$C$1)/6</f>
        <v>0</v>
      </c>
      <c r="I136" s="448">
        <f>+SUMIFS('nabati '!AD:AD,'nabati '!$AG:$AG,Daily!$A136,'nabati '!$AE:$AE,Daily!$C$1)/60</f>
        <v>0</v>
      </c>
      <c r="J136" s="448">
        <f>+SUMIFS('nabati '!AK:AK,'nabati '!$AN:$AN,Daily!$A136,'nabati '!$AL:$AL,Daily!$C$1)/60</f>
        <v>0</v>
      </c>
      <c r="K136" s="448">
        <f>+SUMIFS('nabati '!AR:AR,'nabati '!$AU:$AU,Daily!$A136,'nabati '!$AS:$AS,Daily!$C$1)/60</f>
        <v>0</v>
      </c>
      <c r="L136" s="448">
        <f>+SUMIFS('nabati '!AY:AY,'nabati '!$BB:$BB,Daily!$A136,'nabati '!$AZ:$AZ,Daily!$C$1)/20</f>
        <v>0</v>
      </c>
      <c r="M136" s="337">
        <f>+SUMIFS('nabati '!BF:BF,'nabati '!$BI:$BI,Daily!$A136,'nabati '!$BG:$BG,Daily!$C$1)/6</f>
        <v>0</v>
      </c>
      <c r="N136" s="338">
        <f>+SUMIFS('nabati '!BM:BM,'nabati '!BP:BP,Daily!$A136,'nabati '!BN:BN,Daily!$C$1)/6</f>
        <v>0</v>
      </c>
      <c r="O136" s="21">
        <f t="shared" si="15"/>
        <v>0</v>
      </c>
      <c r="P136" s="469"/>
    </row>
    <row r="137" spans="1:16" s="367" customFormat="1" hidden="1" outlineLevel="1">
      <c r="A137" s="195">
        <v>293</v>
      </c>
      <c r="B137" s="187" t="s">
        <v>53</v>
      </c>
      <c r="C137" s="195" t="s">
        <v>184</v>
      </c>
      <c r="D137" s="20" t="s">
        <v>158</v>
      </c>
      <c r="E137" s="448">
        <f>+SUMIFS('nabati '!B:B,'nabati '!$E:$E,Daily!$A137,'nabati '!$C:$C,Daily!$C$1)/6</f>
        <v>0</v>
      </c>
      <c r="F137" s="448">
        <f>+SUMIFS('nabati '!I:I,'nabati '!$L:$L,Daily!$A137,'nabati '!$J:$J,Daily!$C$1)/6</f>
        <v>0</v>
      </c>
      <c r="G137" s="448">
        <f>+SUMIFS('nabati '!P:P,'nabati '!$S:$S,Daily!$A137,'nabati '!$Q:$Q,Daily!$C$1)/60</f>
        <v>0</v>
      </c>
      <c r="H137" s="448">
        <f>+SUMIFS('nabati '!W:W,'nabati '!$Z:$Z,Daily!$A137,'nabati '!$X:$X,Daily!$C$1)/6</f>
        <v>0</v>
      </c>
      <c r="I137" s="448">
        <f>+SUMIFS('nabati '!AD:AD,'nabati '!$AG:$AG,Daily!$A137,'nabati '!$AE:$AE,Daily!$C$1)/60</f>
        <v>0</v>
      </c>
      <c r="J137" s="448">
        <f>+SUMIFS('nabati '!AK:AK,'nabati '!$AN:$AN,Daily!$A137,'nabati '!$AL:$AL,Daily!$C$1)/60</f>
        <v>0</v>
      </c>
      <c r="K137" s="448">
        <f>+SUMIFS('nabati '!AR:AR,'nabati '!$AU:$AU,Daily!$A137,'nabati '!$AS:$AS,Daily!$C$1)/60</f>
        <v>0</v>
      </c>
      <c r="L137" s="448">
        <f>+SUMIFS('nabati '!AY:AY,'nabati '!$BB:$BB,Daily!$A137,'nabati '!$AZ:$AZ,Daily!$C$1)/20</f>
        <v>0</v>
      </c>
      <c r="M137" s="337">
        <f>+SUMIFS('nabati '!BF:BF,'nabati '!$BI:$BI,Daily!$A137,'nabati '!$BG:$BG,Daily!$C$1)/6</f>
        <v>0</v>
      </c>
      <c r="N137" s="338">
        <f>+SUMIFS('nabati '!BM:BM,'nabati '!BP:BP,Daily!$A137,'nabati '!BN:BN,Daily!$C$1)/6</f>
        <v>0</v>
      </c>
      <c r="O137" s="21">
        <f t="shared" si="15"/>
        <v>0</v>
      </c>
      <c r="P137" s="469"/>
    </row>
    <row r="138" spans="1:16" s="367" customFormat="1" hidden="1" outlineLevel="1">
      <c r="A138" s="195">
        <v>296</v>
      </c>
      <c r="B138" s="187" t="s">
        <v>53</v>
      </c>
      <c r="C138" s="195" t="s">
        <v>185</v>
      </c>
      <c r="D138" s="20" t="s">
        <v>158</v>
      </c>
      <c r="E138" s="448">
        <f>+SUMIFS('nabati '!B:B,'nabati '!$E:$E,Daily!$A138,'nabati '!$C:$C,Daily!$C$1)/6</f>
        <v>0</v>
      </c>
      <c r="F138" s="448">
        <f>+SUMIFS('nabati '!I:I,'nabati '!$L:$L,Daily!$A138,'nabati '!$J:$J,Daily!$C$1)/6</f>
        <v>0</v>
      </c>
      <c r="G138" s="448">
        <f>+SUMIFS('nabati '!P:P,'nabati '!$S:$S,Daily!$A138,'nabati '!$Q:$Q,Daily!$C$1)/60</f>
        <v>0</v>
      </c>
      <c r="H138" s="448">
        <f>+SUMIFS('nabati '!W:W,'nabati '!$Z:$Z,Daily!$A138,'nabati '!$X:$X,Daily!$C$1)/6</f>
        <v>0</v>
      </c>
      <c r="I138" s="448">
        <f>+SUMIFS('nabati '!AD:AD,'nabati '!$AG:$AG,Daily!$A138,'nabati '!$AE:$AE,Daily!$C$1)/60</f>
        <v>0</v>
      </c>
      <c r="J138" s="448">
        <f>+SUMIFS('nabati '!AK:AK,'nabati '!$AN:$AN,Daily!$A138,'nabati '!$AL:$AL,Daily!$C$1)/60</f>
        <v>0</v>
      </c>
      <c r="K138" s="448">
        <f>+SUMIFS('nabati '!AR:AR,'nabati '!$AU:$AU,Daily!$A138,'nabati '!$AS:$AS,Daily!$C$1)/60</f>
        <v>0</v>
      </c>
      <c r="L138" s="448">
        <f>+SUMIFS('nabati '!AY:AY,'nabati '!$BB:$BB,Daily!$A138,'nabati '!$AZ:$AZ,Daily!$C$1)/20</f>
        <v>0</v>
      </c>
      <c r="M138" s="337">
        <f>+SUMIFS('nabati '!BF:BF,'nabati '!$BI:$BI,Daily!$A138,'nabati '!$BG:$BG,Daily!$C$1)/6</f>
        <v>0</v>
      </c>
      <c r="N138" s="338">
        <f>+SUMIFS('nabati '!BM:BM,'nabati '!BP:BP,Daily!$A138,'nabati '!BN:BN,Daily!$C$1)/6</f>
        <v>0</v>
      </c>
      <c r="O138" s="21">
        <f t="shared" si="15"/>
        <v>0</v>
      </c>
      <c r="P138" s="469"/>
    </row>
    <row r="139" spans="1:16" s="367" customFormat="1" hidden="1" outlineLevel="1">
      <c r="A139" s="195">
        <v>409</v>
      </c>
      <c r="B139" s="187" t="s">
        <v>53</v>
      </c>
      <c r="C139" s="195" t="s">
        <v>186</v>
      </c>
      <c r="D139" s="20" t="s">
        <v>158</v>
      </c>
      <c r="E139" s="448">
        <f>+SUMIFS('nabati '!B:B,'nabati '!$E:$E,Daily!$A139,'nabati '!$C:$C,Daily!$C$1)/6</f>
        <v>0</v>
      </c>
      <c r="F139" s="448">
        <f>+SUMIFS('nabati '!I:I,'nabati '!$L:$L,Daily!$A139,'nabati '!$J:$J,Daily!$C$1)/6</f>
        <v>0</v>
      </c>
      <c r="G139" s="448">
        <f>+SUMIFS('nabati '!P:P,'nabati '!$S:$S,Daily!$A139,'nabati '!$Q:$Q,Daily!$C$1)/60</f>
        <v>0</v>
      </c>
      <c r="H139" s="448">
        <f>+SUMIFS('nabati '!W:W,'nabati '!$Z:$Z,Daily!$A139,'nabati '!$X:$X,Daily!$C$1)/6</f>
        <v>0</v>
      </c>
      <c r="I139" s="448">
        <f>+SUMIFS('nabati '!AD:AD,'nabati '!$AG:$AG,Daily!$A139,'nabati '!$AE:$AE,Daily!$C$1)/60</f>
        <v>0</v>
      </c>
      <c r="J139" s="448">
        <f>+SUMIFS('nabati '!AK:AK,'nabati '!$AN:$AN,Daily!$A139,'nabati '!$AL:$AL,Daily!$C$1)/60</f>
        <v>0</v>
      </c>
      <c r="K139" s="448">
        <f>+SUMIFS('nabati '!AR:AR,'nabati '!$AU:$AU,Daily!$A139,'nabati '!$AS:$AS,Daily!$C$1)/60</f>
        <v>0</v>
      </c>
      <c r="L139" s="448">
        <f>+SUMIFS('nabati '!AY:AY,'nabati '!$BB:$BB,Daily!$A139,'nabati '!$AZ:$AZ,Daily!$C$1)/20</f>
        <v>0</v>
      </c>
      <c r="M139" s="337">
        <f>+SUMIFS('nabati '!BF:BF,'nabati '!$BI:$BI,Daily!$A139,'nabati '!$BG:$BG,Daily!$C$1)/6</f>
        <v>0</v>
      </c>
      <c r="N139" s="338">
        <f>+SUMIFS('nabati '!BM:BM,'nabati '!BP:BP,Daily!$A139,'nabati '!BN:BN,Daily!$C$1)/6</f>
        <v>0</v>
      </c>
      <c r="O139" s="21">
        <f t="shared" si="15"/>
        <v>0</v>
      </c>
      <c r="P139" s="469"/>
    </row>
    <row r="140" spans="1:16" s="367" customFormat="1" hidden="1" outlineLevel="1">
      <c r="A140" s="195">
        <v>410</v>
      </c>
      <c r="B140" s="187" t="s">
        <v>53</v>
      </c>
      <c r="C140" s="195" t="s">
        <v>187</v>
      </c>
      <c r="D140" s="20" t="s">
        <v>158</v>
      </c>
      <c r="E140" s="448">
        <f>+SUMIFS('nabati '!B:B,'nabati '!$E:$E,Daily!$A140,'nabati '!$C:$C,Daily!$C$1)/6</f>
        <v>0</v>
      </c>
      <c r="F140" s="448">
        <f>+SUMIFS('nabati '!I:I,'nabati '!$L:$L,Daily!$A140,'nabati '!$J:$J,Daily!$C$1)/6</f>
        <v>0</v>
      </c>
      <c r="G140" s="448">
        <f>+SUMIFS('nabati '!P:P,'nabati '!$S:$S,Daily!$A140,'nabati '!$Q:$Q,Daily!$C$1)/60</f>
        <v>0</v>
      </c>
      <c r="H140" s="448">
        <f>+SUMIFS('nabati '!W:W,'nabati '!$Z:$Z,Daily!$A140,'nabati '!$X:$X,Daily!$C$1)/6</f>
        <v>0</v>
      </c>
      <c r="I140" s="448">
        <f>+SUMIFS('nabati '!AD:AD,'nabati '!$AG:$AG,Daily!$A140,'nabati '!$AE:$AE,Daily!$C$1)/60</f>
        <v>0</v>
      </c>
      <c r="J140" s="448">
        <f>+SUMIFS('nabati '!AK:AK,'nabati '!$AN:$AN,Daily!$A140,'nabati '!$AL:$AL,Daily!$C$1)/60</f>
        <v>0</v>
      </c>
      <c r="K140" s="448">
        <f>+SUMIFS('nabati '!AR:AR,'nabati '!$AU:$AU,Daily!$A140,'nabati '!$AS:$AS,Daily!$C$1)/60</f>
        <v>0</v>
      </c>
      <c r="L140" s="448">
        <f>+SUMIFS('nabati '!AY:AY,'nabati '!$BB:$BB,Daily!$A140,'nabati '!$AZ:$AZ,Daily!$C$1)/20</f>
        <v>0</v>
      </c>
      <c r="M140" s="337">
        <f>+SUMIFS('nabati '!BF:BF,'nabati '!$BI:$BI,Daily!$A140,'nabati '!$BG:$BG,Daily!$C$1)/6</f>
        <v>0</v>
      </c>
      <c r="N140" s="338">
        <f>+SUMIFS('nabati '!BM:BM,'nabati '!BP:BP,Daily!$A140,'nabati '!BN:BN,Daily!$C$1)/6</f>
        <v>0</v>
      </c>
      <c r="O140" s="21">
        <f t="shared" si="15"/>
        <v>0</v>
      </c>
      <c r="P140" s="469"/>
    </row>
    <row r="141" spans="1:16" s="367" customFormat="1" hidden="1" outlineLevel="1">
      <c r="A141" s="195">
        <v>627</v>
      </c>
      <c r="B141" s="187" t="s">
        <v>53</v>
      </c>
      <c r="C141" s="195" t="s">
        <v>188</v>
      </c>
      <c r="D141" s="20" t="s">
        <v>158</v>
      </c>
      <c r="E141" s="448">
        <f>+SUMIFS('nabati '!B:B,'nabati '!$E:$E,Daily!$A141,'nabati '!$C:$C,Daily!$C$1)/6</f>
        <v>0</v>
      </c>
      <c r="F141" s="448">
        <f>+SUMIFS('nabati '!I:I,'nabati '!$L:$L,Daily!$A141,'nabati '!$J:$J,Daily!$C$1)/6</f>
        <v>0</v>
      </c>
      <c r="G141" s="448">
        <f>+SUMIFS('nabati '!P:P,'nabati '!$S:$S,Daily!$A141,'nabati '!$Q:$Q,Daily!$C$1)/60</f>
        <v>0</v>
      </c>
      <c r="H141" s="448">
        <f>+SUMIFS('nabati '!W:W,'nabati '!$Z:$Z,Daily!$A141,'nabati '!$X:$X,Daily!$C$1)/6</f>
        <v>0</v>
      </c>
      <c r="I141" s="448">
        <f>+SUMIFS('nabati '!AD:AD,'nabati '!$AG:$AG,Daily!$A141,'nabati '!$AE:$AE,Daily!$C$1)/60</f>
        <v>0</v>
      </c>
      <c r="J141" s="448">
        <f>+SUMIFS('nabati '!AK:AK,'nabati '!$AN:$AN,Daily!$A141,'nabati '!$AL:$AL,Daily!$C$1)/60</f>
        <v>0</v>
      </c>
      <c r="K141" s="448">
        <f>+SUMIFS('nabati '!AR:AR,'nabati '!$AU:$AU,Daily!$A141,'nabati '!$AS:$AS,Daily!$C$1)/60</f>
        <v>0</v>
      </c>
      <c r="L141" s="448">
        <f>+SUMIFS('nabati '!AY:AY,'nabati '!$BB:$BB,Daily!$A141,'nabati '!$AZ:$AZ,Daily!$C$1)/20</f>
        <v>0</v>
      </c>
      <c r="M141" s="337">
        <f>+SUMIFS('nabati '!BF:BF,'nabati '!$BI:$BI,Daily!$A141,'nabati '!$BG:$BG,Daily!$C$1)/6</f>
        <v>0</v>
      </c>
      <c r="N141" s="338">
        <f>+SUMIFS('nabati '!BM:BM,'nabati '!BP:BP,Daily!$A141,'nabati '!BN:BN,Daily!$C$1)/6</f>
        <v>0</v>
      </c>
      <c r="O141" s="21">
        <f t="shared" si="15"/>
        <v>0</v>
      </c>
      <c r="P141" s="469"/>
    </row>
    <row r="142" spans="1:16" s="367" customFormat="1" hidden="1" outlineLevel="1">
      <c r="A142" s="195">
        <v>630</v>
      </c>
      <c r="B142" s="187" t="s">
        <v>53</v>
      </c>
      <c r="C142" s="195" t="s">
        <v>189</v>
      </c>
      <c r="D142" s="20" t="s">
        <v>158</v>
      </c>
      <c r="E142" s="448">
        <f>+SUMIFS('nabati '!B:B,'nabati '!$E:$E,Daily!$A142,'nabati '!$C:$C,Daily!$C$1)/6</f>
        <v>0</v>
      </c>
      <c r="F142" s="448">
        <f>+SUMIFS('nabati '!I:I,'nabati '!$L:$L,Daily!$A142,'nabati '!$J:$J,Daily!$C$1)/6</f>
        <v>0</v>
      </c>
      <c r="G142" s="448">
        <f>+SUMIFS('nabati '!P:P,'nabati '!$S:$S,Daily!$A142,'nabati '!$Q:$Q,Daily!$C$1)/60</f>
        <v>0</v>
      </c>
      <c r="H142" s="448">
        <f>+SUMIFS('nabati '!W:W,'nabati '!$Z:$Z,Daily!$A142,'nabati '!$X:$X,Daily!$C$1)/6</f>
        <v>0</v>
      </c>
      <c r="I142" s="448">
        <f>+SUMIFS('nabati '!AD:AD,'nabati '!$AG:$AG,Daily!$A142,'nabati '!$AE:$AE,Daily!$C$1)/60</f>
        <v>0</v>
      </c>
      <c r="J142" s="448">
        <f>+SUMIFS('nabati '!AK:AK,'nabati '!$AN:$AN,Daily!$A142,'nabati '!$AL:$AL,Daily!$C$1)/60</f>
        <v>0</v>
      </c>
      <c r="K142" s="448">
        <f>+SUMIFS('nabati '!AR:AR,'nabati '!$AU:$AU,Daily!$A142,'nabati '!$AS:$AS,Daily!$C$1)/60</f>
        <v>0</v>
      </c>
      <c r="L142" s="448">
        <f>+SUMIFS('nabati '!AY:AY,'nabati '!$BB:$BB,Daily!$A142,'nabati '!$AZ:$AZ,Daily!$C$1)/20</f>
        <v>0</v>
      </c>
      <c r="M142" s="337">
        <f>+SUMIFS('nabati '!BF:BF,'nabati '!$BI:$BI,Daily!$A142,'nabati '!$BG:$BG,Daily!$C$1)/6</f>
        <v>0</v>
      </c>
      <c r="N142" s="338">
        <f>+SUMIFS('nabati '!BM:BM,'nabati '!BP:BP,Daily!$A142,'nabati '!BN:BN,Daily!$C$1)/6</f>
        <v>0</v>
      </c>
      <c r="O142" s="21">
        <f t="shared" si="15"/>
        <v>0</v>
      </c>
      <c r="P142" s="469"/>
    </row>
    <row r="143" spans="1:16" s="367" customFormat="1" hidden="1" outlineLevel="1">
      <c r="A143" s="195">
        <v>631</v>
      </c>
      <c r="B143" s="187" t="s">
        <v>53</v>
      </c>
      <c r="C143" s="195" t="s">
        <v>190</v>
      </c>
      <c r="D143" s="20" t="s">
        <v>158</v>
      </c>
      <c r="E143" s="448">
        <f>+SUMIFS('nabati '!B:B,'nabati '!$E:$E,Daily!$A143,'nabati '!$C:$C,Daily!$C$1)/6</f>
        <v>0</v>
      </c>
      <c r="F143" s="448">
        <f>+SUMIFS('nabati '!I:I,'nabati '!$L:$L,Daily!$A143,'nabati '!$J:$J,Daily!$C$1)/6</f>
        <v>0</v>
      </c>
      <c r="G143" s="448">
        <f>+SUMIFS('nabati '!P:P,'nabati '!$S:$S,Daily!$A143,'nabati '!$Q:$Q,Daily!$C$1)/60</f>
        <v>0</v>
      </c>
      <c r="H143" s="448">
        <f>+SUMIFS('nabati '!W:W,'nabati '!$Z:$Z,Daily!$A143,'nabati '!$X:$X,Daily!$C$1)/6</f>
        <v>0</v>
      </c>
      <c r="I143" s="448">
        <f>+SUMIFS('nabati '!AD:AD,'nabati '!$AG:$AG,Daily!$A143,'nabati '!$AE:$AE,Daily!$C$1)/60</f>
        <v>0</v>
      </c>
      <c r="J143" s="448">
        <f>+SUMIFS('nabati '!AK:AK,'nabati '!$AN:$AN,Daily!$A143,'nabati '!$AL:$AL,Daily!$C$1)/60</f>
        <v>0</v>
      </c>
      <c r="K143" s="448">
        <f>+SUMIFS('nabati '!AR:AR,'nabati '!$AU:$AU,Daily!$A143,'nabati '!$AS:$AS,Daily!$C$1)/60</f>
        <v>0</v>
      </c>
      <c r="L143" s="448">
        <f>+SUMIFS('nabati '!AY:AY,'nabati '!$BB:$BB,Daily!$A143,'nabati '!$AZ:$AZ,Daily!$C$1)/20</f>
        <v>0</v>
      </c>
      <c r="M143" s="337">
        <f>+SUMIFS('nabati '!BF:BF,'nabati '!$BI:$BI,Daily!$A143,'nabati '!$BG:$BG,Daily!$C$1)/6</f>
        <v>0</v>
      </c>
      <c r="N143" s="338">
        <f>+SUMIFS('nabati '!BM:BM,'nabati '!BP:BP,Daily!$A143,'nabati '!BN:BN,Daily!$C$1)/6</f>
        <v>0</v>
      </c>
      <c r="O143" s="21">
        <f t="shared" si="15"/>
        <v>0</v>
      </c>
      <c r="P143" s="469"/>
    </row>
    <row r="144" spans="1:16" s="367" customFormat="1" hidden="1" outlineLevel="1">
      <c r="A144" s="195">
        <v>634</v>
      </c>
      <c r="B144" s="187" t="s">
        <v>53</v>
      </c>
      <c r="C144" s="195" t="s">
        <v>191</v>
      </c>
      <c r="D144" s="20" t="s">
        <v>158</v>
      </c>
      <c r="E144" s="448">
        <f>+SUMIFS('nabati '!B:B,'nabati '!$E:$E,Daily!$A144,'nabati '!$C:$C,Daily!$C$1)/6</f>
        <v>0</v>
      </c>
      <c r="F144" s="448">
        <f>+SUMIFS('nabati '!I:I,'nabati '!$L:$L,Daily!$A144,'nabati '!$J:$J,Daily!$C$1)/6</f>
        <v>0</v>
      </c>
      <c r="G144" s="448">
        <f>+SUMIFS('nabati '!P:P,'nabati '!$S:$S,Daily!$A144,'nabati '!$Q:$Q,Daily!$C$1)/60</f>
        <v>0</v>
      </c>
      <c r="H144" s="448">
        <f>+SUMIFS('nabati '!W:W,'nabati '!$Z:$Z,Daily!$A144,'nabati '!$X:$X,Daily!$C$1)/6</f>
        <v>0</v>
      </c>
      <c r="I144" s="448">
        <f>+SUMIFS('nabati '!AD:AD,'nabati '!$AG:$AG,Daily!$A144,'nabati '!$AE:$AE,Daily!$C$1)/60</f>
        <v>0</v>
      </c>
      <c r="J144" s="448">
        <f>+SUMIFS('nabati '!AK:AK,'nabati '!$AN:$AN,Daily!$A144,'nabati '!$AL:$AL,Daily!$C$1)/60</f>
        <v>0</v>
      </c>
      <c r="K144" s="448">
        <f>+SUMIFS('nabati '!AR:AR,'nabati '!$AU:$AU,Daily!$A144,'nabati '!$AS:$AS,Daily!$C$1)/60</f>
        <v>0</v>
      </c>
      <c r="L144" s="448">
        <f>+SUMIFS('nabati '!AY:AY,'nabati '!$BB:$BB,Daily!$A144,'nabati '!$AZ:$AZ,Daily!$C$1)/20</f>
        <v>0</v>
      </c>
      <c r="M144" s="337">
        <f>+SUMIFS('nabati '!BF:BF,'nabati '!$BI:$BI,Daily!$A144,'nabati '!$BG:$BG,Daily!$C$1)/6</f>
        <v>0</v>
      </c>
      <c r="N144" s="338">
        <f>+SUMIFS('nabati '!BM:BM,'nabati '!BP:BP,Daily!$A144,'nabati '!BN:BN,Daily!$C$1)/6</f>
        <v>0</v>
      </c>
      <c r="O144" s="21">
        <f t="shared" si="15"/>
        <v>0</v>
      </c>
      <c r="P144" s="469"/>
    </row>
    <row r="145" spans="1:16" s="367" customFormat="1" hidden="1" outlineLevel="1">
      <c r="A145" s="195">
        <v>635</v>
      </c>
      <c r="B145" s="187" t="s">
        <v>53</v>
      </c>
      <c r="C145" s="195" t="s">
        <v>192</v>
      </c>
      <c r="D145" s="20" t="s">
        <v>158</v>
      </c>
      <c r="E145" s="448">
        <f>+SUMIFS('nabati '!B:B,'nabati '!$E:$E,Daily!$A145,'nabati '!$C:$C,Daily!$C$1)/6</f>
        <v>0</v>
      </c>
      <c r="F145" s="448">
        <f>+SUMIFS('nabati '!I:I,'nabati '!$L:$L,Daily!$A145,'nabati '!$J:$J,Daily!$C$1)/6</f>
        <v>0</v>
      </c>
      <c r="G145" s="448">
        <f>+SUMIFS('nabati '!P:P,'nabati '!$S:$S,Daily!$A145,'nabati '!$Q:$Q,Daily!$C$1)/60</f>
        <v>1</v>
      </c>
      <c r="H145" s="448">
        <f>+SUMIFS('nabati '!W:W,'nabati '!$Z:$Z,Daily!$A145,'nabati '!$X:$X,Daily!$C$1)/6</f>
        <v>0</v>
      </c>
      <c r="I145" s="448">
        <f>+SUMIFS('nabati '!AD:AD,'nabati '!$AG:$AG,Daily!$A145,'nabati '!$AE:$AE,Daily!$C$1)/60</f>
        <v>0</v>
      </c>
      <c r="J145" s="448">
        <f>+SUMIFS('nabati '!AK:AK,'nabati '!$AN:$AN,Daily!$A145,'nabati '!$AL:$AL,Daily!$C$1)/60</f>
        <v>0</v>
      </c>
      <c r="K145" s="448">
        <f>+SUMIFS('nabati '!AR:AR,'nabati '!$AU:$AU,Daily!$A145,'nabati '!$AS:$AS,Daily!$C$1)/60</f>
        <v>0</v>
      </c>
      <c r="L145" s="448">
        <f>+SUMIFS('nabati '!AY:AY,'nabati '!$BB:$BB,Daily!$A145,'nabati '!$AZ:$AZ,Daily!$C$1)/20</f>
        <v>0</v>
      </c>
      <c r="M145" s="337">
        <f>+SUMIFS('nabati '!BF:BF,'nabati '!$BI:$BI,Daily!$A145,'nabati '!$BG:$BG,Daily!$C$1)/6</f>
        <v>0</v>
      </c>
      <c r="N145" s="338">
        <f>+SUMIFS('nabati '!BM:BM,'nabati '!BP:BP,Daily!$A145,'nabati '!BN:BN,Daily!$C$1)/6</f>
        <v>0</v>
      </c>
      <c r="O145" s="21">
        <f t="shared" si="15"/>
        <v>330</v>
      </c>
      <c r="P145" s="469"/>
    </row>
    <row r="146" spans="1:16" s="367" customFormat="1" hidden="1" outlineLevel="1">
      <c r="A146" s="195">
        <v>636</v>
      </c>
      <c r="B146" s="187" t="s">
        <v>53</v>
      </c>
      <c r="C146" s="195" t="s">
        <v>193</v>
      </c>
      <c r="D146" s="20" t="s">
        <v>158</v>
      </c>
      <c r="E146" s="448">
        <f>+SUMIFS('nabati '!B:B,'nabati '!$E:$E,Daily!$A146,'nabati '!$C:$C,Daily!$C$1)/6</f>
        <v>0</v>
      </c>
      <c r="F146" s="448">
        <f>+SUMIFS('nabati '!I:I,'nabati '!$L:$L,Daily!$A146,'nabati '!$J:$J,Daily!$C$1)/6</f>
        <v>0</v>
      </c>
      <c r="G146" s="448">
        <f>+SUMIFS('nabati '!P:P,'nabati '!$S:$S,Daily!$A146,'nabati '!$Q:$Q,Daily!$C$1)/60</f>
        <v>0</v>
      </c>
      <c r="H146" s="448">
        <f>+SUMIFS('nabati '!W:W,'nabati '!$Z:$Z,Daily!$A146,'nabati '!$X:$X,Daily!$C$1)/6</f>
        <v>0</v>
      </c>
      <c r="I146" s="448">
        <f>+SUMIFS('nabati '!AD:AD,'nabati '!$AG:$AG,Daily!$A146,'nabati '!$AE:$AE,Daily!$C$1)/60</f>
        <v>0</v>
      </c>
      <c r="J146" s="448">
        <f>+SUMIFS('nabati '!AK:AK,'nabati '!$AN:$AN,Daily!$A146,'nabati '!$AL:$AL,Daily!$C$1)/60</f>
        <v>0</v>
      </c>
      <c r="K146" s="448">
        <f>+SUMIFS('nabati '!AR:AR,'nabati '!$AU:$AU,Daily!$A146,'nabati '!$AS:$AS,Daily!$C$1)/60</f>
        <v>0</v>
      </c>
      <c r="L146" s="448">
        <f>+SUMIFS('nabati '!AY:AY,'nabati '!$BB:$BB,Daily!$A146,'nabati '!$AZ:$AZ,Daily!$C$1)/20</f>
        <v>0</v>
      </c>
      <c r="M146" s="337">
        <f>+SUMIFS('nabati '!BF:BF,'nabati '!$BI:$BI,Daily!$A146,'nabati '!$BG:$BG,Daily!$C$1)/6</f>
        <v>0</v>
      </c>
      <c r="N146" s="338">
        <f>+SUMIFS('nabati '!BM:BM,'nabati '!BP:BP,Daily!$A146,'nabati '!BN:BN,Daily!$C$1)/6</f>
        <v>0</v>
      </c>
      <c r="O146" s="21">
        <f t="shared" si="15"/>
        <v>0</v>
      </c>
      <c r="P146" s="469"/>
    </row>
    <row r="147" spans="1:16" s="367" customFormat="1" hidden="1" outlineLevel="1">
      <c r="A147" s="195">
        <v>637</v>
      </c>
      <c r="B147" s="187" t="s">
        <v>53</v>
      </c>
      <c r="C147" s="195" t="s">
        <v>194</v>
      </c>
      <c r="D147" s="20" t="s">
        <v>158</v>
      </c>
      <c r="E147" s="448">
        <f>+SUMIFS('nabati '!B:B,'nabati '!$E:$E,Daily!$A147,'nabati '!$C:$C,Daily!$C$1)/6</f>
        <v>0</v>
      </c>
      <c r="F147" s="448">
        <f>+SUMIFS('nabati '!I:I,'nabati '!$L:$L,Daily!$A147,'nabati '!$J:$J,Daily!$C$1)/6</f>
        <v>0</v>
      </c>
      <c r="G147" s="448">
        <f>+SUMIFS('nabati '!P:P,'nabati '!$S:$S,Daily!$A147,'nabati '!$Q:$Q,Daily!$C$1)/60</f>
        <v>0</v>
      </c>
      <c r="H147" s="448">
        <f>+SUMIFS('nabati '!W:W,'nabati '!$Z:$Z,Daily!$A147,'nabati '!$X:$X,Daily!$C$1)/6</f>
        <v>0</v>
      </c>
      <c r="I147" s="448">
        <f>+SUMIFS('nabati '!AD:AD,'nabati '!$AG:$AG,Daily!$A147,'nabati '!$AE:$AE,Daily!$C$1)/60</f>
        <v>0</v>
      </c>
      <c r="J147" s="448">
        <f>+SUMIFS('nabati '!AK:AK,'nabati '!$AN:$AN,Daily!$A147,'nabati '!$AL:$AL,Daily!$C$1)/60</f>
        <v>0</v>
      </c>
      <c r="K147" s="448">
        <f>+SUMIFS('nabati '!AR:AR,'nabati '!$AU:$AU,Daily!$A147,'nabati '!$AS:$AS,Daily!$C$1)/60</f>
        <v>0</v>
      </c>
      <c r="L147" s="448">
        <f>+SUMIFS('nabati '!AY:AY,'nabati '!$BB:$BB,Daily!$A147,'nabati '!$AZ:$AZ,Daily!$C$1)/20</f>
        <v>0</v>
      </c>
      <c r="M147" s="337">
        <f>+SUMIFS('nabati '!BF:BF,'nabati '!$BI:$BI,Daily!$A147,'nabati '!$BG:$BG,Daily!$C$1)/6</f>
        <v>0</v>
      </c>
      <c r="N147" s="338">
        <f>+SUMIFS('nabati '!BM:BM,'nabati '!BP:BP,Daily!$A147,'nabati '!BN:BN,Daily!$C$1)/6</f>
        <v>0</v>
      </c>
      <c r="O147" s="21">
        <f t="shared" si="15"/>
        <v>0</v>
      </c>
      <c r="P147" s="469"/>
    </row>
    <row r="148" spans="1:16" s="367" customFormat="1" hidden="1" outlineLevel="1">
      <c r="A148" s="195">
        <v>645</v>
      </c>
      <c r="B148" s="187" t="s">
        <v>53</v>
      </c>
      <c r="C148" s="195" t="s">
        <v>195</v>
      </c>
      <c r="D148" s="20" t="s">
        <v>158</v>
      </c>
      <c r="E148" s="448">
        <f>+SUMIFS('nabati '!B:B,'nabati '!$E:$E,Daily!$A148,'nabati '!$C:$C,Daily!$C$1)/6</f>
        <v>0</v>
      </c>
      <c r="F148" s="448">
        <f>+SUMIFS('nabati '!I:I,'nabati '!$L:$L,Daily!$A148,'nabati '!$J:$J,Daily!$C$1)/6</f>
        <v>0</v>
      </c>
      <c r="G148" s="448">
        <f>+SUMIFS('nabati '!P:P,'nabati '!$S:$S,Daily!$A148,'nabati '!$Q:$Q,Daily!$C$1)/60</f>
        <v>0</v>
      </c>
      <c r="H148" s="448">
        <f>+SUMIFS('nabati '!W:W,'nabati '!$Z:$Z,Daily!$A148,'nabati '!$X:$X,Daily!$C$1)/6</f>
        <v>0</v>
      </c>
      <c r="I148" s="448">
        <f>+SUMIFS('nabati '!AD:AD,'nabati '!$AG:$AG,Daily!$A148,'nabati '!$AE:$AE,Daily!$C$1)/60</f>
        <v>0</v>
      </c>
      <c r="J148" s="448">
        <f>+SUMIFS('nabati '!AK:AK,'nabati '!$AN:$AN,Daily!$A148,'nabati '!$AL:$AL,Daily!$C$1)/60</f>
        <v>0</v>
      </c>
      <c r="K148" s="448">
        <f>+SUMIFS('nabati '!AR:AR,'nabati '!$AU:$AU,Daily!$A148,'nabati '!$AS:$AS,Daily!$C$1)/60</f>
        <v>0</v>
      </c>
      <c r="L148" s="448">
        <f>+SUMIFS('nabati '!AY:AY,'nabati '!$BB:$BB,Daily!$A148,'nabati '!$AZ:$AZ,Daily!$C$1)/20</f>
        <v>0</v>
      </c>
      <c r="M148" s="337">
        <f>+SUMIFS('nabati '!BF:BF,'nabati '!$BI:$BI,Daily!$A148,'nabati '!$BG:$BG,Daily!$C$1)/6</f>
        <v>0</v>
      </c>
      <c r="N148" s="338">
        <f>+SUMIFS('nabati '!BM:BM,'nabati '!BP:BP,Daily!$A148,'nabati '!BN:BN,Daily!$C$1)/6</f>
        <v>0</v>
      </c>
      <c r="O148" s="21">
        <f t="shared" si="15"/>
        <v>0</v>
      </c>
      <c r="P148" s="469"/>
    </row>
    <row r="149" spans="1:16" s="367" customFormat="1" hidden="1" outlineLevel="1">
      <c r="A149" s="195">
        <v>648</v>
      </c>
      <c r="B149" s="187" t="s">
        <v>53</v>
      </c>
      <c r="C149" s="195" t="s">
        <v>196</v>
      </c>
      <c r="D149" s="20" t="s">
        <v>158</v>
      </c>
      <c r="E149" s="448">
        <f>+SUMIFS('nabati '!B:B,'nabati '!$E:$E,Daily!$A149,'nabati '!$C:$C,Daily!$C$1)/6</f>
        <v>0</v>
      </c>
      <c r="F149" s="448">
        <f>+SUMIFS('nabati '!I:I,'nabati '!$L:$L,Daily!$A149,'nabati '!$J:$J,Daily!$C$1)/6</f>
        <v>2</v>
      </c>
      <c r="G149" s="448">
        <f>+SUMIFS('nabati '!P:P,'nabati '!$S:$S,Daily!$A149,'nabati '!$Q:$Q,Daily!$C$1)/60</f>
        <v>0</v>
      </c>
      <c r="H149" s="448">
        <f>+SUMIFS('nabati '!W:W,'nabati '!$Z:$Z,Daily!$A149,'nabati '!$X:$X,Daily!$C$1)/6</f>
        <v>1</v>
      </c>
      <c r="I149" s="448">
        <f>+SUMIFS('nabati '!AD:AD,'nabati '!$AG:$AG,Daily!$A149,'nabati '!$AE:$AE,Daily!$C$1)/60</f>
        <v>0</v>
      </c>
      <c r="J149" s="448">
        <f>+SUMIFS('nabati '!AK:AK,'nabati '!$AN:$AN,Daily!$A149,'nabati '!$AL:$AL,Daily!$C$1)/60</f>
        <v>0</v>
      </c>
      <c r="K149" s="448">
        <f>+SUMIFS('nabati '!AR:AR,'nabati '!$AU:$AU,Daily!$A149,'nabati '!$AS:$AS,Daily!$C$1)/60</f>
        <v>0</v>
      </c>
      <c r="L149" s="448">
        <f>+SUMIFS('nabati '!AY:AY,'nabati '!$BB:$BB,Daily!$A149,'nabati '!$AZ:$AZ,Daily!$C$1)/20</f>
        <v>1</v>
      </c>
      <c r="M149" s="337">
        <f>+SUMIFS('nabati '!BF:BF,'nabati '!$BI:$BI,Daily!$A149,'nabati '!$BG:$BG,Daily!$C$1)/6</f>
        <v>0</v>
      </c>
      <c r="N149" s="338">
        <f>+SUMIFS('nabati '!BM:BM,'nabati '!BP:BP,Daily!$A149,'nabati '!BN:BN,Daily!$C$1)/6</f>
        <v>0</v>
      </c>
      <c r="O149" s="21">
        <f t="shared" ref="O149:O154" si="16">+SUMPRODUCT($E$1:$N$1,E149:N149)</f>
        <v>979.4</v>
      </c>
      <c r="P149" s="469"/>
    </row>
    <row r="150" spans="1:16" s="367" customFormat="1" hidden="1" outlineLevel="1">
      <c r="A150" s="195">
        <v>652</v>
      </c>
      <c r="B150" s="187" t="s">
        <v>53</v>
      </c>
      <c r="C150" s="195" t="s">
        <v>197</v>
      </c>
      <c r="D150" s="20" t="s">
        <v>158</v>
      </c>
      <c r="E150" s="448">
        <f>+SUMIFS('nabati '!B:B,'nabati '!$E:$E,Daily!$A150,'nabati '!$C:$C,Daily!$C$1)/6</f>
        <v>0</v>
      </c>
      <c r="F150" s="448">
        <f>+SUMIFS('nabati '!I:I,'nabati '!$L:$L,Daily!$A150,'nabati '!$J:$J,Daily!$C$1)/6</f>
        <v>0</v>
      </c>
      <c r="G150" s="448">
        <f>+SUMIFS('nabati '!P:P,'nabati '!$S:$S,Daily!$A150,'nabati '!$Q:$Q,Daily!$C$1)/60</f>
        <v>0</v>
      </c>
      <c r="H150" s="448">
        <f>+SUMIFS('nabati '!W:W,'nabati '!$Z:$Z,Daily!$A150,'nabati '!$X:$X,Daily!$C$1)/6</f>
        <v>0</v>
      </c>
      <c r="I150" s="448">
        <f>+SUMIFS('nabati '!AD:AD,'nabati '!$AG:$AG,Daily!$A150,'nabati '!$AE:$AE,Daily!$C$1)/60</f>
        <v>0</v>
      </c>
      <c r="J150" s="448">
        <f>+SUMIFS('nabati '!AK:AK,'nabati '!$AN:$AN,Daily!$A150,'nabati '!$AL:$AL,Daily!$C$1)/60</f>
        <v>0</v>
      </c>
      <c r="K150" s="448">
        <f>+SUMIFS('nabati '!AR:AR,'nabati '!$AU:$AU,Daily!$A150,'nabati '!$AS:$AS,Daily!$C$1)/60</f>
        <v>0</v>
      </c>
      <c r="L150" s="448">
        <f>+SUMIFS('nabati '!AY:AY,'nabati '!$BB:$BB,Daily!$A150,'nabati '!$AZ:$AZ,Daily!$C$1)/20</f>
        <v>0</v>
      </c>
      <c r="M150" s="337">
        <f>+SUMIFS('nabati '!BF:BF,'nabati '!$BI:$BI,Daily!$A150,'nabati '!$BG:$BG,Daily!$C$1)/6</f>
        <v>0</v>
      </c>
      <c r="N150" s="338">
        <f>+SUMIFS('nabati '!BM:BM,'nabati '!BP:BP,Daily!$A150,'nabati '!BN:BN,Daily!$C$1)/6</f>
        <v>0</v>
      </c>
      <c r="O150" s="21">
        <f t="shared" si="16"/>
        <v>0</v>
      </c>
      <c r="P150" s="469"/>
    </row>
    <row r="151" spans="1:16" s="367" customFormat="1" hidden="1" outlineLevel="1">
      <c r="A151" s="195">
        <v>654</v>
      </c>
      <c r="B151" s="187" t="s">
        <v>53</v>
      </c>
      <c r="C151" s="195" t="s">
        <v>198</v>
      </c>
      <c r="D151" s="20" t="s">
        <v>158</v>
      </c>
      <c r="E151" s="448">
        <f>+SUMIFS('nabati '!B:B,'nabati '!$E:$E,Daily!$A151,'nabati '!$C:$C,Daily!$C$1)/6</f>
        <v>0</v>
      </c>
      <c r="F151" s="448">
        <f>+SUMIFS('nabati '!I:I,'nabati '!$L:$L,Daily!$A151,'nabati '!$J:$J,Daily!$C$1)/6</f>
        <v>0</v>
      </c>
      <c r="G151" s="448">
        <f>+SUMIFS('nabati '!P:P,'nabati '!$S:$S,Daily!$A151,'nabati '!$Q:$Q,Daily!$C$1)/60</f>
        <v>0</v>
      </c>
      <c r="H151" s="448">
        <f>+SUMIFS('nabati '!W:W,'nabati '!$Z:$Z,Daily!$A151,'nabati '!$X:$X,Daily!$C$1)/6</f>
        <v>0</v>
      </c>
      <c r="I151" s="448">
        <f>+SUMIFS('nabati '!AD:AD,'nabati '!$AG:$AG,Daily!$A151,'nabati '!$AE:$AE,Daily!$C$1)/60</f>
        <v>0</v>
      </c>
      <c r="J151" s="448">
        <f>+SUMIFS('nabati '!AK:AK,'nabati '!$AN:$AN,Daily!$A151,'nabati '!$AL:$AL,Daily!$C$1)/60</f>
        <v>0</v>
      </c>
      <c r="K151" s="448">
        <f>+SUMIFS('nabati '!AR:AR,'nabati '!$AU:$AU,Daily!$A151,'nabati '!$AS:$AS,Daily!$C$1)/60</f>
        <v>0</v>
      </c>
      <c r="L151" s="448">
        <f>+SUMIFS('nabati '!AY:AY,'nabati '!$BB:$BB,Daily!$A151,'nabati '!$AZ:$AZ,Daily!$C$1)/20</f>
        <v>0</v>
      </c>
      <c r="M151" s="337">
        <f>+SUMIFS('nabati '!BF:BF,'nabati '!$BI:$BI,Daily!$A151,'nabati '!$BG:$BG,Daily!$C$1)/6</f>
        <v>0</v>
      </c>
      <c r="N151" s="338">
        <f>+SUMIFS('nabati '!BM:BM,'nabati '!BP:BP,Daily!$A151,'nabati '!BN:BN,Daily!$C$1)/6</f>
        <v>0</v>
      </c>
      <c r="O151" s="21">
        <f t="shared" si="16"/>
        <v>0</v>
      </c>
      <c r="P151" s="469"/>
    </row>
    <row r="152" spans="1:16" s="367" customFormat="1" hidden="1" outlineLevel="1">
      <c r="A152" s="195">
        <v>655</v>
      </c>
      <c r="B152" s="187" t="s">
        <v>53</v>
      </c>
      <c r="C152" s="195" t="s">
        <v>199</v>
      </c>
      <c r="D152" s="20" t="s">
        <v>158</v>
      </c>
      <c r="E152" s="448">
        <f>+SUMIFS('nabati '!B:B,'nabati '!$E:$E,Daily!$A152,'nabati '!$C:$C,Daily!$C$1)/6</f>
        <v>0</v>
      </c>
      <c r="F152" s="448">
        <f>+SUMIFS('nabati '!I:I,'nabati '!$L:$L,Daily!$A152,'nabati '!$J:$J,Daily!$C$1)/6</f>
        <v>0</v>
      </c>
      <c r="G152" s="448">
        <f>+SUMIFS('nabati '!P:P,'nabati '!$S:$S,Daily!$A152,'nabati '!$Q:$Q,Daily!$C$1)/60</f>
        <v>0</v>
      </c>
      <c r="H152" s="448">
        <f>+SUMIFS('nabati '!W:W,'nabati '!$Z:$Z,Daily!$A152,'nabati '!$X:$X,Daily!$C$1)/6</f>
        <v>0</v>
      </c>
      <c r="I152" s="448">
        <f>+SUMIFS('nabati '!AD:AD,'nabati '!$AG:$AG,Daily!$A152,'nabati '!$AE:$AE,Daily!$C$1)/60</f>
        <v>0</v>
      </c>
      <c r="J152" s="448">
        <f>+SUMIFS('nabati '!AK:AK,'nabati '!$AN:$AN,Daily!$A152,'nabati '!$AL:$AL,Daily!$C$1)/60</f>
        <v>0</v>
      </c>
      <c r="K152" s="448">
        <f>+SUMIFS('nabati '!AR:AR,'nabati '!$AU:$AU,Daily!$A152,'nabati '!$AS:$AS,Daily!$C$1)/60</f>
        <v>0</v>
      </c>
      <c r="L152" s="448">
        <f>+SUMIFS('nabati '!AY:AY,'nabati '!$BB:$BB,Daily!$A152,'nabati '!$AZ:$AZ,Daily!$C$1)/20</f>
        <v>0</v>
      </c>
      <c r="M152" s="337">
        <f>+SUMIFS('nabati '!BF:BF,'nabati '!$BI:$BI,Daily!$A152,'nabati '!$BG:$BG,Daily!$C$1)/6</f>
        <v>0</v>
      </c>
      <c r="N152" s="338">
        <f>+SUMIFS('nabati '!BM:BM,'nabati '!BP:BP,Daily!$A152,'nabati '!BN:BN,Daily!$C$1)/6</f>
        <v>0</v>
      </c>
      <c r="O152" s="21">
        <f t="shared" si="16"/>
        <v>0</v>
      </c>
      <c r="P152" s="469"/>
    </row>
    <row r="153" spans="1:16" s="367" customFormat="1" hidden="1" outlineLevel="1">
      <c r="A153" s="195">
        <v>658</v>
      </c>
      <c r="B153" s="187" t="s">
        <v>53</v>
      </c>
      <c r="C153" s="195" t="s">
        <v>200</v>
      </c>
      <c r="D153" s="20" t="s">
        <v>158</v>
      </c>
      <c r="E153" s="448">
        <f>+SUMIFS('nabati '!B:B,'nabati '!$E:$E,Daily!$A153,'nabati '!$C:$C,Daily!$C$1)/6</f>
        <v>0</v>
      </c>
      <c r="F153" s="448">
        <f>+SUMIFS('nabati '!I:I,'nabati '!$L:$L,Daily!$A153,'nabati '!$J:$J,Daily!$C$1)/6</f>
        <v>0</v>
      </c>
      <c r="G153" s="448">
        <f>+SUMIFS('nabati '!P:P,'nabati '!$S:$S,Daily!$A153,'nabati '!$Q:$Q,Daily!$C$1)/60</f>
        <v>0</v>
      </c>
      <c r="H153" s="448">
        <f>+SUMIFS('nabati '!W:W,'nabati '!$Z:$Z,Daily!$A153,'nabati '!$X:$X,Daily!$C$1)/6</f>
        <v>0</v>
      </c>
      <c r="I153" s="448">
        <f>+SUMIFS('nabati '!AD:AD,'nabati '!$AG:$AG,Daily!$A153,'nabati '!$AE:$AE,Daily!$C$1)/60</f>
        <v>0</v>
      </c>
      <c r="J153" s="448">
        <f>+SUMIFS('nabati '!AK:AK,'nabati '!$AN:$AN,Daily!$A153,'nabati '!$AL:$AL,Daily!$C$1)/60</f>
        <v>0</v>
      </c>
      <c r="K153" s="448">
        <f>+SUMIFS('nabati '!AR:AR,'nabati '!$AU:$AU,Daily!$A153,'nabati '!$AS:$AS,Daily!$C$1)/60</f>
        <v>0</v>
      </c>
      <c r="L153" s="448">
        <f>+SUMIFS('nabati '!AY:AY,'nabati '!$BB:$BB,Daily!$A153,'nabati '!$AZ:$AZ,Daily!$C$1)/20</f>
        <v>0</v>
      </c>
      <c r="M153" s="337">
        <f>+SUMIFS('nabati '!BF:BF,'nabati '!$BI:$BI,Daily!$A153,'nabati '!$BG:$BG,Daily!$C$1)/6</f>
        <v>0</v>
      </c>
      <c r="N153" s="338">
        <f>+SUMIFS('nabati '!BM:BM,'nabati '!BP:BP,Daily!$A153,'nabati '!BN:BN,Daily!$C$1)/6</f>
        <v>0</v>
      </c>
      <c r="O153" s="21">
        <f t="shared" si="16"/>
        <v>0</v>
      </c>
      <c r="P153" s="469"/>
    </row>
    <row r="154" spans="1:16" s="367" customFormat="1" hidden="1" outlineLevel="1">
      <c r="A154" s="195">
        <v>659</v>
      </c>
      <c r="B154" s="187" t="s">
        <v>53</v>
      </c>
      <c r="C154" s="195" t="s">
        <v>201</v>
      </c>
      <c r="D154" s="20" t="s">
        <v>158</v>
      </c>
      <c r="E154" s="448">
        <f>+SUMIFS('nabati '!B:B,'nabati '!$E:$E,Daily!$A154,'nabati '!$C:$C,Daily!$C$1)/6</f>
        <v>1</v>
      </c>
      <c r="F154" s="448">
        <f>+SUMIFS('nabati '!I:I,'nabati '!$L:$L,Daily!$A154,'nabati '!$J:$J,Daily!$C$1)/6</f>
        <v>1</v>
      </c>
      <c r="G154" s="448">
        <f>+SUMIFS('nabati '!P:P,'nabati '!$S:$S,Daily!$A154,'nabati '!$Q:$Q,Daily!$C$1)/60</f>
        <v>0</v>
      </c>
      <c r="H154" s="448">
        <f>+SUMIFS('nabati '!W:W,'nabati '!$Z:$Z,Daily!$A154,'nabati '!$X:$X,Daily!$C$1)/6</f>
        <v>0</v>
      </c>
      <c r="I154" s="448">
        <f>+SUMIFS('nabati '!AD:AD,'nabati '!$AG:$AG,Daily!$A154,'nabati '!$AE:$AE,Daily!$C$1)/60</f>
        <v>0</v>
      </c>
      <c r="J154" s="448">
        <f>+SUMIFS('nabati '!AK:AK,'nabati '!$AN:$AN,Daily!$A154,'nabati '!$AL:$AL,Daily!$C$1)/60</f>
        <v>0</v>
      </c>
      <c r="K154" s="448">
        <f>+SUMIFS('nabati '!AR:AR,'nabati '!$AU:$AU,Daily!$A154,'nabati '!$AS:$AS,Daily!$C$1)/60</f>
        <v>0</v>
      </c>
      <c r="L154" s="448">
        <f>+SUMIFS('nabati '!AY:AY,'nabati '!$BB:$BB,Daily!$A154,'nabati '!$AZ:$AZ,Daily!$C$1)/20</f>
        <v>0</v>
      </c>
      <c r="M154" s="337">
        <f>+SUMIFS('nabati '!BF:BF,'nabati '!$BI:$BI,Daily!$A154,'nabati '!$BG:$BG,Daily!$C$1)/6</f>
        <v>0</v>
      </c>
      <c r="N154" s="338">
        <f>+SUMIFS('nabati '!BM:BM,'nabati '!BP:BP,Daily!$A154,'nabati '!BN:BN,Daily!$C$1)/6</f>
        <v>0</v>
      </c>
      <c r="O154" s="21">
        <f t="shared" si="16"/>
        <v>316.60000000000002</v>
      </c>
      <c r="P154" s="469"/>
    </row>
    <row r="155" spans="1:16" s="367" customFormat="1" hidden="1" outlineLevel="1">
      <c r="A155" s="195">
        <v>674</v>
      </c>
      <c r="B155" s="187" t="s">
        <v>53</v>
      </c>
      <c r="C155" s="195" t="s">
        <v>202</v>
      </c>
      <c r="D155" s="20" t="s">
        <v>158</v>
      </c>
      <c r="E155" s="448">
        <f>+SUMIFS('nabati '!B:B,'nabati '!$E:$E,Daily!$A155,'nabati '!$C:$C,Daily!$C$1)/6</f>
        <v>0</v>
      </c>
      <c r="F155" s="448">
        <f>+SUMIFS('nabati '!I:I,'nabati '!$L:$L,Daily!$A155,'nabati '!$J:$J,Daily!$C$1)/6</f>
        <v>0</v>
      </c>
      <c r="G155" s="448">
        <f>+SUMIFS('nabati '!P:P,'nabati '!$S:$S,Daily!$A155,'nabati '!$Q:$Q,Daily!$C$1)/60</f>
        <v>0</v>
      </c>
      <c r="H155" s="448">
        <f>+SUMIFS('nabati '!W:W,'nabati '!$Z:$Z,Daily!$A155,'nabati '!$X:$X,Daily!$C$1)/6</f>
        <v>0</v>
      </c>
      <c r="I155" s="448">
        <f>+SUMIFS('nabati '!AD:AD,'nabati '!$AG:$AG,Daily!$A155,'nabati '!$AE:$AE,Daily!$C$1)/60</f>
        <v>0</v>
      </c>
      <c r="J155" s="448">
        <f>+SUMIFS('nabati '!AK:AK,'nabati '!$AN:$AN,Daily!$A155,'nabati '!$AL:$AL,Daily!$C$1)/60</f>
        <v>0</v>
      </c>
      <c r="K155" s="448">
        <f>+SUMIFS('nabati '!AR:AR,'nabati '!$AU:$AU,Daily!$A155,'nabati '!$AS:$AS,Daily!$C$1)/60</f>
        <v>0</v>
      </c>
      <c r="L155" s="448">
        <f>+SUMIFS('nabati '!AY:AY,'nabati '!$BB:$BB,Daily!$A155,'nabati '!$AZ:$AZ,Daily!$C$1)/20</f>
        <v>0</v>
      </c>
      <c r="M155" s="337">
        <f>+SUMIFS('nabati '!BF:BF,'nabati '!$BI:$BI,Daily!$A155,'nabati '!$BG:$BG,Daily!$C$1)/6</f>
        <v>0</v>
      </c>
      <c r="N155" s="338">
        <f>+SUMIFS('nabati '!BM:BM,'nabati '!BP:BP,Daily!$A155,'nabati '!BN:BN,Daily!$C$1)/6</f>
        <v>0</v>
      </c>
      <c r="O155" s="21">
        <f t="shared" ref="O155:O172" si="17">+SUMPRODUCT($E$1:$N$1,E155:N155)</f>
        <v>0</v>
      </c>
      <c r="P155" s="469"/>
    </row>
    <row r="156" spans="1:16" s="367" customFormat="1" hidden="1" outlineLevel="1">
      <c r="A156" s="195">
        <v>683</v>
      </c>
      <c r="B156" s="187" t="s">
        <v>53</v>
      </c>
      <c r="C156" s="195" t="s">
        <v>203</v>
      </c>
      <c r="D156" s="20" t="s">
        <v>158</v>
      </c>
      <c r="E156" s="448">
        <f>+SUMIFS('nabati '!B:B,'nabati '!$E:$E,Daily!$A156,'nabati '!$C:$C,Daily!$C$1)/6</f>
        <v>0</v>
      </c>
      <c r="F156" s="448">
        <f>+SUMIFS('nabati '!I:I,'nabati '!$L:$L,Daily!$A156,'nabati '!$J:$J,Daily!$C$1)/6</f>
        <v>0</v>
      </c>
      <c r="G156" s="448">
        <f>+SUMIFS('nabati '!P:P,'nabati '!$S:$S,Daily!$A156,'nabati '!$Q:$Q,Daily!$C$1)/60</f>
        <v>0</v>
      </c>
      <c r="H156" s="448">
        <f>+SUMIFS('nabati '!W:W,'nabati '!$Z:$Z,Daily!$A156,'nabati '!$X:$X,Daily!$C$1)/6</f>
        <v>0</v>
      </c>
      <c r="I156" s="448">
        <f>+SUMIFS('nabati '!AD:AD,'nabati '!$AG:$AG,Daily!$A156,'nabati '!$AE:$AE,Daily!$C$1)/60</f>
        <v>0</v>
      </c>
      <c r="J156" s="448">
        <f>+SUMIFS('nabati '!AK:AK,'nabati '!$AN:$AN,Daily!$A156,'nabati '!$AL:$AL,Daily!$C$1)/60</f>
        <v>0</v>
      </c>
      <c r="K156" s="448">
        <f>+SUMIFS('nabati '!AR:AR,'nabati '!$AU:$AU,Daily!$A156,'nabati '!$AS:$AS,Daily!$C$1)/60</f>
        <v>0</v>
      </c>
      <c r="L156" s="448">
        <f>+SUMIFS('nabati '!AY:AY,'nabati '!$BB:$BB,Daily!$A156,'nabati '!$AZ:$AZ,Daily!$C$1)/20</f>
        <v>0</v>
      </c>
      <c r="M156" s="337">
        <f>+SUMIFS('nabati '!BF:BF,'nabati '!$BI:$BI,Daily!$A156,'nabati '!$BG:$BG,Daily!$C$1)/6</f>
        <v>0</v>
      </c>
      <c r="N156" s="338">
        <f>+SUMIFS('nabati '!BM:BM,'nabati '!BP:BP,Daily!$A156,'nabati '!BN:BN,Daily!$C$1)/6</f>
        <v>0</v>
      </c>
      <c r="O156" s="21">
        <f t="shared" si="17"/>
        <v>0</v>
      </c>
      <c r="P156" s="469"/>
    </row>
    <row r="157" spans="1:16" s="367" customFormat="1" hidden="1" outlineLevel="1">
      <c r="A157" s="195">
        <v>688</v>
      </c>
      <c r="B157" s="187" t="s">
        <v>53</v>
      </c>
      <c r="C157" s="195" t="s">
        <v>204</v>
      </c>
      <c r="D157" s="20" t="s">
        <v>158</v>
      </c>
      <c r="E157" s="448">
        <f>+SUMIFS('nabati '!B:B,'nabati '!$E:$E,Daily!$A157,'nabati '!$C:$C,Daily!$C$1)/6</f>
        <v>0</v>
      </c>
      <c r="F157" s="448">
        <f>+SUMIFS('nabati '!I:I,'nabati '!$L:$L,Daily!$A157,'nabati '!$J:$J,Daily!$C$1)/6</f>
        <v>0</v>
      </c>
      <c r="G157" s="448">
        <f>+SUMIFS('nabati '!P:P,'nabati '!$S:$S,Daily!$A157,'nabati '!$Q:$Q,Daily!$C$1)/60</f>
        <v>0</v>
      </c>
      <c r="H157" s="448">
        <f>+SUMIFS('nabati '!W:W,'nabati '!$Z:$Z,Daily!$A157,'nabati '!$X:$X,Daily!$C$1)/6</f>
        <v>0</v>
      </c>
      <c r="I157" s="448">
        <f>+SUMIFS('nabati '!AD:AD,'nabati '!$AG:$AG,Daily!$A157,'nabati '!$AE:$AE,Daily!$C$1)/60</f>
        <v>0</v>
      </c>
      <c r="J157" s="448">
        <f>+SUMIFS('nabati '!AK:AK,'nabati '!$AN:$AN,Daily!$A157,'nabati '!$AL:$AL,Daily!$C$1)/60</f>
        <v>0</v>
      </c>
      <c r="K157" s="448">
        <f>+SUMIFS('nabati '!AR:AR,'nabati '!$AU:$AU,Daily!$A157,'nabati '!$AS:$AS,Daily!$C$1)/60</f>
        <v>0</v>
      </c>
      <c r="L157" s="448">
        <f>+SUMIFS('nabati '!AY:AY,'nabati '!$BB:$BB,Daily!$A157,'nabati '!$AZ:$AZ,Daily!$C$1)/20</f>
        <v>0</v>
      </c>
      <c r="M157" s="337">
        <f>+SUMIFS('nabati '!BF:BF,'nabati '!$BI:$BI,Daily!$A157,'nabati '!$BG:$BG,Daily!$C$1)/6</f>
        <v>0</v>
      </c>
      <c r="N157" s="338">
        <f>+SUMIFS('nabati '!BM:BM,'nabati '!BP:BP,Daily!$A157,'nabati '!BN:BN,Daily!$C$1)/6</f>
        <v>0</v>
      </c>
      <c r="O157" s="21">
        <f t="shared" si="17"/>
        <v>0</v>
      </c>
      <c r="P157" s="469"/>
    </row>
    <row r="158" spans="1:16" s="367" customFormat="1" hidden="1" outlineLevel="1">
      <c r="A158" s="195">
        <v>689</v>
      </c>
      <c r="B158" s="187" t="s">
        <v>53</v>
      </c>
      <c r="C158" s="195" t="s">
        <v>205</v>
      </c>
      <c r="D158" s="20" t="s">
        <v>158</v>
      </c>
      <c r="E158" s="448">
        <f>+SUMIFS('nabati '!B:B,'nabati '!$E:$E,Daily!$A158,'nabati '!$C:$C,Daily!$C$1)/6</f>
        <v>0</v>
      </c>
      <c r="F158" s="448">
        <f>+SUMIFS('nabati '!I:I,'nabati '!$L:$L,Daily!$A158,'nabati '!$J:$J,Daily!$C$1)/6</f>
        <v>0</v>
      </c>
      <c r="G158" s="448">
        <f>+SUMIFS('nabati '!P:P,'nabati '!$S:$S,Daily!$A158,'nabati '!$Q:$Q,Daily!$C$1)/60</f>
        <v>0</v>
      </c>
      <c r="H158" s="448">
        <f>+SUMIFS('nabati '!W:W,'nabati '!$Z:$Z,Daily!$A158,'nabati '!$X:$X,Daily!$C$1)/6</f>
        <v>0</v>
      </c>
      <c r="I158" s="448">
        <f>+SUMIFS('nabati '!AD:AD,'nabati '!$AG:$AG,Daily!$A158,'nabati '!$AE:$AE,Daily!$C$1)/60</f>
        <v>0</v>
      </c>
      <c r="J158" s="448">
        <f>+SUMIFS('nabati '!AK:AK,'nabati '!$AN:$AN,Daily!$A158,'nabati '!$AL:$AL,Daily!$C$1)/60</f>
        <v>0</v>
      </c>
      <c r="K158" s="448">
        <f>+SUMIFS('nabati '!AR:AR,'nabati '!$AU:$AU,Daily!$A158,'nabati '!$AS:$AS,Daily!$C$1)/60</f>
        <v>0</v>
      </c>
      <c r="L158" s="448">
        <f>+SUMIFS('nabati '!AY:AY,'nabati '!$BB:$BB,Daily!$A158,'nabati '!$AZ:$AZ,Daily!$C$1)/20</f>
        <v>0</v>
      </c>
      <c r="M158" s="337">
        <f>+SUMIFS('nabati '!BF:BF,'nabati '!$BI:$BI,Daily!$A158,'nabati '!$BG:$BG,Daily!$C$1)/6</f>
        <v>0</v>
      </c>
      <c r="N158" s="338">
        <f>+SUMIFS('nabati '!BM:BM,'nabati '!BP:BP,Daily!$A158,'nabati '!BN:BN,Daily!$C$1)/6</f>
        <v>0</v>
      </c>
      <c r="O158" s="21">
        <f t="shared" si="17"/>
        <v>0</v>
      </c>
      <c r="P158" s="469"/>
    </row>
    <row r="159" spans="1:16" s="367" customFormat="1" hidden="1" outlineLevel="1">
      <c r="A159" s="195">
        <v>693</v>
      </c>
      <c r="B159" s="187" t="s">
        <v>53</v>
      </c>
      <c r="C159" s="195" t="s">
        <v>206</v>
      </c>
      <c r="D159" s="20" t="s">
        <v>158</v>
      </c>
      <c r="E159" s="448">
        <f>+SUMIFS('nabati '!B:B,'nabati '!$E:$E,Daily!$A159,'nabati '!$C:$C,Daily!$C$1)/6</f>
        <v>0</v>
      </c>
      <c r="F159" s="448">
        <f>+SUMIFS('nabati '!I:I,'nabati '!$L:$L,Daily!$A159,'nabati '!$J:$J,Daily!$C$1)/6</f>
        <v>0</v>
      </c>
      <c r="G159" s="448">
        <f>+SUMIFS('nabati '!P:P,'nabati '!$S:$S,Daily!$A159,'nabati '!$Q:$Q,Daily!$C$1)/60</f>
        <v>1</v>
      </c>
      <c r="H159" s="448">
        <f>+SUMIFS('nabati '!W:W,'nabati '!$Z:$Z,Daily!$A159,'nabati '!$X:$X,Daily!$C$1)/6</f>
        <v>1</v>
      </c>
      <c r="I159" s="448">
        <f>+SUMIFS('nabati '!AD:AD,'nabati '!$AG:$AG,Daily!$A159,'nabati '!$AE:$AE,Daily!$C$1)/60</f>
        <v>0</v>
      </c>
      <c r="J159" s="448">
        <f>+SUMIFS('nabati '!AK:AK,'nabati '!$AN:$AN,Daily!$A159,'nabati '!$AL:$AL,Daily!$C$1)/60</f>
        <v>0</v>
      </c>
      <c r="K159" s="448">
        <f>+SUMIFS('nabati '!AR:AR,'nabati '!$AU:$AU,Daily!$A159,'nabati '!$AS:$AS,Daily!$C$1)/60</f>
        <v>0</v>
      </c>
      <c r="L159" s="448">
        <f>+SUMIFS('nabati '!AY:AY,'nabati '!$BB:$BB,Daily!$A159,'nabati '!$AZ:$AZ,Daily!$C$1)/20</f>
        <v>1</v>
      </c>
      <c r="M159" s="337">
        <f>+SUMIFS('nabati '!BF:BF,'nabati '!$BI:$BI,Daily!$A159,'nabati '!$BG:$BG,Daily!$C$1)/6</f>
        <v>0</v>
      </c>
      <c r="N159" s="338">
        <f>+SUMIFS('nabati '!BM:BM,'nabati '!BP:BP,Daily!$A159,'nabati '!BN:BN,Daily!$C$1)/6</f>
        <v>0</v>
      </c>
      <c r="O159" s="21">
        <f t="shared" si="17"/>
        <v>928</v>
      </c>
      <c r="P159" s="469"/>
    </row>
    <row r="160" spans="1:16" s="367" customFormat="1" hidden="1" outlineLevel="1">
      <c r="A160" s="195">
        <v>2006</v>
      </c>
      <c r="B160" s="187" t="s">
        <v>53</v>
      </c>
      <c r="C160" s="195" t="s">
        <v>207</v>
      </c>
      <c r="D160" s="20" t="s">
        <v>158</v>
      </c>
      <c r="E160" s="448">
        <f>+SUMIFS('nabati '!B:B,'nabati '!$E:$E,Daily!$A160,'nabati '!$C:$C,Daily!$C$1)/6</f>
        <v>0</v>
      </c>
      <c r="F160" s="448">
        <f>+SUMIFS('nabati '!I:I,'nabati '!$L:$L,Daily!$A160,'nabati '!$J:$J,Daily!$C$1)/6</f>
        <v>0</v>
      </c>
      <c r="G160" s="448">
        <f>+SUMIFS('nabati '!P:P,'nabati '!$S:$S,Daily!$A160,'nabati '!$Q:$Q,Daily!$C$1)/60</f>
        <v>0</v>
      </c>
      <c r="H160" s="448">
        <f>+SUMIFS('nabati '!W:W,'nabati '!$Z:$Z,Daily!$A160,'nabati '!$X:$X,Daily!$C$1)/6</f>
        <v>0</v>
      </c>
      <c r="I160" s="448">
        <f>+SUMIFS('nabati '!AD:AD,'nabati '!$AG:$AG,Daily!$A160,'nabati '!$AE:$AE,Daily!$C$1)/60</f>
        <v>0</v>
      </c>
      <c r="J160" s="448">
        <f>+SUMIFS('nabati '!AK:AK,'nabati '!$AN:$AN,Daily!$A160,'nabati '!$AL:$AL,Daily!$C$1)/60</f>
        <v>0</v>
      </c>
      <c r="K160" s="448">
        <f>+SUMIFS('nabati '!AR:AR,'nabati '!$AU:$AU,Daily!$A160,'nabati '!$AS:$AS,Daily!$C$1)/60</f>
        <v>0</v>
      </c>
      <c r="L160" s="448">
        <f>+SUMIFS('nabati '!AY:AY,'nabati '!$BB:$BB,Daily!$A160,'nabati '!$AZ:$AZ,Daily!$C$1)/20</f>
        <v>0</v>
      </c>
      <c r="M160" s="337">
        <f>+SUMIFS('nabati '!BF:BF,'nabati '!$BI:$BI,Daily!$A160,'nabati '!$BG:$BG,Daily!$C$1)/6</f>
        <v>0</v>
      </c>
      <c r="N160" s="338">
        <f>+SUMIFS('nabati '!BM:BM,'nabati '!BP:BP,Daily!$A160,'nabati '!BN:BN,Daily!$C$1)/6</f>
        <v>0</v>
      </c>
      <c r="O160" s="21">
        <f t="shared" si="17"/>
        <v>0</v>
      </c>
      <c r="P160" s="469"/>
    </row>
    <row r="161" spans="1:16" s="367" customFormat="1" hidden="1" outlineLevel="1">
      <c r="A161" s="195">
        <v>2009</v>
      </c>
      <c r="B161" s="187" t="s">
        <v>53</v>
      </c>
      <c r="C161" s="195" t="s">
        <v>208</v>
      </c>
      <c r="D161" s="20" t="s">
        <v>158</v>
      </c>
      <c r="E161" s="448">
        <f>+SUMIFS('nabati '!B:B,'nabati '!$E:$E,Daily!$A161,'nabati '!$C:$C,Daily!$C$1)/6</f>
        <v>0</v>
      </c>
      <c r="F161" s="448">
        <f>+SUMIFS('nabati '!I:I,'nabati '!$L:$L,Daily!$A161,'nabati '!$J:$J,Daily!$C$1)/6</f>
        <v>0</v>
      </c>
      <c r="G161" s="448">
        <f>+SUMIFS('nabati '!P:P,'nabati '!$S:$S,Daily!$A161,'nabati '!$Q:$Q,Daily!$C$1)/60</f>
        <v>0</v>
      </c>
      <c r="H161" s="448">
        <f>+SUMIFS('nabati '!W:W,'nabati '!$Z:$Z,Daily!$A161,'nabati '!$X:$X,Daily!$C$1)/6</f>
        <v>0</v>
      </c>
      <c r="I161" s="448">
        <f>+SUMIFS('nabati '!AD:AD,'nabati '!$AG:$AG,Daily!$A161,'nabati '!$AE:$AE,Daily!$C$1)/60</f>
        <v>0</v>
      </c>
      <c r="J161" s="448">
        <f>+SUMIFS('nabati '!AK:AK,'nabati '!$AN:$AN,Daily!$A161,'nabati '!$AL:$AL,Daily!$C$1)/60</f>
        <v>0</v>
      </c>
      <c r="K161" s="448">
        <f>+SUMIFS('nabati '!AR:AR,'nabati '!$AU:$AU,Daily!$A161,'nabati '!$AS:$AS,Daily!$C$1)/60</f>
        <v>0</v>
      </c>
      <c r="L161" s="448">
        <f>+SUMIFS('nabati '!AY:AY,'nabati '!$BB:$BB,Daily!$A161,'nabati '!$AZ:$AZ,Daily!$C$1)/20</f>
        <v>0</v>
      </c>
      <c r="M161" s="337">
        <f>+SUMIFS('nabati '!BF:BF,'nabati '!$BI:$BI,Daily!$A161,'nabati '!$BG:$BG,Daily!$C$1)/6</f>
        <v>0</v>
      </c>
      <c r="N161" s="338">
        <f>+SUMIFS('nabati '!BM:BM,'nabati '!BP:BP,Daily!$A161,'nabati '!BN:BN,Daily!$C$1)/6</f>
        <v>0</v>
      </c>
      <c r="O161" s="21">
        <f t="shared" si="17"/>
        <v>0</v>
      </c>
      <c r="P161" s="469"/>
    </row>
    <row r="162" spans="1:16" s="367" customFormat="1" hidden="1" outlineLevel="1">
      <c r="A162" s="195">
        <v>2023</v>
      </c>
      <c r="B162" s="187" t="s">
        <v>53</v>
      </c>
      <c r="C162" s="195" t="s">
        <v>209</v>
      </c>
      <c r="D162" s="20" t="s">
        <v>158</v>
      </c>
      <c r="E162" s="448">
        <f>+SUMIFS('nabati '!B:B,'nabati '!$E:$E,Daily!$A162,'nabati '!$C:$C,Daily!$C$1)/6</f>
        <v>0</v>
      </c>
      <c r="F162" s="448">
        <f>+SUMIFS('nabati '!I:I,'nabati '!$L:$L,Daily!$A162,'nabati '!$J:$J,Daily!$C$1)/6</f>
        <v>0</v>
      </c>
      <c r="G162" s="448">
        <f>+SUMIFS('nabati '!P:P,'nabati '!$S:$S,Daily!$A162,'nabati '!$Q:$Q,Daily!$C$1)/60</f>
        <v>0</v>
      </c>
      <c r="H162" s="448">
        <f>+SUMIFS('nabati '!W:W,'nabati '!$Z:$Z,Daily!$A162,'nabati '!$X:$X,Daily!$C$1)/6</f>
        <v>0</v>
      </c>
      <c r="I162" s="448">
        <f>+SUMIFS('nabati '!AD:AD,'nabati '!$AG:$AG,Daily!$A162,'nabati '!$AE:$AE,Daily!$C$1)/60</f>
        <v>0</v>
      </c>
      <c r="J162" s="448">
        <f>+SUMIFS('nabati '!AK:AK,'nabati '!$AN:$AN,Daily!$A162,'nabati '!$AL:$AL,Daily!$C$1)/60</f>
        <v>0</v>
      </c>
      <c r="K162" s="448">
        <f>+SUMIFS('nabati '!AR:AR,'nabati '!$AU:$AU,Daily!$A162,'nabati '!$AS:$AS,Daily!$C$1)/60</f>
        <v>0</v>
      </c>
      <c r="L162" s="448">
        <f>+SUMIFS('nabati '!AY:AY,'nabati '!$BB:$BB,Daily!$A162,'nabati '!$AZ:$AZ,Daily!$C$1)/20</f>
        <v>0</v>
      </c>
      <c r="M162" s="337">
        <f>+SUMIFS('nabati '!BF:BF,'nabati '!$BI:$BI,Daily!$A162,'nabati '!$BG:$BG,Daily!$C$1)/6</f>
        <v>0</v>
      </c>
      <c r="N162" s="338">
        <f>+SUMIFS('nabati '!BM:BM,'nabati '!BP:BP,Daily!$A162,'nabati '!BN:BN,Daily!$C$1)/6</f>
        <v>0</v>
      </c>
      <c r="O162" s="21">
        <f t="shared" si="17"/>
        <v>0</v>
      </c>
      <c r="P162" s="469"/>
    </row>
    <row r="163" spans="1:16" s="367" customFormat="1" hidden="1" outlineLevel="1">
      <c r="A163" s="195">
        <v>2021</v>
      </c>
      <c r="B163" s="187" t="s">
        <v>53</v>
      </c>
      <c r="C163" s="195" t="s">
        <v>210</v>
      </c>
      <c r="D163" s="20" t="s">
        <v>158</v>
      </c>
      <c r="E163" s="448">
        <f>+SUMIFS('nabati '!B:B,'nabati '!$E:$E,Daily!$A163,'nabati '!$C:$C,Daily!$C$1)/6</f>
        <v>0</v>
      </c>
      <c r="F163" s="448">
        <f>+SUMIFS('nabati '!I:I,'nabati '!$L:$L,Daily!$A163,'nabati '!$J:$J,Daily!$C$1)/6</f>
        <v>0</v>
      </c>
      <c r="G163" s="448">
        <f>+SUMIFS('nabati '!P:P,'nabati '!$S:$S,Daily!$A163,'nabati '!$Q:$Q,Daily!$C$1)/60</f>
        <v>0</v>
      </c>
      <c r="H163" s="448">
        <f>+SUMIFS('nabati '!W:W,'nabati '!$Z:$Z,Daily!$A163,'nabati '!$X:$X,Daily!$C$1)/6</f>
        <v>0</v>
      </c>
      <c r="I163" s="448">
        <f>+SUMIFS('nabati '!AD:AD,'nabati '!$AG:$AG,Daily!$A163,'nabati '!$AE:$AE,Daily!$C$1)/60</f>
        <v>0</v>
      </c>
      <c r="J163" s="448">
        <f>+SUMIFS('nabati '!AK:AK,'nabati '!$AN:$AN,Daily!$A163,'nabati '!$AL:$AL,Daily!$C$1)/60</f>
        <v>0</v>
      </c>
      <c r="K163" s="448">
        <f>+SUMIFS('nabati '!AR:AR,'nabati '!$AU:$AU,Daily!$A163,'nabati '!$AS:$AS,Daily!$C$1)/60</f>
        <v>0</v>
      </c>
      <c r="L163" s="448">
        <f>+SUMIFS('nabati '!AY:AY,'nabati '!$BB:$BB,Daily!$A163,'nabati '!$AZ:$AZ,Daily!$C$1)/20</f>
        <v>0</v>
      </c>
      <c r="M163" s="337">
        <f>+SUMIFS('nabati '!BF:BF,'nabati '!$BI:$BI,Daily!$A163,'nabati '!$BG:$BG,Daily!$C$1)/6</f>
        <v>0</v>
      </c>
      <c r="N163" s="338">
        <f>+SUMIFS('nabati '!BM:BM,'nabati '!BP:BP,Daily!$A163,'nabati '!BN:BN,Daily!$C$1)/6</f>
        <v>0</v>
      </c>
      <c r="O163" s="21">
        <f t="shared" si="17"/>
        <v>0</v>
      </c>
      <c r="P163" s="469"/>
    </row>
    <row r="164" spans="1:16" s="367" customFormat="1" hidden="1" outlineLevel="1">
      <c r="A164" s="195">
        <v>2027</v>
      </c>
      <c r="B164" s="187" t="s">
        <v>53</v>
      </c>
      <c r="C164" s="195" t="s">
        <v>211</v>
      </c>
      <c r="D164" s="20" t="s">
        <v>158</v>
      </c>
      <c r="E164" s="448">
        <f>+SUMIFS('nabati '!B:B,'nabati '!$E:$E,Daily!$A164,'nabati '!$C:$C,Daily!$C$1)/6</f>
        <v>0</v>
      </c>
      <c r="F164" s="448">
        <f>+SUMIFS('nabati '!I:I,'nabati '!$L:$L,Daily!$A164,'nabati '!$J:$J,Daily!$C$1)/6</f>
        <v>0</v>
      </c>
      <c r="G164" s="448">
        <f>+SUMIFS('nabati '!P:P,'nabati '!$S:$S,Daily!$A164,'nabati '!$Q:$Q,Daily!$C$1)/60</f>
        <v>0</v>
      </c>
      <c r="H164" s="448">
        <f>+SUMIFS('nabati '!W:W,'nabati '!$Z:$Z,Daily!$A164,'nabati '!$X:$X,Daily!$C$1)/6</f>
        <v>0</v>
      </c>
      <c r="I164" s="448">
        <f>+SUMIFS('nabati '!AD:AD,'nabati '!$AG:$AG,Daily!$A164,'nabati '!$AE:$AE,Daily!$C$1)/60</f>
        <v>0</v>
      </c>
      <c r="J164" s="448">
        <f>+SUMIFS('nabati '!AK:AK,'nabati '!$AN:$AN,Daily!$A164,'nabati '!$AL:$AL,Daily!$C$1)/60</f>
        <v>0</v>
      </c>
      <c r="K164" s="448">
        <f>+SUMIFS('nabati '!AR:AR,'nabati '!$AU:$AU,Daily!$A164,'nabati '!$AS:$AS,Daily!$C$1)/60</f>
        <v>0</v>
      </c>
      <c r="L164" s="448">
        <f>+SUMIFS('nabati '!AY:AY,'nabati '!$BB:$BB,Daily!$A164,'nabati '!$AZ:$AZ,Daily!$C$1)/20</f>
        <v>0</v>
      </c>
      <c r="M164" s="337">
        <f>+SUMIFS('nabati '!BF:BF,'nabati '!$BI:$BI,Daily!$A164,'nabati '!$BG:$BG,Daily!$C$1)/6</f>
        <v>0</v>
      </c>
      <c r="N164" s="338">
        <f>+SUMIFS('nabati '!BM:BM,'nabati '!BP:BP,Daily!$A164,'nabati '!BN:BN,Daily!$C$1)/6</f>
        <v>0</v>
      </c>
      <c r="O164" s="21">
        <f t="shared" si="17"/>
        <v>0</v>
      </c>
      <c r="P164" s="469"/>
    </row>
    <row r="165" spans="1:16" s="367" customFormat="1" hidden="1" outlineLevel="1">
      <c r="A165" s="195">
        <v>2028</v>
      </c>
      <c r="B165" s="187" t="s">
        <v>53</v>
      </c>
      <c r="C165" s="195" t="s">
        <v>212</v>
      </c>
      <c r="D165" s="20" t="s">
        <v>158</v>
      </c>
      <c r="E165" s="448">
        <f>+SUMIFS('nabati '!B:B,'nabati '!$E:$E,Daily!$A165,'nabati '!$C:$C,Daily!$C$1)/6</f>
        <v>0</v>
      </c>
      <c r="F165" s="448">
        <f>+SUMIFS('nabati '!I:I,'nabati '!$L:$L,Daily!$A165,'nabati '!$J:$J,Daily!$C$1)/6</f>
        <v>1</v>
      </c>
      <c r="G165" s="448">
        <f>+SUMIFS('nabati '!P:P,'nabati '!$S:$S,Daily!$A165,'nabati '!$Q:$Q,Daily!$C$1)/60</f>
        <v>1</v>
      </c>
      <c r="H165" s="448">
        <f>+SUMIFS('nabati '!W:W,'nabati '!$Z:$Z,Daily!$A165,'nabati '!$X:$X,Daily!$C$1)/6</f>
        <v>0</v>
      </c>
      <c r="I165" s="448">
        <f>+SUMIFS('nabati '!AD:AD,'nabati '!$AG:$AG,Daily!$A165,'nabati '!$AE:$AE,Daily!$C$1)/60</f>
        <v>0</v>
      </c>
      <c r="J165" s="448">
        <f>+SUMIFS('nabati '!AK:AK,'nabati '!$AN:$AN,Daily!$A165,'nabati '!$AL:$AL,Daily!$C$1)/60</f>
        <v>0</v>
      </c>
      <c r="K165" s="448">
        <f>+SUMIFS('nabati '!AR:AR,'nabati '!$AU:$AU,Daily!$A165,'nabati '!$AS:$AS,Daily!$C$1)/60</f>
        <v>0</v>
      </c>
      <c r="L165" s="448">
        <f>+SUMIFS('nabati '!AY:AY,'nabati '!$BB:$BB,Daily!$A165,'nabati '!$AZ:$AZ,Daily!$C$1)/20</f>
        <v>0</v>
      </c>
      <c r="M165" s="337">
        <f>+SUMIFS('nabati '!BF:BF,'nabati '!$BI:$BI,Daily!$A165,'nabati '!$BG:$BG,Daily!$C$1)/6</f>
        <v>0</v>
      </c>
      <c r="N165" s="338">
        <f>+SUMIFS('nabati '!BM:BM,'nabati '!BP:BP,Daily!$A165,'nabati '!BN:BN,Daily!$C$1)/6</f>
        <v>0</v>
      </c>
      <c r="O165" s="21">
        <f t="shared" si="17"/>
        <v>520.70000000000005</v>
      </c>
      <c r="P165" s="469"/>
    </row>
    <row r="166" spans="1:16" s="367" customFormat="1" hidden="1" outlineLevel="1">
      <c r="A166" s="195">
        <v>2029</v>
      </c>
      <c r="B166" s="187" t="s">
        <v>53</v>
      </c>
      <c r="C166" s="195" t="s">
        <v>213</v>
      </c>
      <c r="D166" s="20" t="s">
        <v>158</v>
      </c>
      <c r="E166" s="448">
        <f>+SUMIFS('nabati '!B:B,'nabati '!$E:$E,Daily!$A166,'nabati '!$C:$C,Daily!$C$1)/6</f>
        <v>0</v>
      </c>
      <c r="F166" s="448">
        <f>+SUMIFS('nabati '!I:I,'nabati '!$L:$L,Daily!$A166,'nabati '!$J:$J,Daily!$C$1)/6</f>
        <v>0</v>
      </c>
      <c r="G166" s="448">
        <f>+SUMIFS('nabati '!P:P,'nabati '!$S:$S,Daily!$A166,'nabati '!$Q:$Q,Daily!$C$1)/60</f>
        <v>0</v>
      </c>
      <c r="H166" s="448">
        <f>+SUMIFS('nabati '!W:W,'nabati '!$Z:$Z,Daily!$A166,'nabati '!$X:$X,Daily!$C$1)/6</f>
        <v>0</v>
      </c>
      <c r="I166" s="448">
        <f>+SUMIFS('nabati '!AD:AD,'nabati '!$AG:$AG,Daily!$A166,'nabati '!$AE:$AE,Daily!$C$1)/60</f>
        <v>0</v>
      </c>
      <c r="J166" s="448">
        <f>+SUMIFS('nabati '!AK:AK,'nabati '!$AN:$AN,Daily!$A166,'nabati '!$AL:$AL,Daily!$C$1)/60</f>
        <v>0</v>
      </c>
      <c r="K166" s="448">
        <f>+SUMIFS('nabati '!AR:AR,'nabati '!$AU:$AU,Daily!$A166,'nabati '!$AS:$AS,Daily!$C$1)/60</f>
        <v>0</v>
      </c>
      <c r="L166" s="448">
        <f>+SUMIFS('nabati '!AY:AY,'nabati '!$BB:$BB,Daily!$A166,'nabati '!$AZ:$AZ,Daily!$C$1)/20</f>
        <v>0</v>
      </c>
      <c r="M166" s="337">
        <f>+SUMIFS('nabati '!BF:BF,'nabati '!$BI:$BI,Daily!$A166,'nabati '!$BG:$BG,Daily!$C$1)/6</f>
        <v>0</v>
      </c>
      <c r="N166" s="338">
        <f>+SUMIFS('nabati '!BM:BM,'nabati '!BP:BP,Daily!$A166,'nabati '!BN:BN,Daily!$C$1)/6</f>
        <v>0</v>
      </c>
      <c r="O166" s="21">
        <f t="shared" si="17"/>
        <v>0</v>
      </c>
      <c r="P166" s="469"/>
    </row>
    <row r="167" spans="1:16" s="367" customFormat="1" hidden="1" outlineLevel="1">
      <c r="A167" s="195">
        <v>2030</v>
      </c>
      <c r="B167" s="187" t="s">
        <v>53</v>
      </c>
      <c r="C167" s="195" t="s">
        <v>214</v>
      </c>
      <c r="D167" s="20" t="s">
        <v>158</v>
      </c>
      <c r="E167" s="448">
        <f>+SUMIFS('nabati '!B:B,'nabati '!$E:$E,Daily!$A167,'nabati '!$C:$C,Daily!$C$1)/6</f>
        <v>0</v>
      </c>
      <c r="F167" s="448">
        <f>+SUMIFS('nabati '!I:I,'nabati '!$L:$L,Daily!$A167,'nabati '!$J:$J,Daily!$C$1)/6</f>
        <v>0</v>
      </c>
      <c r="G167" s="448">
        <f>+SUMIFS('nabati '!P:P,'nabati '!$S:$S,Daily!$A167,'nabati '!$Q:$Q,Daily!$C$1)/60</f>
        <v>0</v>
      </c>
      <c r="H167" s="448">
        <f>+SUMIFS('nabati '!W:W,'nabati '!$Z:$Z,Daily!$A167,'nabati '!$X:$X,Daily!$C$1)/6</f>
        <v>0</v>
      </c>
      <c r="I167" s="448">
        <f>+SUMIFS('nabati '!AD:AD,'nabati '!$AG:$AG,Daily!$A167,'nabati '!$AE:$AE,Daily!$C$1)/60</f>
        <v>0</v>
      </c>
      <c r="J167" s="448">
        <f>+SUMIFS('nabati '!AK:AK,'nabati '!$AN:$AN,Daily!$A167,'nabati '!$AL:$AL,Daily!$C$1)/60</f>
        <v>0</v>
      </c>
      <c r="K167" s="448">
        <f>+SUMIFS('nabati '!AR:AR,'nabati '!$AU:$AU,Daily!$A167,'nabati '!$AS:$AS,Daily!$C$1)/60</f>
        <v>0</v>
      </c>
      <c r="L167" s="448">
        <f>+SUMIFS('nabati '!AY:AY,'nabati '!$BB:$BB,Daily!$A167,'nabati '!$AZ:$AZ,Daily!$C$1)/20</f>
        <v>0</v>
      </c>
      <c r="M167" s="337">
        <f>+SUMIFS('nabati '!BF:BF,'nabati '!$BI:$BI,Daily!$A167,'nabati '!$BG:$BG,Daily!$C$1)/6</f>
        <v>0</v>
      </c>
      <c r="N167" s="338">
        <f>+SUMIFS('nabati '!BM:BM,'nabati '!BP:BP,Daily!$A167,'nabati '!BN:BN,Daily!$C$1)/6</f>
        <v>0</v>
      </c>
      <c r="O167" s="21">
        <f t="shared" si="17"/>
        <v>0</v>
      </c>
      <c r="P167" s="469"/>
    </row>
    <row r="168" spans="1:16" s="367" customFormat="1" hidden="1" outlineLevel="1">
      <c r="A168" s="195">
        <v>2031</v>
      </c>
      <c r="B168" s="187" t="s">
        <v>53</v>
      </c>
      <c r="C168" s="195" t="s">
        <v>215</v>
      </c>
      <c r="D168" s="20" t="s">
        <v>158</v>
      </c>
      <c r="E168" s="448">
        <f>+SUMIFS('nabati '!B:B,'nabati '!$E:$E,Daily!$A168,'nabati '!$C:$C,Daily!$C$1)/6</f>
        <v>1</v>
      </c>
      <c r="F168" s="448">
        <f>+SUMIFS('nabati '!I:I,'nabati '!$L:$L,Daily!$A168,'nabati '!$J:$J,Daily!$C$1)/6</f>
        <v>1</v>
      </c>
      <c r="G168" s="448">
        <f>+SUMIFS('nabati '!P:P,'nabati '!$S:$S,Daily!$A168,'nabati '!$Q:$Q,Daily!$C$1)/60</f>
        <v>0</v>
      </c>
      <c r="H168" s="448">
        <f>+SUMIFS('nabati '!W:W,'nabati '!$Z:$Z,Daily!$A168,'nabati '!$X:$X,Daily!$C$1)/6</f>
        <v>1</v>
      </c>
      <c r="I168" s="448">
        <f>+SUMIFS('nabati '!AD:AD,'nabati '!$AG:$AG,Daily!$A168,'nabati '!$AE:$AE,Daily!$C$1)/60</f>
        <v>0</v>
      </c>
      <c r="J168" s="448">
        <f>+SUMIFS('nabati '!AK:AK,'nabati '!$AN:$AN,Daily!$A168,'nabati '!$AL:$AL,Daily!$C$1)/60</f>
        <v>0</v>
      </c>
      <c r="K168" s="448">
        <f>+SUMIFS('nabati '!AR:AR,'nabati '!$AU:$AU,Daily!$A168,'nabati '!$AS:$AS,Daily!$C$1)/60</f>
        <v>0</v>
      </c>
      <c r="L168" s="448">
        <f>+SUMIFS('nabati '!AY:AY,'nabati '!$BB:$BB,Daily!$A168,'nabati '!$AZ:$AZ,Daily!$C$1)/20</f>
        <v>0</v>
      </c>
      <c r="M168" s="337">
        <f>+SUMIFS('nabati '!BF:BF,'nabati '!$BI:$BI,Daily!$A168,'nabati '!$BG:$BG,Daily!$C$1)/6</f>
        <v>0</v>
      </c>
      <c r="N168" s="338">
        <f>+SUMIFS('nabati '!BM:BM,'nabati '!BP:BP,Daily!$A168,'nabati '!BN:BN,Daily!$C$1)/6</f>
        <v>0</v>
      </c>
      <c r="O168" s="21">
        <f t="shared" si="17"/>
        <v>540.6</v>
      </c>
      <c r="P168" s="469"/>
    </row>
    <row r="169" spans="1:16" s="367" customFormat="1" hidden="1" outlineLevel="1">
      <c r="A169" s="195">
        <v>2045</v>
      </c>
      <c r="B169" s="187" t="s">
        <v>53</v>
      </c>
      <c r="C169" s="195" t="s">
        <v>216</v>
      </c>
      <c r="D169" s="20" t="s">
        <v>158</v>
      </c>
      <c r="E169" s="448">
        <f>+SUMIFS('nabati '!B:B,'nabati '!$E:$E,Daily!$A169,'nabati '!$C:$C,Daily!$C$1)/6</f>
        <v>0</v>
      </c>
      <c r="F169" s="448">
        <f>+SUMIFS('nabati '!I:I,'nabati '!$L:$L,Daily!$A169,'nabati '!$J:$J,Daily!$C$1)/6</f>
        <v>0</v>
      </c>
      <c r="G169" s="448">
        <f>+SUMIFS('nabati '!P:P,'nabati '!$S:$S,Daily!$A169,'nabati '!$Q:$Q,Daily!$C$1)/60</f>
        <v>0</v>
      </c>
      <c r="H169" s="448">
        <f>+SUMIFS('nabati '!W:W,'nabati '!$Z:$Z,Daily!$A169,'nabati '!$X:$X,Daily!$C$1)/6</f>
        <v>0</v>
      </c>
      <c r="I169" s="448">
        <f>+SUMIFS('nabati '!AD:AD,'nabati '!$AG:$AG,Daily!$A169,'nabati '!$AE:$AE,Daily!$C$1)/60</f>
        <v>0</v>
      </c>
      <c r="J169" s="448">
        <f>+SUMIFS('nabati '!AK:AK,'nabati '!$AN:$AN,Daily!$A169,'nabati '!$AL:$AL,Daily!$C$1)/60</f>
        <v>0</v>
      </c>
      <c r="K169" s="448">
        <f>+SUMIFS('nabati '!AR:AR,'nabati '!$AU:$AU,Daily!$A169,'nabati '!$AS:$AS,Daily!$C$1)/60</f>
        <v>0</v>
      </c>
      <c r="L169" s="448">
        <f>+SUMIFS('nabati '!AY:AY,'nabati '!$BB:$BB,Daily!$A169,'nabati '!$AZ:$AZ,Daily!$C$1)/20</f>
        <v>0</v>
      </c>
      <c r="M169" s="337">
        <f>+SUMIFS('nabati '!BF:BF,'nabati '!$BI:$BI,Daily!$A169,'nabati '!$BG:$BG,Daily!$C$1)/6</f>
        <v>0</v>
      </c>
      <c r="N169" s="338">
        <f>+SUMIFS('nabati '!BM:BM,'nabati '!BP:BP,Daily!$A169,'nabati '!BN:BN,Daily!$C$1)/6</f>
        <v>0</v>
      </c>
      <c r="O169" s="21">
        <f t="shared" si="17"/>
        <v>0</v>
      </c>
      <c r="P169" s="469"/>
    </row>
    <row r="170" spans="1:16" s="367" customFormat="1" hidden="1" outlineLevel="1">
      <c r="A170" s="195">
        <v>2046</v>
      </c>
      <c r="B170" s="187" t="s">
        <v>53</v>
      </c>
      <c r="C170" s="195" t="s">
        <v>217</v>
      </c>
      <c r="D170" s="20" t="s">
        <v>158</v>
      </c>
      <c r="E170" s="448">
        <f>+SUMIFS('nabati '!B:B,'nabati '!$E:$E,Daily!$A170,'nabati '!$C:$C,Daily!$C$1)/6</f>
        <v>0</v>
      </c>
      <c r="F170" s="448">
        <f>+SUMIFS('nabati '!I:I,'nabati '!$L:$L,Daily!$A170,'nabati '!$J:$J,Daily!$C$1)/6</f>
        <v>0</v>
      </c>
      <c r="G170" s="448">
        <f>+SUMIFS('nabati '!P:P,'nabati '!$S:$S,Daily!$A170,'nabati '!$Q:$Q,Daily!$C$1)/60</f>
        <v>0</v>
      </c>
      <c r="H170" s="448">
        <f>+SUMIFS('nabati '!W:W,'nabati '!$Z:$Z,Daily!$A170,'nabati '!$X:$X,Daily!$C$1)/6</f>
        <v>0</v>
      </c>
      <c r="I170" s="448">
        <f>+SUMIFS('nabati '!AD:AD,'nabati '!$AG:$AG,Daily!$A170,'nabati '!$AE:$AE,Daily!$C$1)/60</f>
        <v>0</v>
      </c>
      <c r="J170" s="448">
        <f>+SUMIFS('nabati '!AK:AK,'nabati '!$AN:$AN,Daily!$A170,'nabati '!$AL:$AL,Daily!$C$1)/60</f>
        <v>0</v>
      </c>
      <c r="K170" s="448">
        <f>+SUMIFS('nabati '!AR:AR,'nabati '!$AU:$AU,Daily!$A170,'nabati '!$AS:$AS,Daily!$C$1)/60</f>
        <v>0</v>
      </c>
      <c r="L170" s="448">
        <f>+SUMIFS('nabati '!AY:AY,'nabati '!$BB:$BB,Daily!$A170,'nabati '!$AZ:$AZ,Daily!$C$1)/20</f>
        <v>0</v>
      </c>
      <c r="M170" s="337">
        <f>+SUMIFS('nabati '!BF:BF,'nabati '!$BI:$BI,Daily!$A170,'nabati '!$BG:$BG,Daily!$C$1)/6</f>
        <v>0</v>
      </c>
      <c r="N170" s="338">
        <f>+SUMIFS('nabati '!BM:BM,'nabati '!BP:BP,Daily!$A170,'nabati '!BN:BN,Daily!$C$1)/6</f>
        <v>0</v>
      </c>
      <c r="O170" s="21">
        <f t="shared" si="17"/>
        <v>0</v>
      </c>
      <c r="P170" s="469"/>
    </row>
    <row r="171" spans="1:16" s="367" customFormat="1" hidden="1" outlineLevel="1">
      <c r="A171" s="195">
        <v>2048</v>
      </c>
      <c r="B171" s="187" t="s">
        <v>53</v>
      </c>
      <c r="C171" s="195" t="s">
        <v>218</v>
      </c>
      <c r="D171" s="20" t="s">
        <v>158</v>
      </c>
      <c r="E171" s="448">
        <f>+SUMIFS('nabati '!B:B,'nabati '!$E:$E,Daily!$A171,'nabati '!$C:$C,Daily!$C$1)/6</f>
        <v>0</v>
      </c>
      <c r="F171" s="448">
        <f>+SUMIFS('nabati '!I:I,'nabati '!$L:$L,Daily!$A171,'nabati '!$J:$J,Daily!$C$1)/6</f>
        <v>0</v>
      </c>
      <c r="G171" s="448">
        <f>+SUMIFS('nabati '!P:P,'nabati '!$S:$S,Daily!$A171,'nabati '!$Q:$Q,Daily!$C$1)/60</f>
        <v>0</v>
      </c>
      <c r="H171" s="448">
        <f>+SUMIFS('nabati '!W:W,'nabati '!$Z:$Z,Daily!$A171,'nabati '!$X:$X,Daily!$C$1)/6</f>
        <v>0</v>
      </c>
      <c r="I171" s="448">
        <f>+SUMIFS('nabati '!AD:AD,'nabati '!$AG:$AG,Daily!$A171,'nabati '!$AE:$AE,Daily!$C$1)/60</f>
        <v>0</v>
      </c>
      <c r="J171" s="448">
        <f>+SUMIFS('nabati '!AK:AK,'nabati '!$AN:$AN,Daily!$A171,'nabati '!$AL:$AL,Daily!$C$1)/60</f>
        <v>0</v>
      </c>
      <c r="K171" s="448">
        <f>+SUMIFS('nabati '!AR:AR,'nabati '!$AU:$AU,Daily!$A171,'nabati '!$AS:$AS,Daily!$C$1)/60</f>
        <v>0</v>
      </c>
      <c r="L171" s="448">
        <f>+SUMIFS('nabati '!AY:AY,'nabati '!$BB:$BB,Daily!$A171,'nabati '!$AZ:$AZ,Daily!$C$1)/20</f>
        <v>0</v>
      </c>
      <c r="M171" s="337">
        <f>+SUMIFS('nabati '!BF:BF,'nabati '!$BI:$BI,Daily!$A171,'nabati '!$BG:$BG,Daily!$C$1)/6</f>
        <v>0</v>
      </c>
      <c r="N171" s="338">
        <f>+SUMIFS('nabati '!BM:BM,'nabati '!BP:BP,Daily!$A171,'nabati '!BN:BN,Daily!$C$1)/6</f>
        <v>0</v>
      </c>
      <c r="O171" s="21">
        <f t="shared" si="17"/>
        <v>0</v>
      </c>
      <c r="P171" s="469"/>
    </row>
    <row r="172" spans="1:16" s="367" customFormat="1" hidden="1" outlineLevel="1">
      <c r="A172" s="195">
        <v>2051</v>
      </c>
      <c r="B172" s="187" t="s">
        <v>53</v>
      </c>
      <c r="C172" s="195" t="s">
        <v>219</v>
      </c>
      <c r="D172" s="20" t="s">
        <v>158</v>
      </c>
      <c r="E172" s="448">
        <f>+SUMIFS('nabati '!B:B,'nabati '!$E:$E,Daily!$A172,'nabati '!$C:$C,Daily!$C$1)/6</f>
        <v>0</v>
      </c>
      <c r="F172" s="448">
        <f>+SUMIFS('nabati '!I:I,'nabati '!$L:$L,Daily!$A172,'nabati '!$J:$J,Daily!$C$1)/6</f>
        <v>0</v>
      </c>
      <c r="G172" s="448">
        <f>+SUMIFS('nabati '!P:P,'nabati '!$S:$S,Daily!$A172,'nabati '!$Q:$Q,Daily!$C$1)/60</f>
        <v>0</v>
      </c>
      <c r="H172" s="448">
        <f>+SUMIFS('nabati '!W:W,'nabati '!$Z:$Z,Daily!$A172,'nabati '!$X:$X,Daily!$C$1)/6</f>
        <v>0</v>
      </c>
      <c r="I172" s="448">
        <f>+SUMIFS('nabati '!AD:AD,'nabati '!$AG:$AG,Daily!$A172,'nabati '!$AE:$AE,Daily!$C$1)/60</f>
        <v>0</v>
      </c>
      <c r="J172" s="448">
        <f>+SUMIFS('nabati '!AK:AK,'nabati '!$AN:$AN,Daily!$A172,'nabati '!$AL:$AL,Daily!$C$1)/60</f>
        <v>0</v>
      </c>
      <c r="K172" s="448">
        <f>+SUMIFS('nabati '!AR:AR,'nabati '!$AU:$AU,Daily!$A172,'nabati '!$AS:$AS,Daily!$C$1)/60</f>
        <v>0</v>
      </c>
      <c r="L172" s="448">
        <f>+SUMIFS('nabati '!AY:AY,'nabati '!$BB:$BB,Daily!$A172,'nabati '!$AZ:$AZ,Daily!$C$1)/20</f>
        <v>0</v>
      </c>
      <c r="M172" s="337">
        <f>+SUMIFS('nabati '!BF:BF,'nabati '!$BI:$BI,Daily!$A172,'nabati '!$BG:$BG,Daily!$C$1)/6</f>
        <v>0</v>
      </c>
      <c r="N172" s="338">
        <f>+SUMIFS('nabati '!BM:BM,'nabati '!BP:BP,Daily!$A172,'nabati '!BN:BN,Daily!$C$1)/6</f>
        <v>0</v>
      </c>
      <c r="O172" s="21">
        <f t="shared" si="17"/>
        <v>0</v>
      </c>
      <c r="P172" s="469"/>
    </row>
    <row r="173" spans="1:16" s="367" customFormat="1" hidden="1" outlineLevel="1">
      <c r="A173" s="195">
        <v>2065</v>
      </c>
      <c r="B173" s="187" t="s">
        <v>53</v>
      </c>
      <c r="C173" s="195" t="s">
        <v>220</v>
      </c>
      <c r="D173" s="20" t="s">
        <v>158</v>
      </c>
      <c r="E173" s="448">
        <f>+SUMIFS('nabati '!B:B,'nabati '!$E:$E,Daily!$A173,'nabati '!$C:$C,Daily!$C$1)/6</f>
        <v>0</v>
      </c>
      <c r="F173" s="448">
        <f>+SUMIFS('nabati '!I:I,'nabati '!$L:$L,Daily!$A173,'nabati '!$J:$J,Daily!$C$1)/6</f>
        <v>0</v>
      </c>
      <c r="G173" s="448">
        <f>+SUMIFS('nabati '!P:P,'nabati '!$S:$S,Daily!$A173,'nabati '!$Q:$Q,Daily!$C$1)/60</f>
        <v>0</v>
      </c>
      <c r="H173" s="448">
        <f>+SUMIFS('nabati '!W:W,'nabati '!$Z:$Z,Daily!$A173,'nabati '!$X:$X,Daily!$C$1)/6</f>
        <v>0</v>
      </c>
      <c r="I173" s="448">
        <f>+SUMIFS('nabati '!AD:AD,'nabati '!$AG:$AG,Daily!$A173,'nabati '!$AE:$AE,Daily!$C$1)/60</f>
        <v>0</v>
      </c>
      <c r="J173" s="448">
        <f>+SUMIFS('nabati '!AK:AK,'nabati '!$AN:$AN,Daily!$A173,'nabati '!$AL:$AL,Daily!$C$1)/60</f>
        <v>0</v>
      </c>
      <c r="K173" s="448">
        <f>+SUMIFS('nabati '!AR:AR,'nabati '!$AU:$AU,Daily!$A173,'nabati '!$AS:$AS,Daily!$C$1)/60</f>
        <v>0</v>
      </c>
      <c r="L173" s="448">
        <f>+SUMIFS('nabati '!AY:AY,'nabati '!$BB:$BB,Daily!$A173,'nabati '!$AZ:$AZ,Daily!$C$1)/20</f>
        <v>0</v>
      </c>
      <c r="M173" s="337">
        <f>+SUMIFS('nabati '!BF:BF,'nabati '!$BI:$BI,Daily!$A173,'nabati '!$BG:$BG,Daily!$C$1)/6</f>
        <v>0</v>
      </c>
      <c r="N173" s="338">
        <f>+SUMIFS('nabati '!BM:BM,'nabati '!BP:BP,Daily!$A173,'nabati '!BN:BN,Daily!$C$1)/6</f>
        <v>0</v>
      </c>
      <c r="O173" s="21">
        <f>+SUMPRODUCT($E$1:$N$1,E173:N173)</f>
        <v>0</v>
      </c>
      <c r="P173" s="469"/>
    </row>
    <row r="174" spans="1:16" s="367" customFormat="1" hidden="1" outlineLevel="1">
      <c r="A174" s="195">
        <v>2066</v>
      </c>
      <c r="B174" s="187" t="s">
        <v>53</v>
      </c>
      <c r="C174" s="195" t="s">
        <v>221</v>
      </c>
      <c r="D174" s="20" t="s">
        <v>158</v>
      </c>
      <c r="E174" s="448">
        <f>+SUMIFS('nabati '!B:B,'nabati '!$E:$E,Daily!$A174,'nabati '!$C:$C,Daily!$C$1)/6</f>
        <v>1</v>
      </c>
      <c r="F174" s="448">
        <f>+SUMIFS('nabati '!I:I,'nabati '!$L:$L,Daily!$A174,'nabati '!$J:$J,Daily!$C$1)/6</f>
        <v>1</v>
      </c>
      <c r="G174" s="448">
        <f>+SUMIFS('nabati '!P:P,'nabati '!$S:$S,Daily!$A174,'nabati '!$Q:$Q,Daily!$C$1)/60</f>
        <v>0</v>
      </c>
      <c r="H174" s="448">
        <f>+SUMIFS('nabati '!W:W,'nabati '!$Z:$Z,Daily!$A174,'nabati '!$X:$X,Daily!$C$1)/6</f>
        <v>1</v>
      </c>
      <c r="I174" s="448">
        <f>+SUMIFS('nabati '!AD:AD,'nabati '!$AG:$AG,Daily!$A174,'nabati '!$AE:$AE,Daily!$C$1)/60</f>
        <v>0</v>
      </c>
      <c r="J174" s="448">
        <f>+SUMIFS('nabati '!AK:AK,'nabati '!$AN:$AN,Daily!$A174,'nabati '!$AL:$AL,Daily!$C$1)/60</f>
        <v>0</v>
      </c>
      <c r="K174" s="448">
        <f>+SUMIFS('nabati '!AR:AR,'nabati '!$AU:$AU,Daily!$A174,'nabati '!$AS:$AS,Daily!$C$1)/60</f>
        <v>0</v>
      </c>
      <c r="L174" s="448">
        <f>+SUMIFS('nabati '!AY:AY,'nabati '!$BB:$BB,Daily!$A174,'nabati '!$AZ:$AZ,Daily!$C$1)/20</f>
        <v>0</v>
      </c>
      <c r="M174" s="337">
        <f>+SUMIFS('nabati '!BF:BF,'nabati '!$BI:$BI,Daily!$A174,'nabati '!$BG:$BG,Daily!$C$1)/6</f>
        <v>0</v>
      </c>
      <c r="N174" s="338">
        <f>+SUMIFS('nabati '!BM:BM,'nabati '!BP:BP,Daily!$A174,'nabati '!BN:BN,Daily!$C$1)/6</f>
        <v>0</v>
      </c>
      <c r="O174" s="21">
        <f>+SUMPRODUCT($E$1:$N$1,E174:N174)</f>
        <v>540.6</v>
      </c>
      <c r="P174" s="469"/>
    </row>
    <row r="175" spans="1:16" s="367" customFormat="1" hidden="1" outlineLevel="1">
      <c r="A175" s="195">
        <v>2074</v>
      </c>
      <c r="B175" s="187" t="s">
        <v>53</v>
      </c>
      <c r="C175" s="195" t="s">
        <v>222</v>
      </c>
      <c r="D175" s="20" t="s">
        <v>158</v>
      </c>
      <c r="E175" s="448">
        <f>+SUMIFS('nabati '!B:B,'nabati '!$E:$E,Daily!$A175,'nabati '!$C:$C,Daily!$C$1)/6</f>
        <v>0</v>
      </c>
      <c r="F175" s="448">
        <f>+SUMIFS('nabati '!I:I,'nabati '!$L:$L,Daily!$A175,'nabati '!$J:$J,Daily!$C$1)/6</f>
        <v>0</v>
      </c>
      <c r="G175" s="448">
        <f>+SUMIFS('nabati '!P:P,'nabati '!$S:$S,Daily!$A175,'nabati '!$Q:$Q,Daily!$C$1)/60</f>
        <v>0</v>
      </c>
      <c r="H175" s="448">
        <f>+SUMIFS('nabati '!W:W,'nabati '!$Z:$Z,Daily!$A175,'nabati '!$X:$X,Daily!$C$1)/6</f>
        <v>0</v>
      </c>
      <c r="I175" s="448">
        <f>+SUMIFS('nabati '!AD:AD,'nabati '!$AG:$AG,Daily!$A175,'nabati '!$AE:$AE,Daily!$C$1)/60</f>
        <v>0</v>
      </c>
      <c r="J175" s="448">
        <f>+SUMIFS('nabati '!AK:AK,'nabati '!$AN:$AN,Daily!$A175,'nabati '!$AL:$AL,Daily!$C$1)/60</f>
        <v>0</v>
      </c>
      <c r="K175" s="448">
        <f>+SUMIFS('nabati '!AR:AR,'nabati '!$AU:$AU,Daily!$A175,'nabati '!$AS:$AS,Daily!$C$1)/60</f>
        <v>0</v>
      </c>
      <c r="L175" s="448">
        <f>+SUMIFS('nabati '!AY:AY,'nabati '!$BB:$BB,Daily!$A175,'nabati '!$AZ:$AZ,Daily!$C$1)/20</f>
        <v>0</v>
      </c>
      <c r="M175" s="337">
        <f>+SUMIFS('nabati '!BF:BF,'nabati '!$BI:$BI,Daily!$A175,'nabati '!$BG:$BG,Daily!$C$1)/6</f>
        <v>0</v>
      </c>
      <c r="N175" s="338">
        <f>+SUMIFS('nabati '!BM:BM,'nabati '!BP:BP,Daily!$A175,'nabati '!BN:BN,Daily!$C$1)/6</f>
        <v>0</v>
      </c>
      <c r="O175" s="21">
        <f>+SUMPRODUCT($E$1:$N$1,E175:N175)</f>
        <v>0</v>
      </c>
      <c r="P175" s="469"/>
    </row>
    <row r="176" spans="1:16" s="367" customFormat="1" hidden="1" outlineLevel="1">
      <c r="A176" s="195">
        <v>2075</v>
      </c>
      <c r="B176" s="187" t="s">
        <v>53</v>
      </c>
      <c r="C176" s="195" t="s">
        <v>223</v>
      </c>
      <c r="D176" s="20" t="s">
        <v>158</v>
      </c>
      <c r="E176" s="448">
        <f>+SUMIFS('nabati '!B:B,'nabati '!$E:$E,Daily!$A176,'nabati '!$C:$C,Daily!$C$1)/6</f>
        <v>0</v>
      </c>
      <c r="F176" s="448">
        <f>+SUMIFS('nabati '!I:I,'nabati '!$L:$L,Daily!$A176,'nabati '!$J:$J,Daily!$C$1)/6</f>
        <v>0</v>
      </c>
      <c r="G176" s="448">
        <f>+SUMIFS('nabati '!P:P,'nabati '!$S:$S,Daily!$A176,'nabati '!$Q:$Q,Daily!$C$1)/60</f>
        <v>0</v>
      </c>
      <c r="H176" s="448">
        <f>+SUMIFS('nabati '!W:W,'nabati '!$Z:$Z,Daily!$A176,'nabati '!$X:$X,Daily!$C$1)/6</f>
        <v>0</v>
      </c>
      <c r="I176" s="448">
        <f>+SUMIFS('nabati '!AD:AD,'nabati '!$AG:$AG,Daily!$A176,'nabati '!$AE:$AE,Daily!$C$1)/60</f>
        <v>0</v>
      </c>
      <c r="J176" s="448">
        <f>+SUMIFS('nabati '!AK:AK,'nabati '!$AN:$AN,Daily!$A176,'nabati '!$AL:$AL,Daily!$C$1)/60</f>
        <v>0</v>
      </c>
      <c r="K176" s="448">
        <f>+SUMIFS('nabati '!AR:AR,'nabati '!$AU:$AU,Daily!$A176,'nabati '!$AS:$AS,Daily!$C$1)/60</f>
        <v>0</v>
      </c>
      <c r="L176" s="448">
        <f>+SUMIFS('nabati '!AY:AY,'nabati '!$BB:$BB,Daily!$A176,'nabati '!$AZ:$AZ,Daily!$C$1)/20</f>
        <v>0</v>
      </c>
      <c r="M176" s="337">
        <f>+SUMIFS('nabati '!BF:BF,'nabati '!$BI:$BI,Daily!$A176,'nabati '!$BG:$BG,Daily!$C$1)/6</f>
        <v>0</v>
      </c>
      <c r="N176" s="338">
        <f>+SUMIFS('nabati '!BM:BM,'nabati '!BP:BP,Daily!$A176,'nabati '!BN:BN,Daily!$C$1)/6</f>
        <v>0</v>
      </c>
      <c r="O176" s="21">
        <f t="shared" ref="O176:O187" si="18">+SUMPRODUCT($E$1:$N$1,E176:N176)</f>
        <v>0</v>
      </c>
      <c r="P176" s="469"/>
    </row>
    <row r="177" spans="1:16" s="367" customFormat="1" hidden="1" outlineLevel="1">
      <c r="A177" s="195">
        <v>2079</v>
      </c>
      <c r="B177" s="187" t="s">
        <v>53</v>
      </c>
      <c r="C177" s="195" t="s">
        <v>224</v>
      </c>
      <c r="D177" s="20" t="s">
        <v>158</v>
      </c>
      <c r="E177" s="448">
        <f>+SUMIFS('nabati '!B:B,'nabati '!$E:$E,Daily!$A177,'nabati '!$C:$C,Daily!$C$1)/6</f>
        <v>1</v>
      </c>
      <c r="F177" s="448">
        <f>+SUMIFS('nabati '!I:I,'nabati '!$L:$L,Daily!$A177,'nabati '!$J:$J,Daily!$C$1)/6</f>
        <v>0</v>
      </c>
      <c r="G177" s="448">
        <f>+SUMIFS('nabati '!P:P,'nabati '!$S:$S,Daily!$A177,'nabati '!$Q:$Q,Daily!$C$1)/60</f>
        <v>0</v>
      </c>
      <c r="H177" s="448">
        <f>+SUMIFS('nabati '!W:W,'nabati '!$Z:$Z,Daily!$A177,'nabati '!$X:$X,Daily!$C$1)/6</f>
        <v>0</v>
      </c>
      <c r="I177" s="448">
        <f>+SUMIFS('nabati '!AD:AD,'nabati '!$AG:$AG,Daily!$A177,'nabati '!$AE:$AE,Daily!$C$1)/60</f>
        <v>0</v>
      </c>
      <c r="J177" s="448">
        <f>+SUMIFS('nabati '!AK:AK,'nabati '!$AN:$AN,Daily!$A177,'nabati '!$AL:$AL,Daily!$C$1)/60</f>
        <v>0</v>
      </c>
      <c r="K177" s="448">
        <f>+SUMIFS('nabati '!AR:AR,'nabati '!$AU:$AU,Daily!$A177,'nabati '!$AS:$AS,Daily!$C$1)/60</f>
        <v>0</v>
      </c>
      <c r="L177" s="448">
        <f>+SUMIFS('nabati '!AY:AY,'nabati '!$BB:$BB,Daily!$A177,'nabati '!$AZ:$AZ,Daily!$C$1)/20</f>
        <v>0</v>
      </c>
      <c r="M177" s="337">
        <f>+SUMIFS('nabati '!BF:BF,'nabati '!$BI:$BI,Daily!$A177,'nabati '!$BG:$BG,Daily!$C$1)/6</f>
        <v>0</v>
      </c>
      <c r="N177" s="338">
        <f>+SUMIFS('nabati '!BM:BM,'nabati '!BP:BP,Daily!$A177,'nabati '!BN:BN,Daily!$C$1)/6</f>
        <v>0</v>
      </c>
      <c r="O177" s="21">
        <f t="shared" si="18"/>
        <v>125.9</v>
      </c>
      <c r="P177" s="469"/>
    </row>
    <row r="178" spans="1:16" s="367" customFormat="1" hidden="1" outlineLevel="1">
      <c r="A178" s="195">
        <v>2088</v>
      </c>
      <c r="B178" s="187" t="s">
        <v>53</v>
      </c>
      <c r="C178" s="195" t="s">
        <v>225</v>
      </c>
      <c r="D178" s="20" t="s">
        <v>158</v>
      </c>
      <c r="E178" s="448">
        <f>+SUMIFS('nabati '!B:B,'nabati '!$E:$E,Daily!$A178,'nabati '!$C:$C,Daily!$C$1)/6</f>
        <v>0</v>
      </c>
      <c r="F178" s="448">
        <f>+SUMIFS('nabati '!I:I,'nabati '!$L:$L,Daily!$A178,'nabati '!$J:$J,Daily!$C$1)/6</f>
        <v>0</v>
      </c>
      <c r="G178" s="448">
        <f>+SUMIFS('nabati '!P:P,'nabati '!$S:$S,Daily!$A178,'nabati '!$Q:$Q,Daily!$C$1)/60</f>
        <v>0</v>
      </c>
      <c r="H178" s="448">
        <f>+SUMIFS('nabati '!W:W,'nabati '!$Z:$Z,Daily!$A178,'nabati '!$X:$X,Daily!$C$1)/6</f>
        <v>0</v>
      </c>
      <c r="I178" s="448">
        <f>+SUMIFS('nabati '!AD:AD,'nabati '!$AG:$AG,Daily!$A178,'nabati '!$AE:$AE,Daily!$C$1)/60</f>
        <v>0</v>
      </c>
      <c r="J178" s="448">
        <f>+SUMIFS('nabati '!AK:AK,'nabati '!$AN:$AN,Daily!$A178,'nabati '!$AL:$AL,Daily!$C$1)/60</f>
        <v>0</v>
      </c>
      <c r="K178" s="448">
        <f>+SUMIFS('nabati '!AR:AR,'nabati '!$AU:$AU,Daily!$A178,'nabati '!$AS:$AS,Daily!$C$1)/60</f>
        <v>0</v>
      </c>
      <c r="L178" s="448">
        <f>+SUMIFS('nabati '!AY:AY,'nabati '!$BB:$BB,Daily!$A178,'nabati '!$AZ:$AZ,Daily!$C$1)/20</f>
        <v>0</v>
      </c>
      <c r="M178" s="337">
        <f>+SUMIFS('nabati '!BF:BF,'nabati '!$BI:$BI,Daily!$A178,'nabati '!$BG:$BG,Daily!$C$1)/6</f>
        <v>0</v>
      </c>
      <c r="N178" s="338">
        <f>+SUMIFS('nabati '!BM:BM,'nabati '!BP:BP,Daily!$A178,'nabati '!BN:BN,Daily!$C$1)/6</f>
        <v>0</v>
      </c>
      <c r="O178" s="21">
        <f t="shared" si="18"/>
        <v>0</v>
      </c>
      <c r="P178" s="469"/>
    </row>
    <row r="179" spans="1:16" s="367" customFormat="1" hidden="1" outlineLevel="1">
      <c r="A179" s="195">
        <v>2089</v>
      </c>
      <c r="B179" s="187" t="s">
        <v>53</v>
      </c>
      <c r="C179" s="195" t="s">
        <v>226</v>
      </c>
      <c r="D179" s="20" t="s">
        <v>158</v>
      </c>
      <c r="E179" s="448">
        <f>+SUMIFS('nabati '!B:B,'nabati '!$E:$E,Daily!$A179,'nabati '!$C:$C,Daily!$C$1)/6</f>
        <v>0</v>
      </c>
      <c r="F179" s="448">
        <f>+SUMIFS('nabati '!I:I,'nabati '!$L:$L,Daily!$A179,'nabati '!$J:$J,Daily!$C$1)/6</f>
        <v>0</v>
      </c>
      <c r="G179" s="448">
        <f>+SUMIFS('nabati '!P:P,'nabati '!$S:$S,Daily!$A179,'nabati '!$Q:$Q,Daily!$C$1)/60</f>
        <v>0</v>
      </c>
      <c r="H179" s="448">
        <f>+SUMIFS('nabati '!W:W,'nabati '!$Z:$Z,Daily!$A179,'nabati '!$X:$X,Daily!$C$1)/6</f>
        <v>0</v>
      </c>
      <c r="I179" s="448">
        <f>+SUMIFS('nabati '!AD:AD,'nabati '!$AG:$AG,Daily!$A179,'nabati '!$AE:$AE,Daily!$C$1)/60</f>
        <v>0</v>
      </c>
      <c r="J179" s="448">
        <f>+SUMIFS('nabati '!AK:AK,'nabati '!$AN:$AN,Daily!$A179,'nabati '!$AL:$AL,Daily!$C$1)/60</f>
        <v>0</v>
      </c>
      <c r="K179" s="448">
        <f>+SUMIFS('nabati '!AR:AR,'nabati '!$AU:$AU,Daily!$A179,'nabati '!$AS:$AS,Daily!$C$1)/60</f>
        <v>0</v>
      </c>
      <c r="L179" s="448">
        <f>+SUMIFS('nabati '!AY:AY,'nabati '!$BB:$BB,Daily!$A179,'nabati '!$AZ:$AZ,Daily!$C$1)/20</f>
        <v>0</v>
      </c>
      <c r="M179" s="337">
        <f>+SUMIFS('nabati '!BF:BF,'nabati '!$BI:$BI,Daily!$A179,'nabati '!$BG:$BG,Daily!$C$1)/6</f>
        <v>0</v>
      </c>
      <c r="N179" s="338">
        <f>+SUMIFS('nabati '!BM:BM,'nabati '!BP:BP,Daily!$A179,'nabati '!BN:BN,Daily!$C$1)/6</f>
        <v>0</v>
      </c>
      <c r="O179" s="21">
        <f t="shared" si="18"/>
        <v>0</v>
      </c>
      <c r="P179" s="469"/>
    </row>
    <row r="180" spans="1:16" s="367" customFormat="1" hidden="1" outlineLevel="1">
      <c r="A180" s="195">
        <v>2092</v>
      </c>
      <c r="B180" s="187" t="s">
        <v>53</v>
      </c>
      <c r="C180" s="195" t="s">
        <v>227</v>
      </c>
      <c r="D180" s="20" t="s">
        <v>158</v>
      </c>
      <c r="E180" s="448">
        <f>+SUMIFS('nabati '!B:B,'nabati '!$E:$E,Daily!$A180,'nabati '!$C:$C,Daily!$C$1)/6</f>
        <v>0</v>
      </c>
      <c r="F180" s="448">
        <f>+SUMIFS('nabati '!I:I,'nabati '!$L:$L,Daily!$A180,'nabati '!$J:$J,Daily!$C$1)/6</f>
        <v>0</v>
      </c>
      <c r="G180" s="448">
        <f>+SUMIFS('nabati '!P:P,'nabati '!$S:$S,Daily!$A180,'nabati '!$Q:$Q,Daily!$C$1)/60</f>
        <v>0</v>
      </c>
      <c r="H180" s="448">
        <f>+SUMIFS('nabati '!W:W,'nabati '!$Z:$Z,Daily!$A180,'nabati '!$X:$X,Daily!$C$1)/6</f>
        <v>0</v>
      </c>
      <c r="I180" s="448">
        <f>+SUMIFS('nabati '!AD:AD,'nabati '!$AG:$AG,Daily!$A180,'nabati '!$AE:$AE,Daily!$C$1)/60</f>
        <v>0</v>
      </c>
      <c r="J180" s="448">
        <f>+SUMIFS('nabati '!AK:AK,'nabati '!$AN:$AN,Daily!$A180,'nabati '!$AL:$AL,Daily!$C$1)/60</f>
        <v>0</v>
      </c>
      <c r="K180" s="448">
        <f>+SUMIFS('nabati '!AR:AR,'nabati '!$AU:$AU,Daily!$A180,'nabati '!$AS:$AS,Daily!$C$1)/60</f>
        <v>0</v>
      </c>
      <c r="L180" s="448">
        <f>+SUMIFS('nabati '!AY:AY,'nabati '!$BB:$BB,Daily!$A180,'nabati '!$AZ:$AZ,Daily!$C$1)/20</f>
        <v>0</v>
      </c>
      <c r="M180" s="337">
        <f>+SUMIFS('nabati '!BF:BF,'nabati '!$BI:$BI,Daily!$A180,'nabati '!$BG:$BG,Daily!$C$1)/6</f>
        <v>0</v>
      </c>
      <c r="N180" s="338">
        <f>+SUMIFS('nabati '!BM:BM,'nabati '!BP:BP,Daily!$A180,'nabati '!BN:BN,Daily!$C$1)/6</f>
        <v>0</v>
      </c>
      <c r="O180" s="21">
        <f t="shared" si="18"/>
        <v>0</v>
      </c>
      <c r="P180" s="469"/>
    </row>
    <row r="181" spans="1:16" s="367" customFormat="1" hidden="1" outlineLevel="1">
      <c r="A181" s="195">
        <v>2093</v>
      </c>
      <c r="B181" s="187" t="s">
        <v>53</v>
      </c>
      <c r="C181" s="195" t="s">
        <v>228</v>
      </c>
      <c r="D181" s="20" t="s">
        <v>158</v>
      </c>
      <c r="E181" s="448">
        <f>+SUMIFS('nabati '!B:B,'nabati '!$E:$E,Daily!$A181,'nabati '!$C:$C,Daily!$C$1)/6</f>
        <v>0</v>
      </c>
      <c r="F181" s="448">
        <f>+SUMIFS('nabati '!I:I,'nabati '!$L:$L,Daily!$A181,'nabati '!$J:$J,Daily!$C$1)/6</f>
        <v>0</v>
      </c>
      <c r="G181" s="448">
        <f>+SUMIFS('nabati '!P:P,'nabati '!$S:$S,Daily!$A181,'nabati '!$Q:$Q,Daily!$C$1)/60</f>
        <v>0</v>
      </c>
      <c r="H181" s="448">
        <f>+SUMIFS('nabati '!W:W,'nabati '!$Z:$Z,Daily!$A181,'nabati '!$X:$X,Daily!$C$1)/6</f>
        <v>0</v>
      </c>
      <c r="I181" s="448">
        <f>+SUMIFS('nabati '!AD:AD,'nabati '!$AG:$AG,Daily!$A181,'nabati '!$AE:$AE,Daily!$C$1)/60</f>
        <v>0</v>
      </c>
      <c r="J181" s="448">
        <f>+SUMIFS('nabati '!AK:AK,'nabati '!$AN:$AN,Daily!$A181,'nabati '!$AL:$AL,Daily!$C$1)/60</f>
        <v>0</v>
      </c>
      <c r="K181" s="448">
        <f>+SUMIFS('nabati '!AR:AR,'nabati '!$AU:$AU,Daily!$A181,'nabati '!$AS:$AS,Daily!$C$1)/60</f>
        <v>0</v>
      </c>
      <c r="L181" s="448">
        <f>+SUMIFS('nabati '!AY:AY,'nabati '!$BB:$BB,Daily!$A181,'nabati '!$AZ:$AZ,Daily!$C$1)/20</f>
        <v>0</v>
      </c>
      <c r="M181" s="337">
        <f>+SUMIFS('nabati '!BF:BF,'nabati '!$BI:$BI,Daily!$A181,'nabati '!$BG:$BG,Daily!$C$1)/6</f>
        <v>0</v>
      </c>
      <c r="N181" s="338">
        <f>+SUMIFS('nabati '!BM:BM,'nabati '!BP:BP,Daily!$A181,'nabati '!BN:BN,Daily!$C$1)/6</f>
        <v>0</v>
      </c>
      <c r="O181" s="21">
        <f t="shared" si="18"/>
        <v>0</v>
      </c>
      <c r="P181" s="469"/>
    </row>
    <row r="182" spans="1:16" s="367" customFormat="1" hidden="1" outlineLevel="1">
      <c r="A182" s="195">
        <v>2094</v>
      </c>
      <c r="B182" s="187" t="s">
        <v>53</v>
      </c>
      <c r="C182" s="195" t="s">
        <v>229</v>
      </c>
      <c r="D182" s="20" t="s">
        <v>158</v>
      </c>
      <c r="E182" s="448">
        <f>+SUMIFS('nabati '!B:B,'nabati '!$E:$E,Daily!$A182,'nabati '!$C:$C,Daily!$C$1)/6</f>
        <v>1</v>
      </c>
      <c r="F182" s="448">
        <f>+SUMIFS('nabati '!I:I,'nabati '!$L:$L,Daily!$A182,'nabati '!$J:$J,Daily!$C$1)/6</f>
        <v>1</v>
      </c>
      <c r="G182" s="448">
        <f>+SUMIFS('nabati '!P:P,'nabati '!$S:$S,Daily!$A182,'nabati '!$Q:$Q,Daily!$C$1)/60</f>
        <v>0</v>
      </c>
      <c r="H182" s="448">
        <f>+SUMIFS('nabati '!W:W,'nabati '!$Z:$Z,Daily!$A182,'nabati '!$X:$X,Daily!$C$1)/6</f>
        <v>1</v>
      </c>
      <c r="I182" s="448">
        <f>+SUMIFS('nabati '!AD:AD,'nabati '!$AG:$AG,Daily!$A182,'nabati '!$AE:$AE,Daily!$C$1)/60</f>
        <v>0</v>
      </c>
      <c r="J182" s="448">
        <f>+SUMIFS('nabati '!AK:AK,'nabati '!$AN:$AN,Daily!$A182,'nabati '!$AL:$AL,Daily!$C$1)/60</f>
        <v>0</v>
      </c>
      <c r="K182" s="448">
        <f>+SUMIFS('nabati '!AR:AR,'nabati '!$AU:$AU,Daily!$A182,'nabati '!$AS:$AS,Daily!$C$1)/60</f>
        <v>0</v>
      </c>
      <c r="L182" s="448">
        <f>+SUMIFS('nabati '!AY:AY,'nabati '!$BB:$BB,Daily!$A182,'nabati '!$AZ:$AZ,Daily!$C$1)/20</f>
        <v>1</v>
      </c>
      <c r="M182" s="337">
        <f>+SUMIFS('nabati '!BF:BF,'nabati '!$BI:$BI,Daily!$A182,'nabati '!$BG:$BG,Daily!$C$1)/6</f>
        <v>0</v>
      </c>
      <c r="N182" s="338">
        <f>+SUMIFS('nabati '!BM:BM,'nabati '!BP:BP,Daily!$A182,'nabati '!BN:BN,Daily!$C$1)/6</f>
        <v>0</v>
      </c>
      <c r="O182" s="21">
        <f t="shared" si="18"/>
        <v>914.6</v>
      </c>
      <c r="P182" s="469"/>
    </row>
    <row r="183" spans="1:16" s="367" customFormat="1" hidden="1" outlineLevel="1">
      <c r="A183" s="195">
        <v>2095</v>
      </c>
      <c r="B183" s="187" t="s">
        <v>53</v>
      </c>
      <c r="C183" s="195" t="s">
        <v>230</v>
      </c>
      <c r="D183" s="20" t="s">
        <v>158</v>
      </c>
      <c r="E183" s="448">
        <f>+SUMIFS('nabati '!B:B,'nabati '!$E:$E,Daily!$A183,'nabati '!$C:$C,Daily!$C$1)/6</f>
        <v>0</v>
      </c>
      <c r="F183" s="448">
        <f>+SUMIFS('nabati '!I:I,'nabati '!$L:$L,Daily!$A183,'nabati '!$J:$J,Daily!$C$1)/6</f>
        <v>0</v>
      </c>
      <c r="G183" s="448">
        <f>+SUMIFS('nabati '!P:P,'nabati '!$S:$S,Daily!$A183,'nabati '!$Q:$Q,Daily!$C$1)/60</f>
        <v>0</v>
      </c>
      <c r="H183" s="448">
        <f>+SUMIFS('nabati '!W:W,'nabati '!$Z:$Z,Daily!$A183,'nabati '!$X:$X,Daily!$C$1)/6</f>
        <v>0</v>
      </c>
      <c r="I183" s="448">
        <f>+SUMIFS('nabati '!AD:AD,'nabati '!$AG:$AG,Daily!$A183,'nabati '!$AE:$AE,Daily!$C$1)/60</f>
        <v>0</v>
      </c>
      <c r="J183" s="448">
        <f>+SUMIFS('nabati '!AK:AK,'nabati '!$AN:$AN,Daily!$A183,'nabati '!$AL:$AL,Daily!$C$1)/60</f>
        <v>0</v>
      </c>
      <c r="K183" s="448">
        <f>+SUMIFS('nabati '!AR:AR,'nabati '!$AU:$AU,Daily!$A183,'nabati '!$AS:$AS,Daily!$C$1)/60</f>
        <v>0</v>
      </c>
      <c r="L183" s="448">
        <f>+SUMIFS('nabati '!AY:AY,'nabati '!$BB:$BB,Daily!$A183,'nabati '!$AZ:$AZ,Daily!$C$1)/20</f>
        <v>0</v>
      </c>
      <c r="M183" s="337">
        <f>+SUMIFS('nabati '!BF:BF,'nabati '!$BI:$BI,Daily!$A183,'nabati '!$BG:$BG,Daily!$C$1)/6</f>
        <v>0</v>
      </c>
      <c r="N183" s="338">
        <f>+SUMIFS('nabati '!BM:BM,'nabati '!BP:BP,Daily!$A183,'nabati '!BN:BN,Daily!$C$1)/6</f>
        <v>0</v>
      </c>
      <c r="O183" s="21">
        <f t="shared" si="18"/>
        <v>0</v>
      </c>
      <c r="P183" s="469"/>
    </row>
    <row r="184" spans="1:16" s="367" customFormat="1" hidden="1" outlineLevel="1">
      <c r="A184" s="195">
        <v>2103</v>
      </c>
      <c r="B184" s="187" t="s">
        <v>53</v>
      </c>
      <c r="C184" s="195" t="s">
        <v>231</v>
      </c>
      <c r="D184" s="20" t="s">
        <v>158</v>
      </c>
      <c r="E184" s="448">
        <f>+SUMIFS('nabati '!B:B,'nabati '!$E:$E,Daily!$A184,'nabati '!$C:$C,Daily!$C$1)/6</f>
        <v>0</v>
      </c>
      <c r="F184" s="448">
        <f>+SUMIFS('nabati '!I:I,'nabati '!$L:$L,Daily!$A184,'nabati '!$J:$J,Daily!$C$1)/6</f>
        <v>0</v>
      </c>
      <c r="G184" s="448">
        <f>+SUMIFS('nabati '!P:P,'nabati '!$S:$S,Daily!$A184,'nabati '!$Q:$Q,Daily!$C$1)/60</f>
        <v>0</v>
      </c>
      <c r="H184" s="448">
        <f>+SUMIFS('nabati '!W:W,'nabati '!$Z:$Z,Daily!$A184,'nabati '!$X:$X,Daily!$C$1)/6</f>
        <v>0</v>
      </c>
      <c r="I184" s="448">
        <f>+SUMIFS('nabati '!AD:AD,'nabati '!$AG:$AG,Daily!$A184,'nabati '!$AE:$AE,Daily!$C$1)/60</f>
        <v>0</v>
      </c>
      <c r="J184" s="448">
        <f>+SUMIFS('nabati '!AK:AK,'nabati '!$AN:$AN,Daily!$A184,'nabati '!$AL:$AL,Daily!$C$1)/60</f>
        <v>0</v>
      </c>
      <c r="K184" s="448">
        <f>+SUMIFS('nabati '!AR:AR,'nabati '!$AU:$AU,Daily!$A184,'nabati '!$AS:$AS,Daily!$C$1)/60</f>
        <v>0</v>
      </c>
      <c r="L184" s="448">
        <f>+SUMIFS('nabati '!AY:AY,'nabati '!$BB:$BB,Daily!$A184,'nabati '!$AZ:$AZ,Daily!$C$1)/20</f>
        <v>0</v>
      </c>
      <c r="M184" s="337">
        <f>+SUMIFS('nabati '!BF:BF,'nabati '!$BI:$BI,Daily!$A184,'nabati '!$BG:$BG,Daily!$C$1)/6</f>
        <v>0</v>
      </c>
      <c r="N184" s="338">
        <f>+SUMIFS('nabati '!BM:BM,'nabati '!BP:BP,Daily!$A184,'nabati '!BN:BN,Daily!$C$1)/6</f>
        <v>0</v>
      </c>
      <c r="O184" s="21">
        <f t="shared" si="18"/>
        <v>0</v>
      </c>
      <c r="P184" s="469"/>
    </row>
    <row r="185" spans="1:16" s="367" customFormat="1" hidden="1" outlineLevel="1">
      <c r="A185" s="195">
        <v>2108</v>
      </c>
      <c r="B185" s="187" t="s">
        <v>53</v>
      </c>
      <c r="C185" s="195" t="s">
        <v>232</v>
      </c>
      <c r="D185" s="20" t="s">
        <v>158</v>
      </c>
      <c r="E185" s="448">
        <f>+SUMIFS('nabati '!B:B,'nabati '!$E:$E,Daily!$A185,'nabati '!$C:$C,Daily!$C$1)/6</f>
        <v>0</v>
      </c>
      <c r="F185" s="448">
        <f>+SUMIFS('nabati '!I:I,'nabati '!$L:$L,Daily!$A185,'nabati '!$J:$J,Daily!$C$1)/6</f>
        <v>0</v>
      </c>
      <c r="G185" s="448">
        <f>+SUMIFS('nabati '!P:P,'nabati '!$S:$S,Daily!$A185,'nabati '!$Q:$Q,Daily!$C$1)/60</f>
        <v>0</v>
      </c>
      <c r="H185" s="448">
        <f>+SUMIFS('nabati '!W:W,'nabati '!$Z:$Z,Daily!$A185,'nabati '!$X:$X,Daily!$C$1)/6</f>
        <v>0</v>
      </c>
      <c r="I185" s="448">
        <f>+SUMIFS('nabati '!AD:AD,'nabati '!$AG:$AG,Daily!$A185,'nabati '!$AE:$AE,Daily!$C$1)/60</f>
        <v>0</v>
      </c>
      <c r="J185" s="448">
        <f>+SUMIFS('nabati '!AK:AK,'nabati '!$AN:$AN,Daily!$A185,'nabati '!$AL:$AL,Daily!$C$1)/60</f>
        <v>0</v>
      </c>
      <c r="K185" s="448">
        <f>+SUMIFS('nabati '!AR:AR,'nabati '!$AU:$AU,Daily!$A185,'nabati '!$AS:$AS,Daily!$C$1)/60</f>
        <v>0</v>
      </c>
      <c r="L185" s="448">
        <f>+SUMIFS('nabati '!AY:AY,'nabati '!$BB:$BB,Daily!$A185,'nabati '!$AZ:$AZ,Daily!$C$1)/20</f>
        <v>0</v>
      </c>
      <c r="M185" s="337">
        <f>+SUMIFS('nabati '!BF:BF,'nabati '!$BI:$BI,Daily!$A185,'nabati '!$BG:$BG,Daily!$C$1)/6</f>
        <v>0</v>
      </c>
      <c r="N185" s="338">
        <f>+SUMIFS('nabati '!BM:BM,'nabati '!BP:BP,Daily!$A185,'nabati '!BN:BN,Daily!$C$1)/6</f>
        <v>0</v>
      </c>
      <c r="O185" s="21">
        <f t="shared" si="18"/>
        <v>0</v>
      </c>
      <c r="P185" s="469"/>
    </row>
    <row r="186" spans="1:16" s="367" customFormat="1" hidden="1" outlineLevel="1">
      <c r="A186" s="195">
        <v>2114</v>
      </c>
      <c r="B186" s="187" t="s">
        <v>53</v>
      </c>
      <c r="C186" s="195" t="s">
        <v>233</v>
      </c>
      <c r="D186" s="20" t="s">
        <v>158</v>
      </c>
      <c r="E186" s="448">
        <f>+SUMIFS('nabati '!B:B,'nabati '!$E:$E,Daily!$A186,'nabati '!$C:$C,Daily!$C$1)/6</f>
        <v>0</v>
      </c>
      <c r="F186" s="448">
        <f>+SUMIFS('nabati '!I:I,'nabati '!$L:$L,Daily!$A186,'nabati '!$J:$J,Daily!$C$1)/6</f>
        <v>0</v>
      </c>
      <c r="G186" s="448">
        <f>+SUMIFS('nabati '!P:P,'nabati '!$S:$S,Daily!$A186,'nabati '!$Q:$Q,Daily!$C$1)/60</f>
        <v>0</v>
      </c>
      <c r="H186" s="448">
        <f>+SUMIFS('nabati '!W:W,'nabati '!$Z:$Z,Daily!$A186,'nabati '!$X:$X,Daily!$C$1)/6</f>
        <v>0</v>
      </c>
      <c r="I186" s="448">
        <f>+SUMIFS('nabati '!AD:AD,'nabati '!$AG:$AG,Daily!$A186,'nabati '!$AE:$AE,Daily!$C$1)/60</f>
        <v>0</v>
      </c>
      <c r="J186" s="448">
        <f>+SUMIFS('nabati '!AK:AK,'nabati '!$AN:$AN,Daily!$A186,'nabati '!$AL:$AL,Daily!$C$1)/60</f>
        <v>0</v>
      </c>
      <c r="K186" s="448">
        <f>+SUMIFS('nabati '!AR:AR,'nabati '!$AU:$AU,Daily!$A186,'nabati '!$AS:$AS,Daily!$C$1)/60</f>
        <v>0</v>
      </c>
      <c r="L186" s="448">
        <f>+SUMIFS('nabati '!AY:AY,'nabati '!$BB:$BB,Daily!$A186,'nabati '!$AZ:$AZ,Daily!$C$1)/20</f>
        <v>0</v>
      </c>
      <c r="M186" s="337">
        <f>+SUMIFS('nabati '!BF:BF,'nabati '!$BI:$BI,Daily!$A186,'nabati '!$BG:$BG,Daily!$C$1)/6</f>
        <v>0</v>
      </c>
      <c r="N186" s="338">
        <f>+SUMIFS('nabati '!BM:BM,'nabati '!BP:BP,Daily!$A186,'nabati '!BN:BN,Daily!$C$1)/6</f>
        <v>0</v>
      </c>
      <c r="O186" s="21">
        <f t="shared" si="18"/>
        <v>0</v>
      </c>
      <c r="P186" s="469"/>
    </row>
    <row r="187" spans="1:16" s="367" customFormat="1" hidden="1" outlineLevel="1">
      <c r="A187" s="195">
        <v>69004</v>
      </c>
      <c r="B187" s="187" t="s">
        <v>53</v>
      </c>
      <c r="C187" s="351" t="s">
        <v>234</v>
      </c>
      <c r="D187" s="20" t="s">
        <v>158</v>
      </c>
      <c r="E187" s="448">
        <f>+SUMIFS('nabati '!B:B,'nabati '!$E:$E,Daily!$A187,'nabati '!$C:$C,Daily!$C$1)/6</f>
        <v>0</v>
      </c>
      <c r="F187" s="448">
        <f>+SUMIFS('nabati '!I:I,'nabati '!$L:$L,Daily!$A187,'nabati '!$J:$J,Daily!$C$1)/6</f>
        <v>0</v>
      </c>
      <c r="G187" s="448">
        <f>+SUMIFS('nabati '!P:P,'nabati '!$S:$S,Daily!$A187,'nabati '!$Q:$Q,Daily!$C$1)/60</f>
        <v>0</v>
      </c>
      <c r="H187" s="448">
        <f>+SUMIFS('nabati '!W:W,'nabati '!$Z:$Z,Daily!$A187,'nabati '!$X:$X,Daily!$C$1)/6</f>
        <v>0</v>
      </c>
      <c r="I187" s="448">
        <f>+SUMIFS('nabati '!AD:AD,'nabati '!$AG:$AG,Daily!$A187,'nabati '!$AE:$AE,Daily!$C$1)/60</f>
        <v>0</v>
      </c>
      <c r="J187" s="448">
        <f>+SUMIFS('nabati '!AK:AK,'nabati '!$AN:$AN,Daily!$A187,'nabati '!$AL:$AL,Daily!$C$1)/60</f>
        <v>0</v>
      </c>
      <c r="K187" s="448">
        <f>+SUMIFS('nabati '!AR:AR,'nabati '!$AU:$AU,Daily!$A187,'nabati '!$AS:$AS,Daily!$C$1)/60</f>
        <v>0</v>
      </c>
      <c r="L187" s="448">
        <f>+SUMIFS('nabati '!AY:AY,'nabati '!$BB:$BB,Daily!$A187,'nabati '!$AZ:$AZ,Daily!$C$1)/20</f>
        <v>0</v>
      </c>
      <c r="M187" s="337">
        <f>+SUMIFS('nabati '!BF:BF,'nabati '!$BI:$BI,Daily!$A187,'nabati '!$BG:$BG,Daily!$C$1)/6</f>
        <v>0</v>
      </c>
      <c r="N187" s="338">
        <f>+SUMIFS('nabati '!BM:BM,'nabati '!BP:BP,Daily!$A187,'nabati '!BN:BN,Daily!$C$1)/6</f>
        <v>0</v>
      </c>
      <c r="O187" s="21">
        <f t="shared" si="18"/>
        <v>0</v>
      </c>
      <c r="P187" s="469"/>
    </row>
    <row r="188" spans="1:16" s="367" customFormat="1" hidden="1" outlineLevel="1">
      <c r="A188" s="195">
        <v>69014</v>
      </c>
      <c r="B188" s="187" t="s">
        <v>53</v>
      </c>
      <c r="C188" s="351" t="s">
        <v>235</v>
      </c>
      <c r="D188" s="20" t="s">
        <v>158</v>
      </c>
      <c r="E188" s="448">
        <f>+SUMIFS('nabati '!B:B,'nabati '!$E:$E,Daily!$A188,'nabati '!$C:$C,Daily!$C$1)/6</f>
        <v>0</v>
      </c>
      <c r="F188" s="448">
        <f>+SUMIFS('nabati '!I:I,'nabati '!$L:$L,Daily!$A188,'nabati '!$J:$J,Daily!$C$1)/6</f>
        <v>0</v>
      </c>
      <c r="G188" s="448">
        <f>+SUMIFS('nabati '!P:P,'nabati '!$S:$S,Daily!$A188,'nabati '!$Q:$Q,Daily!$C$1)/60</f>
        <v>1</v>
      </c>
      <c r="H188" s="448">
        <f>+SUMIFS('nabati '!W:W,'nabati '!$Z:$Z,Daily!$A188,'nabati '!$X:$X,Daily!$C$1)/6</f>
        <v>0</v>
      </c>
      <c r="I188" s="448">
        <f>+SUMIFS('nabati '!AD:AD,'nabati '!$AG:$AG,Daily!$A188,'nabati '!$AE:$AE,Daily!$C$1)/60</f>
        <v>0</v>
      </c>
      <c r="J188" s="448">
        <f>+SUMIFS('nabati '!AK:AK,'nabati '!$AN:$AN,Daily!$A188,'nabati '!$AL:$AL,Daily!$C$1)/60</f>
        <v>0</v>
      </c>
      <c r="K188" s="448">
        <f>+SUMIFS('nabati '!AR:AR,'nabati '!$AU:$AU,Daily!$A188,'nabati '!$AS:$AS,Daily!$C$1)/60</f>
        <v>0</v>
      </c>
      <c r="L188" s="448">
        <f>+SUMIFS('nabati '!AY:AY,'nabati '!$BB:$BB,Daily!$A188,'nabati '!$AZ:$AZ,Daily!$C$1)/20</f>
        <v>0</v>
      </c>
      <c r="M188" s="337">
        <f>+SUMIFS('nabati '!BF:BF,'nabati '!$BI:$BI,Daily!$A188,'nabati '!$BG:$BG,Daily!$C$1)/6</f>
        <v>0</v>
      </c>
      <c r="N188" s="338">
        <f>+SUMIFS('nabati '!BM:BM,'nabati '!BP:BP,Daily!$A188,'nabati '!BN:BN,Daily!$C$1)/6</f>
        <v>0</v>
      </c>
      <c r="O188" s="21">
        <f t="shared" ref="O188:O201" si="19">+SUMPRODUCT($E$1:$N$1,E188:N188)</f>
        <v>330</v>
      </c>
      <c r="P188" s="469"/>
    </row>
    <row r="189" spans="1:16" s="367" customFormat="1" hidden="1" outlineLevel="1">
      <c r="A189" s="195">
        <v>69074</v>
      </c>
      <c r="B189" s="187" t="s">
        <v>53</v>
      </c>
      <c r="C189" s="351" t="s">
        <v>236</v>
      </c>
      <c r="D189" s="20" t="s">
        <v>158</v>
      </c>
      <c r="E189" s="448">
        <f>+SUMIFS('nabati '!B:B,'nabati '!$E:$E,Daily!$A189,'nabati '!$C:$C,Daily!$C$1)/6</f>
        <v>2</v>
      </c>
      <c r="F189" s="448">
        <f>+SUMIFS('nabati '!I:I,'nabati '!$L:$L,Daily!$A189,'nabati '!$J:$J,Daily!$C$1)/6</f>
        <v>2</v>
      </c>
      <c r="G189" s="448">
        <f>+SUMIFS('nabati '!P:P,'nabati '!$S:$S,Daily!$A189,'nabati '!$Q:$Q,Daily!$C$1)/60</f>
        <v>2</v>
      </c>
      <c r="H189" s="448">
        <f>+SUMIFS('nabati '!W:W,'nabati '!$Z:$Z,Daily!$A189,'nabati '!$X:$X,Daily!$C$1)/6</f>
        <v>2</v>
      </c>
      <c r="I189" s="448">
        <f>+SUMIFS('nabati '!AD:AD,'nabati '!$AG:$AG,Daily!$A189,'nabati '!$AE:$AE,Daily!$C$1)/60</f>
        <v>0</v>
      </c>
      <c r="J189" s="448">
        <f>+SUMIFS('nabati '!AK:AK,'nabati '!$AN:$AN,Daily!$A189,'nabati '!$AL:$AL,Daily!$C$1)/60</f>
        <v>0</v>
      </c>
      <c r="K189" s="448">
        <f>+SUMIFS('nabati '!AR:AR,'nabati '!$AU:$AU,Daily!$A189,'nabati '!$AS:$AS,Daily!$C$1)/60</f>
        <v>0</v>
      </c>
      <c r="L189" s="448">
        <f>+SUMIFS('nabati '!AY:AY,'nabati '!$BB:$BB,Daily!$A189,'nabati '!$AZ:$AZ,Daily!$C$1)/20</f>
        <v>0</v>
      </c>
      <c r="M189" s="337">
        <f>+SUMIFS('nabati '!BF:BF,'nabati '!$BI:$BI,Daily!$A189,'nabati '!$BG:$BG,Daily!$C$1)/6</f>
        <v>0</v>
      </c>
      <c r="N189" s="338">
        <f>+SUMIFS('nabati '!BM:BM,'nabati '!BP:BP,Daily!$A189,'nabati '!BN:BN,Daily!$C$1)/6</f>
        <v>0</v>
      </c>
      <c r="O189" s="21">
        <f t="shared" si="19"/>
        <v>1741.2</v>
      </c>
      <c r="P189" s="469"/>
    </row>
    <row r="190" spans="1:16" s="269" customFormat="1" hidden="1" outlineLevel="1">
      <c r="A190" s="195">
        <v>69039</v>
      </c>
      <c r="B190" s="190" t="s">
        <v>53</v>
      </c>
      <c r="C190" s="351" t="s">
        <v>237</v>
      </c>
      <c r="D190" s="20" t="s">
        <v>158</v>
      </c>
      <c r="E190" s="21">
        <f>+SUMIFS('nabati '!B:B,'nabati '!$E:$E,Daily!$A190,'nabati '!$C:$C,Daily!$C$1)/6</f>
        <v>0</v>
      </c>
      <c r="F190" s="21">
        <f>+SUMIFS('nabati '!I:I,'nabati '!$L:$L,Daily!$A190,'nabati '!$J:$J,Daily!$C$1)/6</f>
        <v>0</v>
      </c>
      <c r="G190" s="21">
        <f>+SUMIFS('nabati '!P:P,'nabati '!$S:$S,Daily!$A190,'nabati '!$Q:$Q,Daily!$C$1)/60</f>
        <v>0</v>
      </c>
      <c r="H190" s="21">
        <f>+SUMIFS('nabati '!W:W,'nabati '!$Z:$Z,Daily!$A190,'nabati '!$X:$X,Daily!$C$1)/6</f>
        <v>0</v>
      </c>
      <c r="I190" s="21">
        <f>+SUMIFS('nabati '!AD:AD,'nabati '!$AG:$AG,Daily!$A190,'nabati '!$AE:$AE,Daily!$C$1)/60</f>
        <v>0</v>
      </c>
      <c r="J190" s="21">
        <f>+SUMIFS('nabati '!AK:AK,'nabati '!$AN:$AN,Daily!$A190,'nabati '!$AL:$AL,Daily!$C$1)/60</f>
        <v>0</v>
      </c>
      <c r="K190" s="21">
        <f>+SUMIFS('nabati '!AR:AR,'nabati '!$AU:$AU,Daily!$A190,'nabati '!$AS:$AS,Daily!$C$1)/60</f>
        <v>0</v>
      </c>
      <c r="L190" s="21">
        <f>+SUMIFS('nabati '!AY:AY,'nabati '!$BB:$BB,Daily!$A190,'nabati '!$AZ:$AZ,Daily!$C$1)/20</f>
        <v>0</v>
      </c>
      <c r="M190" s="334">
        <f>+SUMIFS('nabati '!BF:BF,'nabati '!$BI:$BI,Daily!$A190,'nabati '!$BG:$BG,Daily!$C$1)/6</f>
        <v>0</v>
      </c>
      <c r="N190" s="335">
        <f>+SUMIFS('nabati '!BM:BM,'nabati '!BP:BP,Daily!$A190,'nabati '!BN:BN,Daily!$C$1)/6</f>
        <v>0</v>
      </c>
      <c r="O190" s="21">
        <f t="shared" si="19"/>
        <v>0</v>
      </c>
      <c r="P190" s="468"/>
    </row>
    <row r="191" spans="1:16" s="367" customFormat="1" hidden="1" outlineLevel="1">
      <c r="A191" s="195">
        <v>69045</v>
      </c>
      <c r="B191" s="187"/>
      <c r="C191" s="351" t="s">
        <v>238</v>
      </c>
      <c r="D191" s="20" t="s">
        <v>158</v>
      </c>
      <c r="E191" s="448">
        <f>+SUMIFS('nabati '!B:B,'nabati '!$E:$E,Daily!$A191,'nabati '!$C:$C,Daily!$C$1)/6</f>
        <v>2</v>
      </c>
      <c r="F191" s="448">
        <f>+SUMIFS('nabati '!I:I,'nabati '!$L:$L,Daily!$A191,'nabati '!$J:$J,Daily!$C$1)/6</f>
        <v>2</v>
      </c>
      <c r="G191" s="448">
        <f>+SUMIFS('nabati '!P:P,'nabati '!$S:$S,Daily!$A191,'nabati '!$Q:$Q,Daily!$C$1)/60</f>
        <v>2</v>
      </c>
      <c r="H191" s="448">
        <f>+SUMIFS('nabati '!W:W,'nabati '!$Z:$Z,Daily!$A191,'nabati '!$X:$X,Daily!$C$1)/6</f>
        <v>2</v>
      </c>
      <c r="I191" s="448">
        <f>+SUMIFS('nabati '!AD:AD,'nabati '!$AG:$AG,Daily!$A191,'nabati '!$AE:$AE,Daily!$C$1)/60</f>
        <v>0</v>
      </c>
      <c r="J191" s="448">
        <f>+SUMIFS('nabati '!AK:AK,'nabati '!$AN:$AN,Daily!$A191,'nabati '!$AL:$AL,Daily!$C$1)/60</f>
        <v>0</v>
      </c>
      <c r="K191" s="448">
        <f>+SUMIFS('nabati '!AR:AR,'nabati '!$AU:$AU,Daily!$A191,'nabati '!$AS:$AS,Daily!$C$1)/60</f>
        <v>0</v>
      </c>
      <c r="L191" s="448">
        <f>+SUMIFS('nabati '!AY:AY,'nabati '!$BB:$BB,Daily!$A191,'nabati '!$AZ:$AZ,Daily!$C$1)/20</f>
        <v>2</v>
      </c>
      <c r="M191" s="337">
        <f>+SUMIFS('nabati '!BF:BF,'nabati '!$BI:$BI,Daily!$A191,'nabati '!$BG:$BG,Daily!$C$1)/6</f>
        <v>0</v>
      </c>
      <c r="N191" s="338">
        <f>+SUMIFS('nabati '!BM:BM,'nabati '!BP:BP,Daily!$A191,'nabati '!BN:BN,Daily!$C$1)/6</f>
        <v>0</v>
      </c>
      <c r="O191" s="21">
        <f t="shared" si="19"/>
        <v>2489.1999999999998</v>
      </c>
      <c r="P191" s="469"/>
    </row>
    <row r="192" spans="1:16" s="367" customFormat="1" hidden="1" outlineLevel="1">
      <c r="A192" s="195">
        <v>69053</v>
      </c>
      <c r="B192" s="187" t="s">
        <v>53</v>
      </c>
      <c r="C192" s="351" t="s">
        <v>239</v>
      </c>
      <c r="D192" s="20" t="s">
        <v>158</v>
      </c>
      <c r="E192" s="448">
        <f>+SUMIFS('nabati '!B:B,'nabati '!$E:$E,Daily!$A192,'nabati '!$C:$C,Daily!$C$1)/6</f>
        <v>0</v>
      </c>
      <c r="F192" s="448">
        <f>+SUMIFS('nabati '!I:I,'nabati '!$L:$L,Daily!$A192,'nabati '!$J:$J,Daily!$C$1)/6</f>
        <v>0</v>
      </c>
      <c r="G192" s="448">
        <f>+SUMIFS('nabati '!P:P,'nabati '!$S:$S,Daily!$A192,'nabati '!$Q:$Q,Daily!$C$1)/60</f>
        <v>0</v>
      </c>
      <c r="H192" s="448">
        <f>+SUMIFS('nabati '!W:W,'nabati '!$Z:$Z,Daily!$A192,'nabati '!$X:$X,Daily!$C$1)/6</f>
        <v>0</v>
      </c>
      <c r="I192" s="448">
        <f>+SUMIFS('nabati '!AD:AD,'nabati '!$AG:$AG,Daily!$A192,'nabati '!$AE:$AE,Daily!$C$1)/60</f>
        <v>0</v>
      </c>
      <c r="J192" s="448">
        <f>+SUMIFS('nabati '!AK:AK,'nabati '!$AN:$AN,Daily!$A192,'nabati '!$AL:$AL,Daily!$C$1)/60</f>
        <v>0</v>
      </c>
      <c r="K192" s="448">
        <f>+SUMIFS('nabati '!AR:AR,'nabati '!$AU:$AU,Daily!$A192,'nabati '!$AS:$AS,Daily!$C$1)/60</f>
        <v>0</v>
      </c>
      <c r="L192" s="448">
        <f>+SUMIFS('nabati '!AY:AY,'nabati '!$BB:$BB,Daily!$A192,'nabati '!$AZ:$AZ,Daily!$C$1)/20</f>
        <v>0</v>
      </c>
      <c r="M192" s="337">
        <f>+SUMIFS('nabati '!BF:BF,'nabati '!$BI:$BI,Daily!$A192,'nabati '!$BG:$BG,Daily!$C$1)/6</f>
        <v>0</v>
      </c>
      <c r="N192" s="338">
        <f>+SUMIFS('nabati '!BM:BM,'nabati '!BP:BP,Daily!$A192,'nabati '!BN:BN,Daily!$C$1)/6</f>
        <v>0</v>
      </c>
      <c r="O192" s="21">
        <f t="shared" si="19"/>
        <v>0</v>
      </c>
      <c r="P192" s="469"/>
    </row>
    <row r="193" spans="1:17" s="367" customFormat="1" hidden="1" outlineLevel="1">
      <c r="A193" s="195">
        <v>69061</v>
      </c>
      <c r="B193" s="187" t="s">
        <v>53</v>
      </c>
      <c r="C193" s="351" t="s">
        <v>240</v>
      </c>
      <c r="D193" s="20" t="s">
        <v>158</v>
      </c>
      <c r="E193" s="448">
        <f>+SUMIFS('nabati '!B:B,'nabati '!$E:$E,Daily!$A193,'nabati '!$C:$C,Daily!$C$1)/6</f>
        <v>0</v>
      </c>
      <c r="F193" s="448">
        <f>+SUMIFS('nabati '!I:I,'nabati '!$L:$L,Daily!$A193,'nabati '!$J:$J,Daily!$C$1)/6</f>
        <v>0</v>
      </c>
      <c r="G193" s="448">
        <f>+SUMIFS('nabati '!P:P,'nabati '!$S:$S,Daily!$A193,'nabati '!$Q:$Q,Daily!$C$1)/60</f>
        <v>0</v>
      </c>
      <c r="H193" s="448">
        <f>+SUMIFS('nabati '!W:W,'nabati '!$Z:$Z,Daily!$A193,'nabati '!$X:$X,Daily!$C$1)/6</f>
        <v>0</v>
      </c>
      <c r="I193" s="448">
        <f>+SUMIFS('nabati '!AD:AD,'nabati '!$AG:$AG,Daily!$A193,'nabati '!$AE:$AE,Daily!$C$1)/60</f>
        <v>0</v>
      </c>
      <c r="J193" s="448">
        <f>+SUMIFS('nabati '!AK:AK,'nabati '!$AN:$AN,Daily!$A193,'nabati '!$AL:$AL,Daily!$C$1)/60</f>
        <v>0</v>
      </c>
      <c r="K193" s="448">
        <f>+SUMIFS('nabati '!AR:AR,'nabati '!$AU:$AU,Daily!$A193,'nabati '!$AS:$AS,Daily!$C$1)/60</f>
        <v>0</v>
      </c>
      <c r="L193" s="448">
        <f>+SUMIFS('nabati '!AY:AY,'nabati '!$BB:$BB,Daily!$A193,'nabati '!$AZ:$AZ,Daily!$C$1)/20</f>
        <v>0</v>
      </c>
      <c r="M193" s="337">
        <f>+SUMIFS('nabati '!BF:BF,'nabati '!$BI:$BI,Daily!$A193,'nabati '!$BG:$BG,Daily!$C$1)/6</f>
        <v>0</v>
      </c>
      <c r="N193" s="338">
        <f>+SUMIFS('nabati '!BM:BM,'nabati '!BP:BP,Daily!$A193,'nabati '!BN:BN,Daily!$C$1)/6</f>
        <v>0</v>
      </c>
      <c r="O193" s="21">
        <f t="shared" si="19"/>
        <v>0</v>
      </c>
      <c r="P193" s="469"/>
    </row>
    <row r="194" spans="1:17" s="367" customFormat="1" hidden="1" outlineLevel="1">
      <c r="A194" s="195">
        <v>69070</v>
      </c>
      <c r="B194" s="187" t="s">
        <v>53</v>
      </c>
      <c r="C194" s="351" t="s">
        <v>241</v>
      </c>
      <c r="D194" s="20" t="s">
        <v>158</v>
      </c>
      <c r="E194" s="448">
        <f>+SUMIFS('nabati '!B:B,'nabati '!$E:$E,Daily!$A194,'nabati '!$C:$C,Daily!$C$1)/6</f>
        <v>0</v>
      </c>
      <c r="F194" s="448">
        <f>+SUMIFS('nabati '!I:I,'nabati '!$L:$L,Daily!$A194,'nabati '!$J:$J,Daily!$C$1)/6</f>
        <v>0</v>
      </c>
      <c r="G194" s="448">
        <f>+SUMIFS('nabati '!P:P,'nabati '!$S:$S,Daily!$A194,'nabati '!$Q:$Q,Daily!$C$1)/60</f>
        <v>0</v>
      </c>
      <c r="H194" s="448">
        <f>+SUMIFS('nabati '!W:W,'nabati '!$Z:$Z,Daily!$A194,'nabati '!$X:$X,Daily!$C$1)/6</f>
        <v>0</v>
      </c>
      <c r="I194" s="448">
        <f>+SUMIFS('nabati '!AD:AD,'nabati '!$AG:$AG,Daily!$A194,'nabati '!$AE:$AE,Daily!$C$1)/60</f>
        <v>0</v>
      </c>
      <c r="J194" s="448">
        <f>+SUMIFS('nabati '!AK:AK,'nabati '!$AN:$AN,Daily!$A194,'nabati '!$AL:$AL,Daily!$C$1)/60</f>
        <v>0</v>
      </c>
      <c r="K194" s="448">
        <f>+SUMIFS('nabati '!AR:AR,'nabati '!$AU:$AU,Daily!$A194,'nabati '!$AS:$AS,Daily!$C$1)/60</f>
        <v>0</v>
      </c>
      <c r="L194" s="448">
        <f>+SUMIFS('nabati '!AY:AY,'nabati '!$BB:$BB,Daily!$A194,'nabati '!$AZ:$AZ,Daily!$C$1)/20</f>
        <v>0</v>
      </c>
      <c r="M194" s="337">
        <f>+SUMIFS('nabati '!BF:BF,'nabati '!$BI:$BI,Daily!$A194,'nabati '!$BG:$BG,Daily!$C$1)/6</f>
        <v>0</v>
      </c>
      <c r="N194" s="338">
        <f>+SUMIFS('nabati '!BM:BM,'nabati '!BP:BP,Daily!$A194,'nabati '!BN:BN,Daily!$C$1)/6</f>
        <v>0</v>
      </c>
      <c r="O194" s="21">
        <f t="shared" si="19"/>
        <v>0</v>
      </c>
      <c r="P194" s="469"/>
    </row>
    <row r="195" spans="1:17" s="367" customFormat="1" hidden="1" outlineLevel="1">
      <c r="A195" s="195">
        <v>69071</v>
      </c>
      <c r="B195" s="187" t="s">
        <v>53</v>
      </c>
      <c r="C195" s="351" t="s">
        <v>242</v>
      </c>
      <c r="D195" s="20" t="s">
        <v>158</v>
      </c>
      <c r="E195" s="448">
        <f>+SUMIFS('nabati '!B:B,'nabati '!$E:$E,Daily!$A195,'nabati '!$C:$C,Daily!$C$1)/6</f>
        <v>0</v>
      </c>
      <c r="F195" s="448">
        <f>+SUMIFS('nabati '!I:I,'nabati '!$L:$L,Daily!$A195,'nabati '!$J:$J,Daily!$C$1)/6</f>
        <v>0</v>
      </c>
      <c r="G195" s="448">
        <f>+SUMIFS('nabati '!P:P,'nabati '!$S:$S,Daily!$A195,'nabati '!$Q:$Q,Daily!$C$1)/60</f>
        <v>0</v>
      </c>
      <c r="H195" s="448">
        <f>+SUMIFS('nabati '!W:W,'nabati '!$Z:$Z,Daily!$A195,'nabati '!$X:$X,Daily!$C$1)/6</f>
        <v>0</v>
      </c>
      <c r="I195" s="448">
        <f>+SUMIFS('nabati '!AD:AD,'nabati '!$AG:$AG,Daily!$A195,'nabati '!$AE:$AE,Daily!$C$1)/60</f>
        <v>0</v>
      </c>
      <c r="J195" s="448">
        <f>+SUMIFS('nabati '!AK:AK,'nabati '!$AN:$AN,Daily!$A195,'nabati '!$AL:$AL,Daily!$C$1)/60</f>
        <v>0</v>
      </c>
      <c r="K195" s="448">
        <f>+SUMIFS('nabati '!AR:AR,'nabati '!$AU:$AU,Daily!$A195,'nabati '!$AS:$AS,Daily!$C$1)/60</f>
        <v>0</v>
      </c>
      <c r="L195" s="448">
        <f>+SUMIFS('nabati '!AY:AY,'nabati '!$BB:$BB,Daily!$A195,'nabati '!$AZ:$AZ,Daily!$C$1)/20</f>
        <v>0</v>
      </c>
      <c r="M195" s="337">
        <f>+SUMIFS('nabati '!BF:BF,'nabati '!$BI:$BI,Daily!$A195,'nabati '!$BG:$BG,Daily!$C$1)/6</f>
        <v>0</v>
      </c>
      <c r="N195" s="338">
        <f>+SUMIFS('nabati '!BM:BM,'nabati '!BP:BP,Daily!$A195,'nabati '!BN:BN,Daily!$C$1)/6</f>
        <v>0</v>
      </c>
      <c r="O195" s="21">
        <f t="shared" si="19"/>
        <v>0</v>
      </c>
      <c r="P195" s="469"/>
    </row>
    <row r="196" spans="1:17" s="367" customFormat="1" hidden="1" outlineLevel="1">
      <c r="A196" s="478">
        <v>69072</v>
      </c>
      <c r="B196" s="187" t="s">
        <v>53</v>
      </c>
      <c r="C196" s="351" t="s">
        <v>243</v>
      </c>
      <c r="D196" s="20" t="s">
        <v>158</v>
      </c>
      <c r="E196" s="450">
        <f>+SUMIFS('nabati '!B:B,'nabati '!$E:$E,Daily!$A196,'nabati '!$C:$C,Daily!$C$1)/6</f>
        <v>0</v>
      </c>
      <c r="F196" s="448">
        <f>+SUMIFS('nabati '!I:I,'nabati '!$L:$L,Daily!$A196,'nabati '!$J:$J,Daily!$C$1)/6</f>
        <v>0</v>
      </c>
      <c r="G196" s="448">
        <f>+SUMIFS('nabati '!P:P,'nabati '!$S:$S,Daily!$A196,'nabati '!$Q:$Q,Daily!$C$1)/60</f>
        <v>0</v>
      </c>
      <c r="H196" s="448">
        <f>+SUMIFS('nabati '!W:W,'nabati '!$Z:$Z,Daily!$A196,'nabati '!$X:$X,Daily!$C$1)/6</f>
        <v>0</v>
      </c>
      <c r="I196" s="448">
        <f>+SUMIFS('nabati '!AD:AD,'nabati '!$AG:$AG,Daily!$A196,'nabati '!$AE:$AE,Daily!$C$1)/60</f>
        <v>0</v>
      </c>
      <c r="J196" s="448">
        <f>+SUMIFS('nabati '!AK:AK,'nabati '!$AN:$AN,Daily!$A196,'nabati '!$AL:$AL,Daily!$C$1)/60</f>
        <v>0</v>
      </c>
      <c r="K196" s="448">
        <f>+SUMIFS('nabati '!AR:AR,'nabati '!$AU:$AU,Daily!$A196,'nabati '!$AS:$AS,Daily!$C$1)/60</f>
        <v>0</v>
      </c>
      <c r="L196" s="448">
        <f>+SUMIFS('nabati '!AY:AY,'nabati '!$BB:$BB,Daily!$A196,'nabati '!$AZ:$AZ,Daily!$C$1)/20</f>
        <v>0</v>
      </c>
      <c r="M196" s="337">
        <f>+SUMIFS('nabati '!BF:BF,'nabati '!$BI:$BI,Daily!$A196,'nabati '!$BG:$BG,Daily!$C$1)/6</f>
        <v>0</v>
      </c>
      <c r="N196" s="338">
        <f>+SUMIFS('nabati '!BM:BM,'nabati '!BP:BP,Daily!$A196,'nabati '!BN:BN,Daily!$C$1)/6</f>
        <v>0</v>
      </c>
      <c r="O196" s="21">
        <f t="shared" si="19"/>
        <v>0</v>
      </c>
      <c r="P196" s="469"/>
    </row>
    <row r="197" spans="1:17" s="367" customFormat="1" hidden="1" outlineLevel="1">
      <c r="A197" s="478">
        <v>2127</v>
      </c>
      <c r="B197" s="187" t="s">
        <v>53</v>
      </c>
      <c r="C197" s="195" t="s">
        <v>244</v>
      </c>
      <c r="D197" s="20" t="s">
        <v>158</v>
      </c>
      <c r="E197" s="448">
        <f>+SUMIFS('nabati '!B:B,'nabati '!$E:$E,Daily!$A197,'nabati '!$C:$C,Daily!$C$1)/6</f>
        <v>0</v>
      </c>
      <c r="F197" s="448">
        <f>+SUMIFS('nabati '!I:I,'nabati '!$L:$L,Daily!$A197,'nabati '!$J:$J,Daily!$C$1)/6</f>
        <v>0</v>
      </c>
      <c r="G197" s="448">
        <f>+SUMIFS('nabati '!P:P,'nabati '!$S:$S,Daily!$A197,'nabati '!$Q:$Q,Daily!$C$1)/60</f>
        <v>0</v>
      </c>
      <c r="H197" s="448">
        <f>+SUMIFS('nabati '!W:W,'nabati '!$Z:$Z,Daily!$A197,'nabati '!$X:$X,Daily!$C$1)/6</f>
        <v>0</v>
      </c>
      <c r="I197" s="448">
        <f>+SUMIFS('nabati '!AD:AD,'nabati '!$AG:$AG,Daily!$A197,'nabati '!$AE:$AE,Daily!$C$1)/60</f>
        <v>0</v>
      </c>
      <c r="J197" s="448">
        <f>+SUMIFS('nabati '!AK:AK,'nabati '!$AN:$AN,Daily!$A197,'nabati '!$AL:$AL,Daily!$C$1)/60</f>
        <v>0</v>
      </c>
      <c r="K197" s="448">
        <f>+SUMIFS('nabati '!AR:AR,'nabati '!$AU:$AU,Daily!$A197,'nabati '!$AS:$AS,Daily!$C$1)/60</f>
        <v>0</v>
      </c>
      <c r="L197" s="448">
        <f>+SUMIFS('nabati '!AY:AY,'nabati '!$BB:$BB,Daily!$A197,'nabati '!$AZ:$AZ,Daily!$C$1)/20</f>
        <v>0</v>
      </c>
      <c r="M197" s="337">
        <f>+SUMIFS('nabati '!BF:BF,'nabati '!$BI:$BI,Daily!$A197,'nabati '!$BG:$BG,Daily!$C$1)/6</f>
        <v>0</v>
      </c>
      <c r="N197" s="338">
        <f>+SUMIFS('nabati '!BM:BM,'nabati '!BP:BP,Daily!$A197,'nabati '!BN:BN,Daily!$C$1)/6</f>
        <v>0</v>
      </c>
      <c r="O197" s="21">
        <f t="shared" si="19"/>
        <v>0</v>
      </c>
      <c r="P197" s="469"/>
    </row>
    <row r="198" spans="1:17" s="269" customFormat="1" hidden="1" outlineLevel="1">
      <c r="A198" s="195">
        <v>2128</v>
      </c>
      <c r="B198" s="190" t="s">
        <v>53</v>
      </c>
      <c r="C198" s="369" t="s">
        <v>245</v>
      </c>
      <c r="D198" s="20" t="s">
        <v>158</v>
      </c>
      <c r="E198" s="21">
        <f>+SUMIFS('nabati '!B:B,'nabati '!$E:$E,Daily!$A198,'nabati '!$C:$C,Daily!$C$1)/6</f>
        <v>0</v>
      </c>
      <c r="F198" s="21">
        <f>+SUMIFS('nabati '!I:I,'nabati '!$L:$L,Daily!$A198,'nabati '!$J:$J,Daily!$C$1)/6</f>
        <v>0</v>
      </c>
      <c r="G198" s="21">
        <f>+SUMIFS('nabati '!P:P,'nabati '!$S:$S,Daily!$A198,'nabati '!$Q:$Q,Daily!$C$1)/60</f>
        <v>0</v>
      </c>
      <c r="H198" s="21">
        <f>+SUMIFS('nabati '!W:W,'nabati '!$Z:$Z,Daily!$A198,'nabati '!$X:$X,Daily!$C$1)/6</f>
        <v>0</v>
      </c>
      <c r="I198" s="21">
        <f>+SUMIFS('nabati '!AD:AD,'nabati '!$AG:$AG,Daily!$A198,'nabati '!$AE:$AE,Daily!$C$1)/60</f>
        <v>0</v>
      </c>
      <c r="J198" s="21">
        <f>+SUMIFS('nabati '!AK:AK,'nabati '!$AN:$AN,Daily!$A198,'nabati '!$AL:$AL,Daily!$C$1)/60</f>
        <v>0</v>
      </c>
      <c r="K198" s="21">
        <f>+SUMIFS('nabati '!AR:AR,'nabati '!$AU:$AU,Daily!$A198,'nabati '!$AS:$AS,Daily!$C$1)/60</f>
        <v>0</v>
      </c>
      <c r="L198" s="21">
        <f>+SUMIFS('nabati '!AY:AY,'nabati '!$BB:$BB,Daily!$A198,'nabati '!$AZ:$AZ,Daily!$C$1)/20</f>
        <v>0</v>
      </c>
      <c r="M198" s="334">
        <f>+SUMIFS('nabati '!BF:BF,'nabati '!$BI:$BI,Daily!$A198,'nabati '!$BG:$BG,Daily!$C$1)/6</f>
        <v>0</v>
      </c>
      <c r="N198" s="335">
        <f>+SUMIFS('nabati '!BM:BM,'nabati '!BP:BP,Daily!$A198,'nabati '!BN:BN,Daily!$C$1)/6</f>
        <v>0</v>
      </c>
      <c r="O198" s="21">
        <f t="shared" si="19"/>
        <v>0</v>
      </c>
      <c r="P198" s="468"/>
    </row>
    <row r="199" spans="1:17" s="367" customFormat="1" collapsed="1">
      <c r="A199" s="195">
        <v>2130</v>
      </c>
      <c r="B199" s="187" t="s">
        <v>53</v>
      </c>
      <c r="C199" s="369" t="s">
        <v>246</v>
      </c>
      <c r="D199" s="20" t="s">
        <v>158</v>
      </c>
      <c r="E199" s="448">
        <f>+SUMIFS('nabati '!B:B,'nabati '!$E:$E,Daily!$A199,'nabati '!$C:$C,Daily!$C$1)/6</f>
        <v>0</v>
      </c>
      <c r="F199" s="448">
        <f>+SUMIFS('nabati '!I:I,'nabati '!$L:$L,Daily!$A199,'nabati '!$J:$J,Daily!$C$1)/6</f>
        <v>0</v>
      </c>
      <c r="G199" s="448">
        <f>+SUMIFS('nabati '!P:P,'nabati '!$S:$S,Daily!$A199,'nabati '!$Q:$Q,Daily!$C$1)/60</f>
        <v>0</v>
      </c>
      <c r="H199" s="448">
        <f>+SUMIFS('nabati '!W:W,'nabati '!$Z:$Z,Daily!$A199,'nabati '!$X:$X,Daily!$C$1)/6</f>
        <v>0</v>
      </c>
      <c r="I199" s="448">
        <f>+SUMIFS('nabati '!AD:AD,'nabati '!$AG:$AG,Daily!$A199,'nabati '!$AE:$AE,Daily!$C$1)/60</f>
        <v>0</v>
      </c>
      <c r="J199" s="448">
        <f>+SUMIFS('nabati '!AK:AK,'nabati '!$AN:$AN,Daily!$A199,'nabati '!$AL:$AL,Daily!$C$1)/60</f>
        <v>0</v>
      </c>
      <c r="K199" s="448">
        <f>+SUMIFS('nabati '!AR:AR,'nabati '!$AU:$AU,Daily!$A199,'nabati '!$AS:$AS,Daily!$C$1)/60</f>
        <v>0</v>
      </c>
      <c r="L199" s="448">
        <f>+SUMIFS('nabati '!AY:AY,'nabati '!$BB:$BB,Daily!$A199,'nabati '!$AZ:$AZ,Daily!$C$1)/20</f>
        <v>0</v>
      </c>
      <c r="M199" s="334">
        <f>+SUMIFS('nabati '!BF:BF,'nabati '!$BI:$BI,Daily!$A199,'nabati '!$BG:$BG,Daily!$C$1)/6</f>
        <v>0</v>
      </c>
      <c r="N199" s="338">
        <f>+SUMIFS('nabati '!BM:BM,'nabati '!BP:BP,Daily!$A199,'nabati '!BN:BN,Daily!$C$1)/6</f>
        <v>0</v>
      </c>
      <c r="O199" s="21">
        <f t="shared" si="19"/>
        <v>0</v>
      </c>
      <c r="P199" s="469"/>
    </row>
    <row r="200" spans="1:17">
      <c r="A200" s="304"/>
      <c r="B200" s="304"/>
      <c r="C200" s="305"/>
      <c r="D200" s="305" t="s">
        <v>247</v>
      </c>
      <c r="E200" s="350">
        <f t="shared" ref="E200:N200" si="20">+SUM(E201:E267)</f>
        <v>5</v>
      </c>
      <c r="F200" s="350">
        <f t="shared" si="20"/>
        <v>0</v>
      </c>
      <c r="G200" s="350">
        <f t="shared" si="20"/>
        <v>3</v>
      </c>
      <c r="H200" s="350">
        <f t="shared" si="20"/>
        <v>5</v>
      </c>
      <c r="I200" s="350">
        <f t="shared" si="20"/>
        <v>0</v>
      </c>
      <c r="J200" s="350">
        <f t="shared" si="20"/>
        <v>0</v>
      </c>
      <c r="K200" s="350">
        <f t="shared" si="20"/>
        <v>0</v>
      </c>
      <c r="L200" s="350">
        <f t="shared" si="20"/>
        <v>0</v>
      </c>
      <c r="M200" s="350">
        <f t="shared" si="20"/>
        <v>0</v>
      </c>
      <c r="N200" s="332">
        <f t="shared" si="20"/>
        <v>0</v>
      </c>
      <c r="O200" s="350">
        <f t="shared" si="19"/>
        <v>2739.5</v>
      </c>
      <c r="P200" s="467">
        <v>9036.5769230769201</v>
      </c>
      <c r="Q200" s="477">
        <f>O200/P200*100</f>
        <v>30.315682844508014</v>
      </c>
    </row>
    <row r="201" spans="1:17" s="367" customFormat="1">
      <c r="A201" s="187" t="s">
        <v>248</v>
      </c>
      <c r="B201" s="187" t="s">
        <v>31</v>
      </c>
      <c r="C201" s="188" t="s">
        <v>249</v>
      </c>
      <c r="D201" s="376" t="s">
        <v>250</v>
      </c>
      <c r="E201" s="448">
        <f>+SUMIFS('nabati '!B:B,'nabati '!$E:$E,Daily!$A201,'nabati '!$C:$C,Daily!$C$1)/6</f>
        <v>0</v>
      </c>
      <c r="F201" s="448">
        <f>+SUMIFS('nabati '!I:I,'nabati '!$L:$L,Daily!$A201,'nabati '!$J:$J,Daily!$C$1)/6</f>
        <v>0</v>
      </c>
      <c r="G201" s="448">
        <f>+SUMIFS('nabati '!P:P,'nabati '!$S:$S,Daily!$A201,'nabati '!$Q:$Q,Daily!$C$1)/60</f>
        <v>0</v>
      </c>
      <c r="H201" s="448">
        <f>+SUMIFS('nabati '!W:W,'nabati '!$Z:$Z,Daily!$A201,'nabati '!$X:$X,Daily!$C$1)/6</f>
        <v>0</v>
      </c>
      <c r="I201" s="448">
        <f>+SUMIFS('nabati '!AD:AD,'nabati '!$AG:$AG,Daily!$A201,'nabati '!$AE:$AE,Daily!$C$1)/60</f>
        <v>0</v>
      </c>
      <c r="J201" s="448">
        <f>+SUMIFS('nabati '!AK:AK,'nabati '!$AN:$AN,Daily!$A201,'nabati '!$AL:$AL,Daily!$C$1)/60</f>
        <v>0</v>
      </c>
      <c r="K201" s="448">
        <f>+SUMIFS('nabati '!AR:AR,'nabati '!$AU:$AU,Daily!$A201,'nabati '!$AS:$AS,Daily!$C$1)/60</f>
        <v>0</v>
      </c>
      <c r="L201" s="448">
        <f>+SUMIFS('nabati '!AY:AY,'nabati '!$BB:$BB,Daily!$A201,'nabati '!$AZ:$AZ,Daily!$C$1)/20</f>
        <v>0</v>
      </c>
      <c r="M201" s="337">
        <f>+SUMIFS('nabati '!BF:BF,'nabati '!$BI:$BI,Daily!$A201,'nabati '!$BG:$BG,Daily!$C$1)/6</f>
        <v>0</v>
      </c>
      <c r="N201" s="338">
        <f>+SUMIFS('nabati '!BM:BM,'nabati '!BP:BP,Daily!$A201,'nabati '!BN:BN,Daily!$C$1)/6</f>
        <v>0</v>
      </c>
      <c r="O201" s="21">
        <f t="shared" si="19"/>
        <v>0</v>
      </c>
      <c r="P201" s="469"/>
    </row>
    <row r="202" spans="1:17" s="367" customFormat="1" hidden="1" outlineLevel="1">
      <c r="A202" s="187" t="s">
        <v>251</v>
      </c>
      <c r="B202" s="187" t="s">
        <v>31</v>
      </c>
      <c r="C202" s="188" t="s">
        <v>252</v>
      </c>
      <c r="D202" s="376" t="s">
        <v>250</v>
      </c>
      <c r="E202" s="448">
        <f>+SUMIFS('nabati '!B:B,'nabati '!$E:$E,Daily!$A202,'nabati '!$C:$C,Daily!$C$1)/6</f>
        <v>0</v>
      </c>
      <c r="F202" s="448">
        <f>+SUMIFS('nabati '!I:I,'nabati '!$L:$L,Daily!$A202,'nabati '!$J:$J,Daily!$C$1)/6</f>
        <v>0</v>
      </c>
      <c r="G202" s="448">
        <f>+SUMIFS('nabati '!P:P,'nabati '!$S:$S,Daily!$A202,'nabati '!$Q:$Q,Daily!$C$1)/60</f>
        <v>0</v>
      </c>
      <c r="H202" s="448">
        <f>+SUMIFS('nabati '!W:W,'nabati '!$Z:$Z,Daily!$A202,'nabati '!$X:$X,Daily!$C$1)/6</f>
        <v>0</v>
      </c>
      <c r="I202" s="448">
        <f>+SUMIFS('nabati '!AD:AD,'nabati '!$AG:$AG,Daily!$A202,'nabati '!$AE:$AE,Daily!$C$1)/60</f>
        <v>0</v>
      </c>
      <c r="J202" s="448">
        <f>+SUMIFS('nabati '!AK:AK,'nabati '!$AN:$AN,Daily!$A202,'nabati '!$AL:$AL,Daily!$C$1)/60</f>
        <v>0</v>
      </c>
      <c r="K202" s="448">
        <f>+SUMIFS('nabati '!AR:AR,'nabati '!$AU:$AU,Daily!$A202,'nabati '!$AS:$AS,Daily!$C$1)/60</f>
        <v>0</v>
      </c>
      <c r="L202" s="448">
        <f>+SUMIFS('nabati '!AY:AY,'nabati '!$BB:$BB,Daily!$A202,'nabati '!$AZ:$AZ,Daily!$C$1)/20</f>
        <v>0</v>
      </c>
      <c r="M202" s="337">
        <f>+SUMIFS('nabati '!BF:BF,'nabati '!$BI:$BI,Daily!$A202,'nabati '!$BG:$BG,Daily!$C$1)/6</f>
        <v>0</v>
      </c>
      <c r="N202" s="338">
        <f>+SUMIFS('nabati '!BM:BM,'nabati '!BP:BP,Daily!$A202,'nabati '!BN:BN,Daily!$C$1)/6</f>
        <v>0</v>
      </c>
      <c r="O202" s="21">
        <f t="shared" ref="O202:O210" si="21">+SUMPRODUCT($E$1:$M$1,E202:M202)</f>
        <v>0</v>
      </c>
    </row>
    <row r="203" spans="1:17" s="269" customFormat="1" hidden="1" outlineLevel="1">
      <c r="A203" s="190" t="s">
        <v>253</v>
      </c>
      <c r="B203" s="190" t="s">
        <v>31</v>
      </c>
      <c r="C203" s="19" t="s">
        <v>254</v>
      </c>
      <c r="D203" s="20" t="s">
        <v>250</v>
      </c>
      <c r="E203" s="21">
        <f>+SUMIFS('nabati '!B:B,'nabati '!$E:$E,Daily!$A203,'nabati '!$C:$C,Daily!$C$1)/6</f>
        <v>5</v>
      </c>
      <c r="F203" s="21">
        <f>+SUMIFS('nabati '!I:I,'nabati '!$L:$L,Daily!$A203,'nabati '!$J:$J,Daily!$C$1)/6</f>
        <v>0</v>
      </c>
      <c r="G203" s="21">
        <f>+SUMIFS('nabati '!P:P,'nabati '!$S:$S,Daily!$A203,'nabati '!$Q:$Q,Daily!$C$1)/60</f>
        <v>3</v>
      </c>
      <c r="H203" s="21">
        <f>+SUMIFS('nabati '!W:W,'nabati '!$Z:$Z,Daily!$A203,'nabati '!$X:$X,Daily!$C$1)/6</f>
        <v>5</v>
      </c>
      <c r="I203" s="21">
        <f>+SUMIFS('nabati '!AD:AD,'nabati '!$AG:$AG,Daily!$A203,'nabati '!$AE:$AE,Daily!$C$1)/60</f>
        <v>0</v>
      </c>
      <c r="J203" s="21">
        <f>+SUMIFS('nabati '!AK:AK,'nabati '!$AN:$AN,Daily!$A203,'nabati '!$AL:$AL,Daily!$C$1)/60</f>
        <v>0</v>
      </c>
      <c r="K203" s="21">
        <f>+SUMIFS('nabati '!AR:AR,'nabati '!$AU:$AU,Daily!$A203,'nabati '!$AS:$AS,Daily!$C$1)/60</f>
        <v>0</v>
      </c>
      <c r="L203" s="21">
        <f>+SUMIFS('nabati '!AY:AY,'nabati '!$BB:$BB,Daily!$A203,'nabati '!$AZ:$AZ,Daily!$C$1)/20</f>
        <v>0</v>
      </c>
      <c r="M203" s="334">
        <f>+SUMIFS('nabati '!BF:BF,'nabati '!$BI:$BI,Daily!$A203,'nabati '!$BG:$BG,Daily!$C$1)/6</f>
        <v>0</v>
      </c>
      <c r="N203" s="335">
        <f>+SUMIFS('nabati '!BM:BM,'nabati '!BP:BP,Daily!$A203,'nabati '!BN:BN,Daily!$C$1)/6</f>
        <v>0</v>
      </c>
      <c r="O203" s="21">
        <f t="shared" si="21"/>
        <v>2739.5</v>
      </c>
    </row>
    <row r="204" spans="1:17" s="367" customFormat="1" hidden="1" outlineLevel="1">
      <c r="A204" s="187" t="s">
        <v>255</v>
      </c>
      <c r="B204" s="187" t="s">
        <v>31</v>
      </c>
      <c r="C204" s="188" t="s">
        <v>256</v>
      </c>
      <c r="D204" s="376" t="s">
        <v>250</v>
      </c>
      <c r="E204" s="448">
        <f>+SUMIFS('nabati '!B:B,'nabati '!$E:$E,Daily!$A204,'nabati '!$C:$C,Daily!$C$1)/6</f>
        <v>0</v>
      </c>
      <c r="F204" s="448">
        <f>+SUMIFS('nabati '!I:I,'nabati '!$L:$L,Daily!$A204,'nabati '!$J:$J,Daily!$C$1)/6</f>
        <v>0</v>
      </c>
      <c r="G204" s="448">
        <f>+SUMIFS('nabati '!P:P,'nabati '!$S:$S,Daily!$A204,'nabati '!$Q:$Q,Daily!$C$1)/60</f>
        <v>0</v>
      </c>
      <c r="H204" s="448">
        <f>+SUMIFS('nabati '!W:W,'nabati '!$Z:$Z,Daily!$A204,'nabati '!$X:$X,Daily!$C$1)/6</f>
        <v>0</v>
      </c>
      <c r="I204" s="448">
        <f>+SUMIFS('nabati '!AD:AD,'nabati '!$AG:$AG,Daily!$A204,'nabati '!$AE:$AE,Daily!$C$1)/60</f>
        <v>0</v>
      </c>
      <c r="J204" s="448">
        <f>+SUMIFS('nabati '!AK:AK,'nabati '!$AN:$AN,Daily!$A204,'nabati '!$AL:$AL,Daily!$C$1)/60</f>
        <v>0</v>
      </c>
      <c r="K204" s="448">
        <f>+SUMIFS('nabati '!AR:AR,'nabati '!$AU:$AU,Daily!$A204,'nabati '!$AS:$AS,Daily!$C$1)/60</f>
        <v>0</v>
      </c>
      <c r="L204" s="448">
        <f>+SUMIFS('nabati '!AY:AY,'nabati '!$BB:$BB,Daily!$A204,'nabati '!$AZ:$AZ,Daily!$C$1)/20</f>
        <v>0</v>
      </c>
      <c r="M204" s="337">
        <f>+SUMIFS('nabati '!BF:BF,'nabati '!$BI:$BI,Daily!$A204,'nabati '!$BG:$BG,Daily!$C$1)/6</f>
        <v>0</v>
      </c>
      <c r="N204" s="338">
        <f>+SUMIFS('nabati '!BM:BM,'nabati '!BP:BP,Daily!$A204,'nabati '!BN:BN,Daily!$C$1)/6</f>
        <v>0</v>
      </c>
      <c r="O204" s="21">
        <f t="shared" si="21"/>
        <v>0</v>
      </c>
    </row>
    <row r="205" spans="1:17" s="367" customFormat="1" hidden="1" outlineLevel="1">
      <c r="A205" s="187" t="s">
        <v>257</v>
      </c>
      <c r="B205" s="187" t="s">
        <v>31</v>
      </c>
      <c r="C205" s="19" t="s">
        <v>258</v>
      </c>
      <c r="D205" s="376" t="s">
        <v>250</v>
      </c>
      <c r="E205" s="448">
        <f>+SUMIFS('nabati '!B:B,'nabati '!$E:$E,Daily!$A205,'nabati '!$C:$C,Daily!$C$1)/6</f>
        <v>0</v>
      </c>
      <c r="F205" s="448">
        <f>+SUMIFS('nabati '!I:I,'nabati '!$L:$L,Daily!$A205,'nabati '!$J:$J,Daily!$C$1)/6</f>
        <v>0</v>
      </c>
      <c r="G205" s="448">
        <f>+SUMIFS('nabati '!P:P,'nabati '!$S:$S,Daily!$A205,'nabati '!$Q:$Q,Daily!$C$1)/60</f>
        <v>0</v>
      </c>
      <c r="H205" s="448">
        <f>+SUMIFS('nabati '!W:W,'nabati '!$Z:$Z,Daily!$A205,'nabati '!$X:$X,Daily!$C$1)/6</f>
        <v>0</v>
      </c>
      <c r="I205" s="448">
        <f>+SUMIFS('nabati '!AD:AD,'nabati '!$AG:$AG,Daily!$A205,'nabati '!$AE:$AE,Daily!$C$1)/60</f>
        <v>0</v>
      </c>
      <c r="J205" s="448">
        <f>+SUMIFS('nabati '!AK:AK,'nabati '!$AN:$AN,Daily!$A205,'nabati '!$AL:$AL,Daily!$C$1)/60</f>
        <v>0</v>
      </c>
      <c r="K205" s="448">
        <f>+SUMIFS('nabati '!AR:AR,'nabati '!$AU:$AU,Daily!$A205,'nabati '!$AS:$AS,Daily!$C$1)/60</f>
        <v>0</v>
      </c>
      <c r="L205" s="448">
        <f>+SUMIFS('nabati '!AY:AY,'nabati '!$BB:$BB,Daily!$A205,'nabati '!$AZ:$AZ,Daily!$C$1)/20</f>
        <v>0</v>
      </c>
      <c r="M205" s="337">
        <f>+SUMIFS('nabati '!BF:BF,'nabati '!$BI:$BI,Daily!$A205,'nabati '!$BG:$BG,Daily!$C$1)/6</f>
        <v>0</v>
      </c>
      <c r="N205" s="338">
        <f>+SUMIFS('nabati '!BM:BM,'nabati '!BP:BP,Daily!$A205,'nabati '!BN:BN,Daily!$C$1)/6</f>
        <v>0</v>
      </c>
      <c r="O205" s="21">
        <f t="shared" si="21"/>
        <v>0</v>
      </c>
    </row>
    <row r="206" spans="1:17" s="367" customFormat="1" hidden="1" outlineLevel="1">
      <c r="A206" s="187" t="s">
        <v>259</v>
      </c>
      <c r="B206" s="187" t="s">
        <v>31</v>
      </c>
      <c r="C206" s="188" t="s">
        <v>260</v>
      </c>
      <c r="D206" s="376" t="s">
        <v>250</v>
      </c>
      <c r="E206" s="448">
        <f>+SUMIFS('nabati '!B:B,'nabati '!$E:$E,Daily!$A206,'nabati '!$C:$C,Daily!$C$1)/6</f>
        <v>0</v>
      </c>
      <c r="F206" s="448">
        <f>+SUMIFS('nabati '!I:I,'nabati '!$L:$L,Daily!$A206,'nabati '!$J:$J,Daily!$C$1)/6</f>
        <v>0</v>
      </c>
      <c r="G206" s="448">
        <f>+SUMIFS('nabati '!P:P,'nabati '!$S:$S,Daily!$A206,'nabati '!$Q:$Q,Daily!$C$1)/60</f>
        <v>0</v>
      </c>
      <c r="H206" s="448">
        <f>+SUMIFS('nabati '!W:W,'nabati '!$Z:$Z,Daily!$A206,'nabati '!$X:$X,Daily!$C$1)/6</f>
        <v>0</v>
      </c>
      <c r="I206" s="448">
        <f>+SUMIFS('nabati '!AD:AD,'nabati '!$AG:$AG,Daily!$A206,'nabati '!$AE:$AE,Daily!$C$1)/60</f>
        <v>0</v>
      </c>
      <c r="J206" s="448">
        <f>+SUMIFS('nabati '!AK:AK,'nabati '!$AN:$AN,Daily!$A206,'nabati '!$AL:$AL,Daily!$C$1)/60</f>
        <v>0</v>
      </c>
      <c r="K206" s="448">
        <f>+SUMIFS('nabati '!AR:AR,'nabati '!$AU:$AU,Daily!$A206,'nabati '!$AS:$AS,Daily!$C$1)/60</f>
        <v>0</v>
      </c>
      <c r="L206" s="448">
        <f>+SUMIFS('nabati '!AY:AY,'nabati '!$BB:$BB,Daily!$A206,'nabati '!$AZ:$AZ,Daily!$C$1)/20</f>
        <v>0</v>
      </c>
      <c r="M206" s="337">
        <f>+SUMIFS('nabati '!BF:BF,'nabati '!$BI:$BI,Daily!$A206,'nabati '!$BG:$BG,Daily!$C$1)/6</f>
        <v>0</v>
      </c>
      <c r="N206" s="338">
        <f>+SUMIFS('nabati '!BM:BM,'nabati '!BP:BP,Daily!$A206,'nabati '!BN:BN,Daily!$C$1)/6</f>
        <v>0</v>
      </c>
      <c r="O206" s="21">
        <f t="shared" si="21"/>
        <v>0</v>
      </c>
    </row>
    <row r="207" spans="1:17" s="367" customFormat="1" hidden="1" outlineLevel="1">
      <c r="A207" s="187" t="s">
        <v>261</v>
      </c>
      <c r="B207" s="187" t="s">
        <v>31</v>
      </c>
      <c r="C207" s="188" t="s">
        <v>262</v>
      </c>
      <c r="D207" s="376" t="s">
        <v>250</v>
      </c>
      <c r="E207" s="448">
        <f>+SUMIFS('nabati '!B:B,'nabati '!$E:$E,Daily!$A207,'nabati '!$C:$C,Daily!$C$1)/6</f>
        <v>0</v>
      </c>
      <c r="F207" s="448">
        <f>+SUMIFS('nabati '!I:I,'nabati '!$L:$L,Daily!$A207,'nabati '!$J:$J,Daily!$C$1)/6</f>
        <v>0</v>
      </c>
      <c r="G207" s="448">
        <f>+SUMIFS('nabati '!P:P,'nabati '!$S:$S,Daily!$A207,'nabati '!$Q:$Q,Daily!$C$1)/60</f>
        <v>0</v>
      </c>
      <c r="H207" s="448">
        <f>+SUMIFS('nabati '!W:W,'nabati '!$Z:$Z,Daily!$A207,'nabati '!$X:$X,Daily!$C$1)/6</f>
        <v>0</v>
      </c>
      <c r="I207" s="448">
        <f>+SUMIFS('nabati '!AD:AD,'nabati '!$AG:$AG,Daily!$A207,'nabati '!$AE:$AE,Daily!$C$1)/60</f>
        <v>0</v>
      </c>
      <c r="J207" s="448">
        <f>+SUMIFS('nabati '!AK:AK,'nabati '!$AN:$AN,Daily!$A207,'nabati '!$AL:$AL,Daily!$C$1)/60</f>
        <v>0</v>
      </c>
      <c r="K207" s="448">
        <f>+SUMIFS('nabati '!AR:AR,'nabati '!$AU:$AU,Daily!$A207,'nabati '!$AS:$AS,Daily!$C$1)/60</f>
        <v>0</v>
      </c>
      <c r="L207" s="448">
        <f>+SUMIFS('nabati '!AY:AY,'nabati '!$BB:$BB,Daily!$A207,'nabati '!$AZ:$AZ,Daily!$C$1)/20</f>
        <v>0</v>
      </c>
      <c r="M207" s="337">
        <f>+SUMIFS('nabati '!BF:BF,'nabati '!$BI:$BI,Daily!$A207,'nabati '!$BG:$BG,Daily!$C$1)/6</f>
        <v>0</v>
      </c>
      <c r="N207" s="338">
        <f>+SUMIFS('nabati '!BM:BM,'nabati '!BP:BP,Daily!$A207,'nabati '!BN:BN,Daily!$C$1)/6</f>
        <v>0</v>
      </c>
      <c r="O207" s="21">
        <f t="shared" si="21"/>
        <v>0</v>
      </c>
    </row>
    <row r="208" spans="1:17" s="367" customFormat="1" hidden="1" outlineLevel="1">
      <c r="A208" s="187" t="s">
        <v>263</v>
      </c>
      <c r="B208" s="187" t="s">
        <v>31</v>
      </c>
      <c r="C208" s="188" t="s">
        <v>264</v>
      </c>
      <c r="D208" s="376" t="s">
        <v>250</v>
      </c>
      <c r="E208" s="448">
        <f>+SUMIFS('nabati '!B:B,'nabati '!$E:$E,Daily!$A208,'nabati '!$C:$C,Daily!$C$1)/6</f>
        <v>0</v>
      </c>
      <c r="F208" s="448">
        <f>+SUMIFS('nabati '!I:I,'nabati '!$L:$L,Daily!$A208,'nabati '!$J:$J,Daily!$C$1)/6</f>
        <v>0</v>
      </c>
      <c r="G208" s="448">
        <f>+SUMIFS('nabati '!P:P,'nabati '!$S:$S,Daily!$A208,'nabati '!$Q:$Q,Daily!$C$1)/60</f>
        <v>0</v>
      </c>
      <c r="H208" s="448">
        <f>+SUMIFS('nabati '!W:W,'nabati '!$Z:$Z,Daily!$A208,'nabati '!$X:$X,Daily!$C$1)/6</f>
        <v>0</v>
      </c>
      <c r="I208" s="448">
        <f>+SUMIFS('nabati '!AD:AD,'nabati '!$AG:$AG,Daily!$A208,'nabati '!$AE:$AE,Daily!$C$1)/60</f>
        <v>0</v>
      </c>
      <c r="J208" s="448">
        <f>+SUMIFS('nabati '!AK:AK,'nabati '!$AN:$AN,Daily!$A208,'nabati '!$AL:$AL,Daily!$C$1)/60</f>
        <v>0</v>
      </c>
      <c r="K208" s="448">
        <f>+SUMIFS('nabati '!AR:AR,'nabati '!$AU:$AU,Daily!$A208,'nabati '!$AS:$AS,Daily!$C$1)/60</f>
        <v>0</v>
      </c>
      <c r="L208" s="448">
        <f>+SUMIFS('nabati '!AY:AY,'nabati '!$BB:$BB,Daily!$A208,'nabati '!$AZ:$AZ,Daily!$C$1)/20</f>
        <v>0</v>
      </c>
      <c r="M208" s="337">
        <f>+SUMIFS('nabati '!BF:BF,'nabati '!$BI:$BI,Daily!$A208,'nabati '!$BG:$BG,Daily!$C$1)/6</f>
        <v>0</v>
      </c>
      <c r="N208" s="338">
        <f>+SUMIFS('nabati '!BM:BM,'nabati '!BP:BP,Daily!$A208,'nabati '!BN:BN,Daily!$C$1)/6</f>
        <v>0</v>
      </c>
      <c r="O208" s="21">
        <f t="shared" si="21"/>
        <v>0</v>
      </c>
    </row>
    <row r="209" spans="1:16" s="367" customFormat="1" hidden="1" outlineLevel="1">
      <c r="A209" s="187" t="s">
        <v>265</v>
      </c>
      <c r="B209" s="190" t="s">
        <v>31</v>
      </c>
      <c r="C209" s="188" t="s">
        <v>266</v>
      </c>
      <c r="D209" s="376" t="s">
        <v>250</v>
      </c>
      <c r="E209" s="448">
        <f>+SUMIFS('nabati '!B:B,'nabati '!$E:$E,Daily!$A209,'nabati '!$C:$C,Daily!$C$1)/6</f>
        <v>0</v>
      </c>
      <c r="F209" s="448">
        <f>+SUMIFS('nabati '!I:I,'nabati '!$L:$L,Daily!$A209,'nabati '!$J:$J,Daily!$C$1)/6</f>
        <v>0</v>
      </c>
      <c r="G209" s="448">
        <f>+SUMIFS('nabati '!P:P,'nabati '!$S:$S,Daily!$A209,'nabati '!$Q:$Q,Daily!$C$1)/60</f>
        <v>0</v>
      </c>
      <c r="H209" s="448">
        <f>+SUMIFS('nabati '!W:W,'nabati '!$Z:$Z,Daily!$A209,'nabati '!$X:$X,Daily!$C$1)/6</f>
        <v>0</v>
      </c>
      <c r="I209" s="448">
        <f>+SUMIFS('nabati '!AD:AD,'nabati '!$AG:$AG,Daily!$A209,'nabati '!$AE:$AE,Daily!$C$1)/60</f>
        <v>0</v>
      </c>
      <c r="J209" s="448">
        <f>+SUMIFS('nabati '!AK:AK,'nabati '!$AN:$AN,Daily!$A209,'nabati '!$AL:$AL,Daily!$C$1)/60</f>
        <v>0</v>
      </c>
      <c r="K209" s="448">
        <f>+SUMIFS('nabati '!AR:AR,'nabati '!$AU:$AU,Daily!$A209,'nabati '!$AS:$AS,Daily!$C$1)/60</f>
        <v>0</v>
      </c>
      <c r="L209" s="448">
        <f>+SUMIFS('nabati '!AY:AY,'nabati '!$BB:$BB,Daily!$A209,'nabati '!$AZ:$AZ,Daily!$C$1)/20</f>
        <v>0</v>
      </c>
      <c r="M209" s="337">
        <f>+SUMIFS('nabati '!BF:BF,'nabati '!$BI:$BI,Daily!$A209,'nabati '!$BG:$BG,Daily!$C$1)/6</f>
        <v>0</v>
      </c>
      <c r="N209" s="338">
        <f>+SUMIFS('nabati '!BM:BM,'nabati '!BP:BP,Daily!$A209,'nabati '!BN:BN,Daily!$C$1)/6</f>
        <v>0</v>
      </c>
      <c r="O209" s="21">
        <f t="shared" si="21"/>
        <v>0</v>
      </c>
    </row>
    <row r="210" spans="1:16" s="269" customFormat="1" hidden="1" outlineLevel="1">
      <c r="A210" s="190">
        <v>570</v>
      </c>
      <c r="B210" s="190"/>
      <c r="C210" s="19" t="s">
        <v>267</v>
      </c>
      <c r="D210" s="20" t="s">
        <v>250</v>
      </c>
      <c r="E210" s="21">
        <f>+SUMIFS('nabati '!B:B,'nabati '!$E:$E,Daily!$A210,'nabati '!$C:$C,Daily!$C$1)/6</f>
        <v>0</v>
      </c>
      <c r="F210" s="21">
        <f>+SUMIFS('nabati '!I:I,'nabati '!$L:$L,Daily!$A210,'nabati '!$J:$J,Daily!$C$1)/6</f>
        <v>0</v>
      </c>
      <c r="G210" s="21">
        <f>+SUMIFS('nabati '!P:P,'nabati '!$S:$S,Daily!$A210,'nabati '!$Q:$Q,Daily!$C$1)/60</f>
        <v>0</v>
      </c>
      <c r="H210" s="21">
        <f>+SUMIFS('nabati '!W:W,'nabati '!$Z:$Z,Daily!$A210,'nabati '!$X:$X,Daily!$C$1)/6</f>
        <v>0</v>
      </c>
      <c r="I210" s="21">
        <f>+SUMIFS('nabati '!AD:AD,'nabati '!$AG:$AG,Daily!$A210,'nabati '!$AE:$AE,Daily!$C$1)/60</f>
        <v>0</v>
      </c>
      <c r="J210" s="21">
        <f>+SUMIFS('nabati '!AK:AK,'nabati '!$AN:$AN,Daily!$A210,'nabati '!$AL:$AL,Daily!$C$1)/60</f>
        <v>0</v>
      </c>
      <c r="K210" s="21">
        <f>+SUMIFS('nabati '!AR:AR,'nabati '!$AU:$AU,Daily!$A210,'nabati '!$AS:$AS,Daily!$C$1)/60</f>
        <v>0</v>
      </c>
      <c r="L210" s="21">
        <f>+SUMIFS('nabati '!AY:AY,'nabati '!$BB:$BB,Daily!$A210,'nabati '!$AZ:$AZ,Daily!$C$1)/20</f>
        <v>0</v>
      </c>
      <c r="M210" s="334">
        <f>+SUMIFS('nabati '!BF:BF,'nabati '!$BI:$BI,Daily!$A210,'nabati '!$BG:$BG,Daily!$C$1)/6</f>
        <v>0</v>
      </c>
      <c r="N210" s="335">
        <f>+SUMIFS('nabati '!BM:BM,'nabati '!BP:BP,Daily!$A210,'nabati '!BN:BN,Daily!$C$1)/6</f>
        <v>0</v>
      </c>
      <c r="O210" s="21">
        <f t="shared" si="21"/>
        <v>0</v>
      </c>
      <c r="P210" s="479"/>
    </row>
    <row r="211" spans="1:16" s="367" customFormat="1" hidden="1" outlineLevel="1">
      <c r="A211" s="187">
        <v>215</v>
      </c>
      <c r="B211" s="190" t="s">
        <v>53</v>
      </c>
      <c r="C211" s="188" t="s">
        <v>268</v>
      </c>
      <c r="D211" s="376" t="s">
        <v>250</v>
      </c>
      <c r="E211" s="448">
        <f>+SUMIFS('nabati '!B:B,'nabati '!$E:$E,Daily!$A211,'nabati '!$C:$C,Daily!$C$1)/6</f>
        <v>0</v>
      </c>
      <c r="F211" s="448">
        <f>+SUMIFS('nabati '!I:I,'nabati '!$L:$L,Daily!$A211,'nabati '!$J:$J,Daily!$C$1)/6</f>
        <v>0</v>
      </c>
      <c r="G211" s="448">
        <f>+SUMIFS('nabati '!P:P,'nabati '!$S:$S,Daily!$A211,'nabati '!$Q:$Q,Daily!$C$1)/60</f>
        <v>0</v>
      </c>
      <c r="H211" s="448">
        <f>+SUMIFS('nabati '!W:W,'nabati '!$Z:$Z,Daily!$A211,'nabati '!$X:$X,Daily!$C$1)/6</f>
        <v>0</v>
      </c>
      <c r="I211" s="448">
        <f>+SUMIFS('nabati '!AD:AD,'nabati '!$AG:$AG,Daily!$A211,'nabati '!$AE:$AE,Daily!$C$1)/60</f>
        <v>0</v>
      </c>
      <c r="J211" s="448">
        <f>+SUMIFS('nabati '!AK:AK,'nabati '!$AN:$AN,Daily!$A211,'nabati '!$AL:$AL,Daily!$C$1)/60</f>
        <v>0</v>
      </c>
      <c r="K211" s="448">
        <f>+SUMIFS('nabati '!AR:AR,'nabati '!$AU:$AU,Daily!$A211,'nabati '!$AS:$AS,Daily!$C$1)/60</f>
        <v>0</v>
      </c>
      <c r="L211" s="448">
        <f>+SUMIFS('nabati '!AY:AY,'nabati '!$BB:$BB,Daily!$A211,'nabati '!$AZ:$AZ,Daily!$C$1)/20</f>
        <v>0</v>
      </c>
      <c r="M211" s="337">
        <f>+SUMIFS('nabati '!BF:BF,'nabati '!$BI:$BI,Daily!$A211,'nabati '!$BG:$BG,Daily!$C$1)/6</f>
        <v>0</v>
      </c>
      <c r="N211" s="338">
        <f>+SUMIFS('nabati '!BM:BM,'nabati '!BP:BP,Daily!$A211,'nabati '!BN:BN,Daily!$C$1)/6</f>
        <v>0</v>
      </c>
      <c r="O211" s="21">
        <f t="shared" ref="O211:O222" si="22">+SUMPRODUCT($E$1:$M$1,E211:M211)</f>
        <v>0</v>
      </c>
    </row>
    <row r="212" spans="1:16" s="269" customFormat="1" hidden="1" outlineLevel="1">
      <c r="A212" s="190">
        <v>225</v>
      </c>
      <c r="B212" s="191" t="s">
        <v>53</v>
      </c>
      <c r="C212" s="20" t="s">
        <v>269</v>
      </c>
      <c r="D212" s="20" t="s">
        <v>250</v>
      </c>
      <c r="E212" s="21">
        <f>+SUMIFS('nabati '!B:B,'nabati '!$E:$E,Daily!$A212,'nabati '!$C:$C,Daily!$C$1)/6</f>
        <v>0</v>
      </c>
      <c r="F212" s="21">
        <f>+SUMIFS('nabati '!I:I,'nabati '!$L:$L,Daily!$A212,'nabati '!$J:$J,Daily!$C$1)/6</f>
        <v>0</v>
      </c>
      <c r="G212" s="21">
        <f>+SUMIFS('nabati '!P:P,'nabati '!$S:$S,Daily!$A212,'nabati '!$Q:$Q,Daily!$C$1)/60</f>
        <v>0</v>
      </c>
      <c r="H212" s="21">
        <f>+SUMIFS('nabati '!W:W,'nabati '!$Z:$Z,Daily!$A212,'nabati '!$X:$X,Daily!$C$1)/6</f>
        <v>0</v>
      </c>
      <c r="I212" s="21">
        <f>+SUMIFS('nabati '!AD:AD,'nabati '!$AG:$AG,Daily!$A212,'nabati '!$AE:$AE,Daily!$C$1)/60</f>
        <v>0</v>
      </c>
      <c r="J212" s="21">
        <f>+SUMIFS('nabati '!AK:AK,'nabati '!$AN:$AN,Daily!$A212,'nabati '!$AL:$AL,Daily!$C$1)/60</f>
        <v>0</v>
      </c>
      <c r="K212" s="21">
        <f>+SUMIFS('nabati '!AR:AR,'nabati '!$AU:$AU,Daily!$A212,'nabati '!$AS:$AS,Daily!$C$1)/60</f>
        <v>0</v>
      </c>
      <c r="L212" s="21">
        <f>+SUMIFS('nabati '!AY:AY,'nabati '!$BB:$BB,Daily!$A212,'nabati '!$AZ:$AZ,Daily!$C$1)/20</f>
        <v>0</v>
      </c>
      <c r="M212" s="334">
        <f>+SUMIFS('nabati '!BF:BF,'nabati '!$BI:$BI,Daily!$A212,'nabati '!$BG:$BG,Daily!$C$1)/6</f>
        <v>0</v>
      </c>
      <c r="N212" s="335">
        <f>+SUMIFS('nabati '!BM:BM,'nabati '!BP:BP,Daily!$A212,'nabati '!BN:BN,Daily!$C$1)/6</f>
        <v>0</v>
      </c>
      <c r="O212" s="21">
        <f t="shared" si="22"/>
        <v>0</v>
      </c>
    </row>
    <row r="213" spans="1:16" s="269" customFormat="1" hidden="1" outlineLevel="1">
      <c r="A213" s="190">
        <v>228</v>
      </c>
      <c r="B213" s="191" t="s">
        <v>53</v>
      </c>
      <c r="C213" s="19" t="s">
        <v>270</v>
      </c>
      <c r="D213" s="20" t="s">
        <v>250</v>
      </c>
      <c r="E213" s="21">
        <f>+SUMIFS('nabati '!B:B,'nabati '!$E:$E,Daily!$A213,'nabati '!$C:$C,Daily!$C$1)/6</f>
        <v>0</v>
      </c>
      <c r="F213" s="21">
        <f>+SUMIFS('nabati '!I:I,'nabati '!$L:$L,Daily!$A213,'nabati '!$J:$J,Daily!$C$1)/6</f>
        <v>0</v>
      </c>
      <c r="G213" s="21">
        <f>+SUMIFS('nabati '!P:P,'nabati '!$S:$S,Daily!$A213,'nabati '!$Q:$Q,Daily!$C$1)/60</f>
        <v>0</v>
      </c>
      <c r="H213" s="21">
        <f>+SUMIFS('nabati '!W:W,'nabati '!$Z:$Z,Daily!$A213,'nabati '!$X:$X,Daily!$C$1)/6</f>
        <v>0</v>
      </c>
      <c r="I213" s="21">
        <f>+SUMIFS('nabati '!AD:AD,'nabati '!$AG:$AG,Daily!$A213,'nabati '!$AE:$AE,Daily!$C$1)/60</f>
        <v>0</v>
      </c>
      <c r="J213" s="21">
        <f>+SUMIFS('nabati '!AK:AK,'nabati '!$AN:$AN,Daily!$A213,'nabati '!$AL:$AL,Daily!$C$1)/60</f>
        <v>0</v>
      </c>
      <c r="K213" s="21">
        <f>+SUMIFS('nabati '!AR:AR,'nabati '!$AU:$AU,Daily!$A213,'nabati '!$AS:$AS,Daily!$C$1)/60</f>
        <v>0</v>
      </c>
      <c r="L213" s="21">
        <f>+SUMIFS('nabati '!AY:AY,'nabati '!$BB:$BB,Daily!$A213,'nabati '!$AZ:$AZ,Daily!$C$1)/20</f>
        <v>0</v>
      </c>
      <c r="M213" s="334">
        <f>+SUMIFS('nabati '!BF:BF,'nabati '!$BI:$BI,Daily!$A213,'nabati '!$BG:$BG,Daily!$C$1)/6</f>
        <v>0</v>
      </c>
      <c r="N213" s="335">
        <f>+SUMIFS('nabati '!BM:BM,'nabati '!BP:BP,Daily!$A213,'nabati '!BN:BN,Daily!$C$1)/6</f>
        <v>0</v>
      </c>
      <c r="O213" s="21">
        <f t="shared" si="22"/>
        <v>0</v>
      </c>
    </row>
    <row r="214" spans="1:16" s="269" customFormat="1" hidden="1" outlineLevel="1">
      <c r="A214" s="190">
        <v>243</v>
      </c>
      <c r="B214" s="191" t="s">
        <v>53</v>
      </c>
      <c r="C214" s="20" t="s">
        <v>271</v>
      </c>
      <c r="D214" s="20" t="s">
        <v>250</v>
      </c>
      <c r="E214" s="21">
        <f>+SUMIFS('nabati '!B:B,'nabati '!$E:$E,Daily!$A214,'nabati '!$C:$C,Daily!$C$1)/6</f>
        <v>0</v>
      </c>
      <c r="F214" s="21">
        <f>+SUMIFS('nabati '!I:I,'nabati '!$L:$L,Daily!$A214,'nabati '!$J:$J,Daily!$C$1)/6</f>
        <v>0</v>
      </c>
      <c r="G214" s="21">
        <f>+SUMIFS('nabati '!P:P,'nabati '!$S:$S,Daily!$A214,'nabati '!$Q:$Q,Daily!$C$1)/60</f>
        <v>0</v>
      </c>
      <c r="H214" s="21">
        <f>+SUMIFS('nabati '!W:W,'nabati '!$Z:$Z,Daily!$A214,'nabati '!$X:$X,Daily!$C$1)/6</f>
        <v>0</v>
      </c>
      <c r="I214" s="21">
        <f>+SUMIFS('nabati '!AD:AD,'nabati '!$AG:$AG,Daily!$A214,'nabati '!$AE:$AE,Daily!$C$1)/60</f>
        <v>0</v>
      </c>
      <c r="J214" s="21">
        <f>+SUMIFS('nabati '!AK:AK,'nabati '!$AN:$AN,Daily!$A214,'nabati '!$AL:$AL,Daily!$C$1)/60</f>
        <v>0</v>
      </c>
      <c r="K214" s="21">
        <f>+SUMIFS('nabati '!AR:AR,'nabati '!$AU:$AU,Daily!$A214,'nabati '!$AS:$AS,Daily!$C$1)/60</f>
        <v>0</v>
      </c>
      <c r="L214" s="21">
        <f>+SUMIFS('nabati '!AY:AY,'nabati '!$BB:$BB,Daily!$A214,'nabati '!$AZ:$AZ,Daily!$C$1)/20</f>
        <v>0</v>
      </c>
      <c r="M214" s="334">
        <f>+SUMIFS('nabati '!BF:BF,'nabati '!$BI:$BI,Daily!$A214,'nabati '!$BG:$BG,Daily!$C$1)/6</f>
        <v>0</v>
      </c>
      <c r="N214" s="335">
        <f>+SUMIFS('nabati '!BM:BM,'nabati '!BP:BP,Daily!$A214,'nabati '!BN:BN,Daily!$C$1)/6</f>
        <v>0</v>
      </c>
      <c r="O214" s="21">
        <f t="shared" si="22"/>
        <v>0</v>
      </c>
    </row>
    <row r="215" spans="1:16" s="269" customFormat="1" hidden="1" outlineLevel="1">
      <c r="A215" s="190">
        <v>244</v>
      </c>
      <c r="B215" s="191" t="s">
        <v>53</v>
      </c>
      <c r="C215" s="20" t="s">
        <v>272</v>
      </c>
      <c r="D215" s="20" t="s">
        <v>250</v>
      </c>
      <c r="E215" s="21">
        <f>+SUMIFS('nabati '!B:B,'nabati '!$E:$E,Daily!$A215,'nabati '!$C:$C,Daily!$C$1)/6</f>
        <v>0</v>
      </c>
      <c r="F215" s="21">
        <f>+SUMIFS('nabati '!I:I,'nabati '!$L:$L,Daily!$A215,'nabati '!$J:$J,Daily!$C$1)/6</f>
        <v>0</v>
      </c>
      <c r="G215" s="21">
        <f>+SUMIFS('nabati '!P:P,'nabati '!$S:$S,Daily!$A215,'nabati '!$Q:$Q,Daily!$C$1)/60</f>
        <v>0</v>
      </c>
      <c r="H215" s="21">
        <f>+SUMIFS('nabati '!W:W,'nabati '!$Z:$Z,Daily!$A215,'nabati '!$X:$X,Daily!$C$1)/6</f>
        <v>0</v>
      </c>
      <c r="I215" s="21">
        <f>+SUMIFS('nabati '!AD:AD,'nabati '!$AG:$AG,Daily!$A215,'nabati '!$AE:$AE,Daily!$C$1)/60</f>
        <v>0</v>
      </c>
      <c r="J215" s="21">
        <f>+SUMIFS('nabati '!AK:AK,'nabati '!$AN:$AN,Daily!$A215,'nabati '!$AL:$AL,Daily!$C$1)/60</f>
        <v>0</v>
      </c>
      <c r="K215" s="21">
        <f>+SUMIFS('nabati '!AR:AR,'nabati '!$AU:$AU,Daily!$A215,'nabati '!$AS:$AS,Daily!$C$1)/60</f>
        <v>0</v>
      </c>
      <c r="L215" s="21">
        <f>+SUMIFS('nabati '!AY:AY,'nabati '!$BB:$BB,Daily!$A215,'nabati '!$AZ:$AZ,Daily!$C$1)/20</f>
        <v>0</v>
      </c>
      <c r="M215" s="334">
        <f>+SUMIFS('nabati '!BF:BF,'nabati '!$BI:$BI,Daily!$A215,'nabati '!$BG:$BG,Daily!$C$1)/6</f>
        <v>0</v>
      </c>
      <c r="N215" s="335">
        <f>+SUMIFS('nabati '!BM:BM,'nabati '!BP:BP,Daily!$A215,'nabati '!BN:BN,Daily!$C$1)/6</f>
        <v>0</v>
      </c>
      <c r="O215" s="21">
        <f t="shared" si="22"/>
        <v>0</v>
      </c>
    </row>
    <row r="216" spans="1:16" s="269" customFormat="1" hidden="1" outlineLevel="1">
      <c r="A216" s="190">
        <v>246</v>
      </c>
      <c r="B216" s="191" t="s">
        <v>53</v>
      </c>
      <c r="C216" s="19" t="s">
        <v>273</v>
      </c>
      <c r="D216" s="20" t="s">
        <v>250</v>
      </c>
      <c r="E216" s="21">
        <f>+SUMIFS('nabati '!B:B,'nabati '!$E:$E,Daily!$A216,'nabati '!$C:$C,Daily!$C$1)/6</f>
        <v>0</v>
      </c>
      <c r="F216" s="21">
        <f>+SUMIFS('nabati '!I:I,'nabati '!$L:$L,Daily!$A216,'nabati '!$J:$J,Daily!$C$1)/6</f>
        <v>0</v>
      </c>
      <c r="G216" s="21">
        <f>+SUMIFS('nabati '!P:P,'nabati '!$S:$S,Daily!$A216,'nabati '!$Q:$Q,Daily!$C$1)/60</f>
        <v>0</v>
      </c>
      <c r="H216" s="21">
        <f>+SUMIFS('nabati '!W:W,'nabati '!$Z:$Z,Daily!$A216,'nabati '!$X:$X,Daily!$C$1)/6</f>
        <v>0</v>
      </c>
      <c r="I216" s="21">
        <f>+SUMIFS('nabati '!AD:AD,'nabati '!$AG:$AG,Daily!$A216,'nabati '!$AE:$AE,Daily!$C$1)/60</f>
        <v>0</v>
      </c>
      <c r="J216" s="21">
        <f>+SUMIFS('nabati '!AK:AK,'nabati '!$AN:$AN,Daily!$A216,'nabati '!$AL:$AL,Daily!$C$1)/60</f>
        <v>0</v>
      </c>
      <c r="K216" s="21">
        <f>+SUMIFS('nabati '!AR:AR,'nabati '!$AU:$AU,Daily!$A216,'nabati '!$AS:$AS,Daily!$C$1)/60</f>
        <v>0</v>
      </c>
      <c r="L216" s="21">
        <f>+SUMIFS('nabati '!AY:AY,'nabati '!$BB:$BB,Daily!$A216,'nabati '!$AZ:$AZ,Daily!$C$1)/20</f>
        <v>0</v>
      </c>
      <c r="M216" s="334">
        <f>+SUMIFS('nabati '!BF:BF,'nabati '!$BI:$BI,Daily!$A216,'nabati '!$BG:$BG,Daily!$C$1)/6</f>
        <v>0</v>
      </c>
      <c r="N216" s="335">
        <f>+SUMIFS('nabati '!BM:BM,'nabati '!BP:BP,Daily!$A216,'nabati '!BN:BN,Daily!$C$1)/6</f>
        <v>0</v>
      </c>
      <c r="O216" s="21">
        <f t="shared" si="22"/>
        <v>0</v>
      </c>
    </row>
    <row r="217" spans="1:16" s="269" customFormat="1" hidden="1" outlineLevel="1">
      <c r="A217" s="190">
        <v>257</v>
      </c>
      <c r="B217" s="191" t="s">
        <v>53</v>
      </c>
      <c r="C217" s="19" t="s">
        <v>274</v>
      </c>
      <c r="D217" s="20" t="s">
        <v>250</v>
      </c>
      <c r="E217" s="21">
        <f>+SUMIFS('nabati '!B:B,'nabati '!$E:$E,Daily!$A217,'nabati '!$C:$C,Daily!$C$1)/6</f>
        <v>0</v>
      </c>
      <c r="F217" s="21">
        <f>+SUMIFS('nabati '!I:I,'nabati '!$L:$L,Daily!$A217,'nabati '!$J:$J,Daily!$C$1)/6</f>
        <v>0</v>
      </c>
      <c r="G217" s="21">
        <f>+SUMIFS('nabati '!P:P,'nabati '!$S:$S,Daily!$A217,'nabati '!$Q:$Q,Daily!$C$1)/60</f>
        <v>0</v>
      </c>
      <c r="H217" s="21">
        <f>+SUMIFS('nabati '!W:W,'nabati '!$Z:$Z,Daily!$A217,'nabati '!$X:$X,Daily!$C$1)/6</f>
        <v>0</v>
      </c>
      <c r="I217" s="21">
        <f>+SUMIFS('nabati '!AD:AD,'nabati '!$AG:$AG,Daily!$A217,'nabati '!$AE:$AE,Daily!$C$1)/60</f>
        <v>0</v>
      </c>
      <c r="J217" s="21">
        <f>+SUMIFS('nabati '!AK:AK,'nabati '!$AN:$AN,Daily!$A217,'nabati '!$AL:$AL,Daily!$C$1)/60</f>
        <v>0</v>
      </c>
      <c r="K217" s="21">
        <f>+SUMIFS('nabati '!AR:AR,'nabati '!$AU:$AU,Daily!$A217,'nabati '!$AS:$AS,Daily!$C$1)/60</f>
        <v>0</v>
      </c>
      <c r="L217" s="21">
        <f>+SUMIFS('nabati '!AY:AY,'nabati '!$BB:$BB,Daily!$A217,'nabati '!$AZ:$AZ,Daily!$C$1)/20</f>
        <v>0</v>
      </c>
      <c r="M217" s="334">
        <f>+SUMIFS('nabati '!BF:BF,'nabati '!$BI:$BI,Daily!$A217,'nabati '!$BG:$BG,Daily!$C$1)/6</f>
        <v>0</v>
      </c>
      <c r="N217" s="335">
        <f>+SUMIFS('nabati '!BM:BM,'nabati '!BP:BP,Daily!$A217,'nabati '!BN:BN,Daily!$C$1)/6</f>
        <v>0</v>
      </c>
      <c r="O217" s="21">
        <f t="shared" si="22"/>
        <v>0</v>
      </c>
    </row>
    <row r="218" spans="1:16" s="269" customFormat="1" hidden="1" outlineLevel="1">
      <c r="A218" s="190">
        <v>260</v>
      </c>
      <c r="B218" s="191" t="s">
        <v>53</v>
      </c>
      <c r="C218" s="19" t="s">
        <v>275</v>
      </c>
      <c r="D218" s="20" t="s">
        <v>250</v>
      </c>
      <c r="E218" s="21">
        <f>+SUMIFS('nabati '!B:B,'nabati '!$E:$E,Daily!$A218,'nabati '!$C:$C,Daily!$C$1)/6</f>
        <v>0</v>
      </c>
      <c r="F218" s="21">
        <f>+SUMIFS('nabati '!I:I,'nabati '!$L:$L,Daily!$A218,'nabati '!$J:$J,Daily!$C$1)/6</f>
        <v>0</v>
      </c>
      <c r="G218" s="21">
        <f>+SUMIFS('nabati '!P:P,'nabati '!$S:$S,Daily!$A218,'nabati '!$Q:$Q,Daily!$C$1)/60</f>
        <v>0</v>
      </c>
      <c r="H218" s="21">
        <f>+SUMIFS('nabati '!W:W,'nabati '!$Z:$Z,Daily!$A218,'nabati '!$X:$X,Daily!$C$1)/6</f>
        <v>0</v>
      </c>
      <c r="I218" s="21">
        <f>+SUMIFS('nabati '!AD:AD,'nabati '!$AG:$AG,Daily!$A218,'nabati '!$AE:$AE,Daily!$C$1)/60</f>
        <v>0</v>
      </c>
      <c r="J218" s="21">
        <f>+SUMIFS('nabati '!AK:AK,'nabati '!$AN:$AN,Daily!$A218,'nabati '!$AL:$AL,Daily!$C$1)/60</f>
        <v>0</v>
      </c>
      <c r="K218" s="21">
        <f>+SUMIFS('nabati '!AR:AR,'nabati '!$AU:$AU,Daily!$A218,'nabati '!$AS:$AS,Daily!$C$1)/60</f>
        <v>0</v>
      </c>
      <c r="L218" s="21">
        <f>+SUMIFS('nabati '!AY:AY,'nabati '!$BB:$BB,Daily!$A218,'nabati '!$AZ:$AZ,Daily!$C$1)/20</f>
        <v>0</v>
      </c>
      <c r="M218" s="334">
        <f>+SUMIFS('nabati '!BF:BF,'nabati '!$BI:$BI,Daily!$A218,'nabati '!$BG:$BG,Daily!$C$1)/6</f>
        <v>0</v>
      </c>
      <c r="N218" s="335">
        <f>+SUMIFS('nabati '!BM:BM,'nabati '!BP:BP,Daily!$A218,'nabati '!BN:BN,Daily!$C$1)/6</f>
        <v>0</v>
      </c>
      <c r="O218" s="21">
        <f t="shared" si="22"/>
        <v>0</v>
      </c>
    </row>
    <row r="219" spans="1:16" s="269" customFormat="1" hidden="1" outlineLevel="1">
      <c r="A219" s="190">
        <v>261</v>
      </c>
      <c r="B219" s="191" t="s">
        <v>53</v>
      </c>
      <c r="C219" s="19" t="s">
        <v>276</v>
      </c>
      <c r="D219" s="20" t="s">
        <v>250</v>
      </c>
      <c r="E219" s="21">
        <f>+SUMIFS('nabati '!B:B,'nabati '!$E:$E,Daily!$A219,'nabati '!$C:$C,Daily!$C$1)/6</f>
        <v>0</v>
      </c>
      <c r="F219" s="21">
        <f>+SUMIFS('nabati '!I:I,'nabati '!$L:$L,Daily!$A219,'nabati '!$J:$J,Daily!$C$1)/6</f>
        <v>0</v>
      </c>
      <c r="G219" s="21">
        <f>+SUMIFS('nabati '!P:P,'nabati '!$S:$S,Daily!$A219,'nabati '!$Q:$Q,Daily!$C$1)/60</f>
        <v>0</v>
      </c>
      <c r="H219" s="21">
        <f>+SUMIFS('nabati '!W:W,'nabati '!$Z:$Z,Daily!$A219,'nabati '!$X:$X,Daily!$C$1)/6</f>
        <v>0</v>
      </c>
      <c r="I219" s="21">
        <f>+SUMIFS('nabati '!AD:AD,'nabati '!$AG:$AG,Daily!$A219,'nabati '!$AE:$AE,Daily!$C$1)/60</f>
        <v>0</v>
      </c>
      <c r="J219" s="21">
        <f>+SUMIFS('nabati '!AK:AK,'nabati '!$AN:$AN,Daily!$A219,'nabati '!$AL:$AL,Daily!$C$1)/60</f>
        <v>0</v>
      </c>
      <c r="K219" s="21">
        <f>+SUMIFS('nabati '!AR:AR,'nabati '!$AU:$AU,Daily!$A219,'nabati '!$AS:$AS,Daily!$C$1)/60</f>
        <v>0</v>
      </c>
      <c r="L219" s="21">
        <f>+SUMIFS('nabati '!AY:AY,'nabati '!$BB:$BB,Daily!$A219,'nabati '!$AZ:$AZ,Daily!$C$1)/20</f>
        <v>0</v>
      </c>
      <c r="M219" s="334">
        <f>+SUMIFS('nabati '!BF:BF,'nabati '!$BI:$BI,Daily!$A219,'nabati '!$BG:$BG,Daily!$C$1)/6</f>
        <v>0</v>
      </c>
      <c r="N219" s="335">
        <f>+SUMIFS('nabati '!BM:BM,'nabati '!BP:BP,Daily!$A219,'nabati '!BN:BN,Daily!$C$1)/6</f>
        <v>0</v>
      </c>
      <c r="O219" s="21">
        <f t="shared" si="22"/>
        <v>0</v>
      </c>
    </row>
    <row r="220" spans="1:16" s="269" customFormat="1" hidden="1" outlineLevel="1">
      <c r="A220" s="190">
        <v>270</v>
      </c>
      <c r="B220" s="191" t="s">
        <v>53</v>
      </c>
      <c r="C220" s="20" t="s">
        <v>277</v>
      </c>
      <c r="D220" s="20" t="s">
        <v>250</v>
      </c>
      <c r="E220" s="21">
        <f>+SUMIFS('nabati '!B:B,'nabati '!$E:$E,Daily!$A220,'nabati '!$C:$C,Daily!$C$1)/6</f>
        <v>0</v>
      </c>
      <c r="F220" s="21">
        <f>+SUMIFS('nabati '!I:I,'nabati '!$L:$L,Daily!$A220,'nabati '!$J:$J,Daily!$C$1)/6</f>
        <v>0</v>
      </c>
      <c r="G220" s="21">
        <f>+SUMIFS('nabati '!P:P,'nabati '!$S:$S,Daily!$A220,'nabati '!$Q:$Q,Daily!$C$1)/60</f>
        <v>0</v>
      </c>
      <c r="H220" s="21">
        <f>+SUMIFS('nabati '!W:W,'nabati '!$Z:$Z,Daily!$A220,'nabati '!$X:$X,Daily!$C$1)/6</f>
        <v>0</v>
      </c>
      <c r="I220" s="21">
        <f>+SUMIFS('nabati '!AD:AD,'nabati '!$AG:$AG,Daily!$A220,'nabati '!$AE:$AE,Daily!$C$1)/60</f>
        <v>0</v>
      </c>
      <c r="J220" s="21">
        <f>+SUMIFS('nabati '!AK:AK,'nabati '!$AN:$AN,Daily!$A220,'nabati '!$AL:$AL,Daily!$C$1)/60</f>
        <v>0</v>
      </c>
      <c r="K220" s="21">
        <f>+SUMIFS('nabati '!AR:AR,'nabati '!$AU:$AU,Daily!$A220,'nabati '!$AS:$AS,Daily!$C$1)/60</f>
        <v>0</v>
      </c>
      <c r="L220" s="21">
        <f>+SUMIFS('nabati '!AY:AY,'nabati '!$BB:$BB,Daily!$A220,'nabati '!$AZ:$AZ,Daily!$C$1)/20</f>
        <v>0</v>
      </c>
      <c r="M220" s="334">
        <f>+SUMIFS('nabati '!BF:BF,'nabati '!$BI:$BI,Daily!$A220,'nabati '!$BG:$BG,Daily!$C$1)/6</f>
        <v>0</v>
      </c>
      <c r="N220" s="335">
        <f>+SUMIFS('nabati '!BM:BM,'nabati '!BP:BP,Daily!$A220,'nabati '!BN:BN,Daily!$C$1)/6</f>
        <v>0</v>
      </c>
      <c r="O220" s="21">
        <f t="shared" si="22"/>
        <v>0</v>
      </c>
    </row>
    <row r="221" spans="1:16" s="269" customFormat="1" hidden="1" outlineLevel="1">
      <c r="A221" s="190">
        <v>276</v>
      </c>
      <c r="B221" s="191" t="s">
        <v>53</v>
      </c>
      <c r="C221" s="19" t="s">
        <v>278</v>
      </c>
      <c r="D221" s="20" t="s">
        <v>250</v>
      </c>
      <c r="E221" s="21">
        <f>+SUMIFS('nabati '!B:B,'nabati '!$E:$E,Daily!$A221,'nabati '!$C:$C,Daily!$C$1)/6</f>
        <v>0</v>
      </c>
      <c r="F221" s="21">
        <f>+SUMIFS('nabati '!I:I,'nabati '!$L:$L,Daily!$A221,'nabati '!$J:$J,Daily!$C$1)/6</f>
        <v>0</v>
      </c>
      <c r="G221" s="21">
        <f>+SUMIFS('nabati '!P:P,'nabati '!$S:$S,Daily!$A221,'nabati '!$Q:$Q,Daily!$C$1)/60</f>
        <v>0</v>
      </c>
      <c r="H221" s="21">
        <f>+SUMIFS('nabati '!W:W,'nabati '!$Z:$Z,Daily!$A221,'nabati '!$X:$X,Daily!$C$1)/6</f>
        <v>0</v>
      </c>
      <c r="I221" s="21">
        <f>+SUMIFS('nabati '!AD:AD,'nabati '!$AG:$AG,Daily!$A221,'nabati '!$AE:$AE,Daily!$C$1)/60</f>
        <v>0</v>
      </c>
      <c r="J221" s="21">
        <f>+SUMIFS('nabati '!AK:AK,'nabati '!$AN:$AN,Daily!$A221,'nabati '!$AL:$AL,Daily!$C$1)/60</f>
        <v>0</v>
      </c>
      <c r="K221" s="21">
        <f>+SUMIFS('nabati '!AR:AR,'nabati '!$AU:$AU,Daily!$A221,'nabati '!$AS:$AS,Daily!$C$1)/60</f>
        <v>0</v>
      </c>
      <c r="L221" s="21">
        <f>+SUMIFS('nabati '!AY:AY,'nabati '!$BB:$BB,Daily!$A221,'nabati '!$AZ:$AZ,Daily!$C$1)/20</f>
        <v>0</v>
      </c>
      <c r="M221" s="334">
        <f>+SUMIFS('nabati '!BF:BF,'nabati '!$BI:$BI,Daily!$A221,'nabati '!$BG:$BG,Daily!$C$1)/6</f>
        <v>0</v>
      </c>
      <c r="N221" s="335">
        <f>+SUMIFS('nabati '!BM:BM,'nabati '!BP:BP,Daily!$A221,'nabati '!BN:BN,Daily!$C$1)/6</f>
        <v>0</v>
      </c>
      <c r="O221" s="21">
        <f t="shared" si="22"/>
        <v>0</v>
      </c>
    </row>
    <row r="222" spans="1:16" s="269" customFormat="1" hidden="1" outlineLevel="1">
      <c r="A222" s="190">
        <v>278</v>
      </c>
      <c r="B222" s="191" t="s">
        <v>53</v>
      </c>
      <c r="C222" s="19" t="s">
        <v>279</v>
      </c>
      <c r="D222" s="20" t="s">
        <v>250</v>
      </c>
      <c r="E222" s="21">
        <f>+SUMIFS('nabati '!B:B,'nabati '!$E:$E,Daily!$A222,'nabati '!$C:$C,Daily!$C$1)/6</f>
        <v>0</v>
      </c>
      <c r="F222" s="21">
        <f>+SUMIFS('nabati '!I:I,'nabati '!$L:$L,Daily!$A222,'nabati '!$J:$J,Daily!$C$1)/6</f>
        <v>0</v>
      </c>
      <c r="G222" s="21">
        <f>+SUMIFS('nabati '!P:P,'nabati '!$S:$S,Daily!$A222,'nabati '!$Q:$Q,Daily!$C$1)/60</f>
        <v>0</v>
      </c>
      <c r="H222" s="21">
        <f>+SUMIFS('nabati '!W:W,'nabati '!$Z:$Z,Daily!$A222,'nabati '!$X:$X,Daily!$C$1)/6</f>
        <v>0</v>
      </c>
      <c r="I222" s="21">
        <f>+SUMIFS('nabati '!AD:AD,'nabati '!$AG:$AG,Daily!$A222,'nabati '!$AE:$AE,Daily!$C$1)/60</f>
        <v>0</v>
      </c>
      <c r="J222" s="21">
        <f>+SUMIFS('nabati '!AK:AK,'nabati '!$AN:$AN,Daily!$A222,'nabati '!$AL:$AL,Daily!$C$1)/60</f>
        <v>0</v>
      </c>
      <c r="K222" s="21">
        <f>+SUMIFS('nabati '!AR:AR,'nabati '!$AU:$AU,Daily!$A222,'nabati '!$AS:$AS,Daily!$C$1)/60</f>
        <v>0</v>
      </c>
      <c r="L222" s="21">
        <f>+SUMIFS('nabati '!AY:AY,'nabati '!$BB:$BB,Daily!$A222,'nabati '!$AZ:$AZ,Daily!$C$1)/20</f>
        <v>0</v>
      </c>
      <c r="M222" s="334">
        <f>+SUMIFS('nabati '!BF:BF,'nabati '!$BI:$BI,Daily!$A222,'nabati '!$BG:$BG,Daily!$C$1)/6</f>
        <v>0</v>
      </c>
      <c r="N222" s="335">
        <f>+SUMIFS('nabati '!BM:BM,'nabati '!BP:BP,Daily!$A222,'nabati '!BN:BN,Daily!$C$1)/6</f>
        <v>0</v>
      </c>
      <c r="O222" s="21">
        <f t="shared" si="22"/>
        <v>0</v>
      </c>
    </row>
    <row r="223" spans="1:16" s="269" customFormat="1" hidden="1" outlineLevel="1">
      <c r="A223" s="190">
        <v>291</v>
      </c>
      <c r="B223" s="191" t="s">
        <v>53</v>
      </c>
      <c r="C223" s="20" t="s">
        <v>280</v>
      </c>
      <c r="D223" s="20" t="s">
        <v>250</v>
      </c>
      <c r="E223" s="21">
        <f>+SUMIFS('nabati '!B:B,'nabati '!$E:$E,Daily!$A223,'nabati '!$C:$C,Daily!$C$1)/6</f>
        <v>0</v>
      </c>
      <c r="F223" s="21">
        <f>+SUMIFS('nabati '!I:I,'nabati '!$L:$L,Daily!$A223,'nabati '!$J:$J,Daily!$C$1)/6</f>
        <v>0</v>
      </c>
      <c r="G223" s="21">
        <f>+SUMIFS('nabati '!P:P,'nabati '!$S:$S,Daily!$A223,'nabati '!$Q:$Q,Daily!$C$1)/60</f>
        <v>0</v>
      </c>
      <c r="H223" s="21">
        <f>+SUMIFS('nabati '!W:W,'nabati '!$Z:$Z,Daily!$A223,'nabati '!$X:$X,Daily!$C$1)/6</f>
        <v>0</v>
      </c>
      <c r="I223" s="21">
        <f>+SUMIFS('nabati '!AD:AD,'nabati '!$AG:$AG,Daily!$A223,'nabati '!$AE:$AE,Daily!$C$1)/60</f>
        <v>0</v>
      </c>
      <c r="J223" s="21">
        <f>+SUMIFS('nabati '!AK:AK,'nabati '!$AN:$AN,Daily!$A223,'nabati '!$AL:$AL,Daily!$C$1)/60</f>
        <v>0</v>
      </c>
      <c r="K223" s="21">
        <f>+SUMIFS('nabati '!AR:AR,'nabati '!$AU:$AU,Daily!$A223,'nabati '!$AS:$AS,Daily!$C$1)/60</f>
        <v>0</v>
      </c>
      <c r="L223" s="21">
        <f>+SUMIFS('nabati '!AY:AY,'nabati '!$BB:$BB,Daily!$A223,'nabati '!$AZ:$AZ,Daily!$C$1)/20</f>
        <v>0</v>
      </c>
      <c r="M223" s="334">
        <f>+SUMIFS('nabati '!BF:BF,'nabati '!$BI:$BI,Daily!$A223,'nabati '!$BG:$BG,Daily!$C$1)/6</f>
        <v>0</v>
      </c>
      <c r="N223" s="335">
        <f>+SUMIFS('nabati '!BM:BM,'nabati '!BP:BP,Daily!$A223,'nabati '!BN:BN,Daily!$C$1)/6</f>
        <v>0</v>
      </c>
      <c r="O223" s="21">
        <f t="shared" ref="O223:O232" si="23">+SUMPRODUCT($E$1:$M$1,E223:M223)</f>
        <v>0</v>
      </c>
    </row>
    <row r="224" spans="1:16" s="269" customFormat="1" hidden="1" outlineLevel="1">
      <c r="A224" s="190">
        <v>294</v>
      </c>
      <c r="B224" s="191" t="s">
        <v>53</v>
      </c>
      <c r="C224" s="19" t="s">
        <v>281</v>
      </c>
      <c r="D224" s="20" t="s">
        <v>250</v>
      </c>
      <c r="E224" s="21">
        <f>+SUMIFS('nabati '!B:B,'nabati '!$E:$E,Daily!$A224,'nabati '!$C:$C,Daily!$C$1)/6</f>
        <v>0</v>
      </c>
      <c r="F224" s="21">
        <f>+SUMIFS('nabati '!I:I,'nabati '!$L:$L,Daily!$A224,'nabati '!$J:$J,Daily!$C$1)/6</f>
        <v>0</v>
      </c>
      <c r="G224" s="21">
        <f>+SUMIFS('nabati '!P:P,'nabati '!$S:$S,Daily!$A224,'nabati '!$Q:$Q,Daily!$C$1)/60</f>
        <v>0</v>
      </c>
      <c r="H224" s="21">
        <f>+SUMIFS('nabati '!W:W,'nabati '!$Z:$Z,Daily!$A224,'nabati '!$X:$X,Daily!$C$1)/6</f>
        <v>0</v>
      </c>
      <c r="I224" s="21">
        <f>+SUMIFS('nabati '!AD:AD,'nabati '!$AG:$AG,Daily!$A224,'nabati '!$AE:$AE,Daily!$C$1)/60</f>
        <v>0</v>
      </c>
      <c r="J224" s="21">
        <f>+SUMIFS('nabati '!AK:AK,'nabati '!$AN:$AN,Daily!$A224,'nabati '!$AL:$AL,Daily!$C$1)/60</f>
        <v>0</v>
      </c>
      <c r="K224" s="21">
        <f>+SUMIFS('nabati '!AR:AR,'nabati '!$AU:$AU,Daily!$A224,'nabati '!$AS:$AS,Daily!$C$1)/60</f>
        <v>0</v>
      </c>
      <c r="L224" s="21">
        <f>+SUMIFS('nabati '!AY:AY,'nabati '!$BB:$BB,Daily!$A224,'nabati '!$AZ:$AZ,Daily!$C$1)/20</f>
        <v>0</v>
      </c>
      <c r="M224" s="334">
        <f>+SUMIFS('nabati '!BF:BF,'nabati '!$BI:$BI,Daily!$A224,'nabati '!$BG:$BG,Daily!$C$1)/6</f>
        <v>0</v>
      </c>
      <c r="N224" s="335">
        <f>+SUMIFS('nabati '!BM:BM,'nabati '!BP:BP,Daily!$A224,'nabati '!BN:BN,Daily!$C$1)/6</f>
        <v>0</v>
      </c>
      <c r="O224" s="21">
        <f t="shared" si="23"/>
        <v>0</v>
      </c>
    </row>
    <row r="225" spans="1:15" s="269" customFormat="1" hidden="1" outlineLevel="1">
      <c r="A225" s="190">
        <v>295</v>
      </c>
      <c r="B225" s="191" t="s">
        <v>53</v>
      </c>
      <c r="C225" s="19" t="s">
        <v>282</v>
      </c>
      <c r="D225" s="20" t="s">
        <v>250</v>
      </c>
      <c r="E225" s="21">
        <f>+SUMIFS('nabati '!B:B,'nabati '!$E:$E,Daily!$A225,'nabati '!$C:$C,Daily!$C$1)/6</f>
        <v>0</v>
      </c>
      <c r="F225" s="21">
        <f>+SUMIFS('nabati '!I:I,'nabati '!$L:$L,Daily!$A225,'nabati '!$J:$J,Daily!$C$1)/6</f>
        <v>0</v>
      </c>
      <c r="G225" s="21">
        <f>+SUMIFS('nabati '!P:P,'nabati '!$S:$S,Daily!$A225,'nabati '!$Q:$Q,Daily!$C$1)/60</f>
        <v>0</v>
      </c>
      <c r="H225" s="21">
        <f>+SUMIFS('nabati '!W:W,'nabati '!$Z:$Z,Daily!$A225,'nabati '!$X:$X,Daily!$C$1)/6</f>
        <v>0</v>
      </c>
      <c r="I225" s="21">
        <f>+SUMIFS('nabati '!AD:AD,'nabati '!$AG:$AG,Daily!$A225,'nabati '!$AE:$AE,Daily!$C$1)/60</f>
        <v>0</v>
      </c>
      <c r="J225" s="21">
        <f>+SUMIFS('nabati '!AK:AK,'nabati '!$AN:$AN,Daily!$A225,'nabati '!$AL:$AL,Daily!$C$1)/60</f>
        <v>0</v>
      </c>
      <c r="K225" s="21">
        <f>+SUMIFS('nabati '!AR:AR,'nabati '!$AU:$AU,Daily!$A225,'nabati '!$AS:$AS,Daily!$C$1)/60</f>
        <v>0</v>
      </c>
      <c r="L225" s="21">
        <f>+SUMIFS('nabati '!AY:AY,'nabati '!$BB:$BB,Daily!$A225,'nabati '!$AZ:$AZ,Daily!$C$1)/20</f>
        <v>0</v>
      </c>
      <c r="M225" s="334">
        <f>+SUMIFS('nabati '!BF:BF,'nabati '!$BI:$BI,Daily!$A225,'nabati '!$BG:$BG,Daily!$C$1)/6</f>
        <v>0</v>
      </c>
      <c r="N225" s="335">
        <f>+SUMIFS('nabati '!BM:BM,'nabati '!BP:BP,Daily!$A225,'nabati '!BN:BN,Daily!$C$1)/6</f>
        <v>0</v>
      </c>
      <c r="O225" s="21">
        <f t="shared" si="23"/>
        <v>0</v>
      </c>
    </row>
    <row r="226" spans="1:15" s="269" customFormat="1" hidden="1" outlineLevel="1">
      <c r="A226" s="190">
        <v>629</v>
      </c>
      <c r="B226" s="191" t="s">
        <v>53</v>
      </c>
      <c r="C226" s="19" t="s">
        <v>283</v>
      </c>
      <c r="D226" s="20" t="s">
        <v>250</v>
      </c>
      <c r="E226" s="21">
        <f>+SUMIFS('nabati '!B:B,'nabati '!$E:$E,Daily!$A226,'nabati '!$C:$C,Daily!$C$1)/6</f>
        <v>0</v>
      </c>
      <c r="F226" s="21">
        <f>+SUMIFS('nabati '!I:I,'nabati '!$L:$L,Daily!$A226,'nabati '!$J:$J,Daily!$C$1)/6</f>
        <v>0</v>
      </c>
      <c r="G226" s="21">
        <f>+SUMIFS('nabati '!P:P,'nabati '!$S:$S,Daily!$A226,'nabati '!$Q:$Q,Daily!$C$1)/60</f>
        <v>0</v>
      </c>
      <c r="H226" s="21">
        <f>+SUMIFS('nabati '!W:W,'nabati '!$Z:$Z,Daily!$A226,'nabati '!$X:$X,Daily!$C$1)/6</f>
        <v>0</v>
      </c>
      <c r="I226" s="21">
        <f>+SUMIFS('nabati '!AD:AD,'nabati '!$AG:$AG,Daily!$A226,'nabati '!$AE:$AE,Daily!$C$1)/60</f>
        <v>0</v>
      </c>
      <c r="J226" s="21">
        <f>+SUMIFS('nabati '!AK:AK,'nabati '!$AN:$AN,Daily!$A226,'nabati '!$AL:$AL,Daily!$C$1)/60</f>
        <v>0</v>
      </c>
      <c r="K226" s="21">
        <f>+SUMIFS('nabati '!AR:AR,'nabati '!$AU:$AU,Daily!$A226,'nabati '!$AS:$AS,Daily!$C$1)/60</f>
        <v>0</v>
      </c>
      <c r="L226" s="21">
        <f>+SUMIFS('nabati '!AY:AY,'nabati '!$BB:$BB,Daily!$A226,'nabati '!$AZ:$AZ,Daily!$C$1)/20</f>
        <v>0</v>
      </c>
      <c r="M226" s="334">
        <f>+SUMIFS('nabati '!BF:BF,'nabati '!$BI:$BI,Daily!$A226,'nabati '!$BG:$BG,Daily!$C$1)/6</f>
        <v>0</v>
      </c>
      <c r="N226" s="335">
        <f>+SUMIFS('nabati '!BM:BM,'nabati '!BP:BP,Daily!$A226,'nabati '!BN:BN,Daily!$C$1)/6</f>
        <v>0</v>
      </c>
      <c r="O226" s="21">
        <f t="shared" si="23"/>
        <v>0</v>
      </c>
    </row>
    <row r="227" spans="1:15" s="269" customFormat="1" hidden="1" outlineLevel="1">
      <c r="A227" s="190">
        <v>633</v>
      </c>
      <c r="B227" s="191" t="s">
        <v>53</v>
      </c>
      <c r="C227" s="19" t="s">
        <v>284</v>
      </c>
      <c r="D227" s="20" t="s">
        <v>250</v>
      </c>
      <c r="E227" s="21">
        <f>+SUMIFS('nabati '!B:B,'nabati '!$E:$E,Daily!$A227,'nabati '!$C:$C,Daily!$C$1)/6</f>
        <v>0</v>
      </c>
      <c r="F227" s="21">
        <f>+SUMIFS('nabati '!I:I,'nabati '!$L:$L,Daily!$A227,'nabati '!$J:$J,Daily!$C$1)/6</f>
        <v>0</v>
      </c>
      <c r="G227" s="21">
        <f>+SUMIFS('nabati '!P:P,'nabati '!$S:$S,Daily!$A227,'nabati '!$Q:$Q,Daily!$C$1)/60</f>
        <v>0</v>
      </c>
      <c r="H227" s="21">
        <f>+SUMIFS('nabati '!W:W,'nabati '!$Z:$Z,Daily!$A227,'nabati '!$X:$X,Daily!$C$1)/6</f>
        <v>0</v>
      </c>
      <c r="I227" s="21">
        <f>+SUMIFS('nabati '!AD:AD,'nabati '!$AG:$AG,Daily!$A227,'nabati '!$AE:$AE,Daily!$C$1)/60</f>
        <v>0</v>
      </c>
      <c r="J227" s="21">
        <f>+SUMIFS('nabati '!AK:AK,'nabati '!$AN:$AN,Daily!$A227,'nabati '!$AL:$AL,Daily!$C$1)/60</f>
        <v>0</v>
      </c>
      <c r="K227" s="21">
        <f>+SUMIFS('nabati '!AR:AR,'nabati '!$AU:$AU,Daily!$A227,'nabati '!$AS:$AS,Daily!$C$1)/60</f>
        <v>0</v>
      </c>
      <c r="L227" s="21">
        <f>+SUMIFS('nabati '!AY:AY,'nabati '!$BB:$BB,Daily!$A227,'nabati '!$AZ:$AZ,Daily!$C$1)/20</f>
        <v>0</v>
      </c>
      <c r="M227" s="334">
        <f>+SUMIFS('nabati '!BF:BF,'nabati '!$BI:$BI,Daily!$A227,'nabati '!$BG:$BG,Daily!$C$1)/6</f>
        <v>0</v>
      </c>
      <c r="N227" s="335">
        <f>+SUMIFS('nabati '!BM:BM,'nabati '!BP:BP,Daily!$A227,'nabati '!BN:BN,Daily!$C$1)/6</f>
        <v>0</v>
      </c>
      <c r="O227" s="21">
        <f t="shared" si="23"/>
        <v>0</v>
      </c>
    </row>
    <row r="228" spans="1:15" s="269" customFormat="1" hidden="1" outlineLevel="1">
      <c r="A228" s="190">
        <v>640</v>
      </c>
      <c r="B228" s="191" t="s">
        <v>53</v>
      </c>
      <c r="C228" s="19" t="s">
        <v>285</v>
      </c>
      <c r="D228" s="20" t="s">
        <v>250</v>
      </c>
      <c r="E228" s="21">
        <f>+SUMIFS('nabati '!B:B,'nabati '!$E:$E,Daily!$A228,'nabati '!$C:$C,Daily!$C$1)/6</f>
        <v>0</v>
      </c>
      <c r="F228" s="21">
        <f>+SUMIFS('nabati '!I:I,'nabati '!$L:$L,Daily!$A228,'nabati '!$J:$J,Daily!$C$1)/6</f>
        <v>0</v>
      </c>
      <c r="G228" s="21">
        <f>+SUMIFS('nabati '!P:P,'nabati '!$S:$S,Daily!$A228,'nabati '!$Q:$Q,Daily!$C$1)/60</f>
        <v>0</v>
      </c>
      <c r="H228" s="21">
        <f>+SUMIFS('nabati '!W:W,'nabati '!$Z:$Z,Daily!$A228,'nabati '!$X:$X,Daily!$C$1)/6</f>
        <v>0</v>
      </c>
      <c r="I228" s="21">
        <f>+SUMIFS('nabati '!AD:AD,'nabati '!$AG:$AG,Daily!$A228,'nabati '!$AE:$AE,Daily!$C$1)/60</f>
        <v>0</v>
      </c>
      <c r="J228" s="21">
        <f>+SUMIFS('nabati '!AK:AK,'nabati '!$AN:$AN,Daily!$A228,'nabati '!$AL:$AL,Daily!$C$1)/60</f>
        <v>0</v>
      </c>
      <c r="K228" s="21">
        <f>+SUMIFS('nabati '!AR:AR,'nabati '!$AU:$AU,Daily!$A228,'nabati '!$AS:$AS,Daily!$C$1)/60</f>
        <v>0</v>
      </c>
      <c r="L228" s="21">
        <f>+SUMIFS('nabati '!AY:AY,'nabati '!$BB:$BB,Daily!$A228,'nabati '!$AZ:$AZ,Daily!$C$1)/20</f>
        <v>0</v>
      </c>
      <c r="M228" s="334">
        <f>+SUMIFS('nabati '!BF:BF,'nabati '!$BI:$BI,Daily!$A228,'nabati '!$BG:$BG,Daily!$C$1)/6</f>
        <v>0</v>
      </c>
      <c r="N228" s="335">
        <f>+SUMIFS('nabati '!BM:BM,'nabati '!BP:BP,Daily!$A228,'nabati '!BN:BN,Daily!$C$1)/6</f>
        <v>0</v>
      </c>
      <c r="O228" s="21">
        <f t="shared" si="23"/>
        <v>0</v>
      </c>
    </row>
    <row r="229" spans="1:15" s="269" customFormat="1" hidden="1" outlineLevel="1">
      <c r="A229" s="190">
        <v>644</v>
      </c>
      <c r="B229" s="191" t="s">
        <v>53</v>
      </c>
      <c r="C229" s="20" t="s">
        <v>286</v>
      </c>
      <c r="D229" s="20" t="s">
        <v>250</v>
      </c>
      <c r="E229" s="21">
        <f>+SUMIFS('nabati '!B:B,'nabati '!$E:$E,Daily!$A229,'nabati '!$C:$C,Daily!$C$1)/6</f>
        <v>0</v>
      </c>
      <c r="F229" s="21">
        <f>+SUMIFS('nabati '!I:I,'nabati '!$L:$L,Daily!$A229,'nabati '!$J:$J,Daily!$C$1)/6</f>
        <v>0</v>
      </c>
      <c r="G229" s="21">
        <f>+SUMIFS('nabati '!P:P,'nabati '!$S:$S,Daily!$A229,'nabati '!$Q:$Q,Daily!$C$1)/60</f>
        <v>0</v>
      </c>
      <c r="H229" s="21">
        <f>+SUMIFS('nabati '!W:W,'nabati '!$Z:$Z,Daily!$A229,'nabati '!$X:$X,Daily!$C$1)/6</f>
        <v>0</v>
      </c>
      <c r="I229" s="21">
        <f>+SUMIFS('nabati '!AD:AD,'nabati '!$AG:$AG,Daily!$A229,'nabati '!$AE:$AE,Daily!$C$1)/60</f>
        <v>0</v>
      </c>
      <c r="J229" s="21">
        <f>+SUMIFS('nabati '!AK:AK,'nabati '!$AN:$AN,Daily!$A229,'nabati '!$AL:$AL,Daily!$C$1)/60</f>
        <v>0</v>
      </c>
      <c r="K229" s="21">
        <f>+SUMIFS('nabati '!AR:AR,'nabati '!$AU:$AU,Daily!$A229,'nabati '!$AS:$AS,Daily!$C$1)/60</f>
        <v>0</v>
      </c>
      <c r="L229" s="21">
        <f>+SUMIFS('nabati '!AY:AY,'nabati '!$BB:$BB,Daily!$A229,'nabati '!$AZ:$AZ,Daily!$C$1)/20</f>
        <v>0</v>
      </c>
      <c r="M229" s="334">
        <f>+SUMIFS('nabati '!BF:BF,'nabati '!$BI:$BI,Daily!$A229,'nabati '!$BG:$BG,Daily!$C$1)/6</f>
        <v>0</v>
      </c>
      <c r="N229" s="335">
        <f>+SUMIFS('nabati '!BM:BM,'nabati '!BP:BP,Daily!$A229,'nabati '!BN:BN,Daily!$C$1)/6</f>
        <v>0</v>
      </c>
      <c r="O229" s="21">
        <f t="shared" si="23"/>
        <v>0</v>
      </c>
    </row>
    <row r="230" spans="1:15" s="269" customFormat="1" hidden="1" outlineLevel="1">
      <c r="A230" s="190">
        <v>671</v>
      </c>
      <c r="B230" s="191" t="s">
        <v>53</v>
      </c>
      <c r="C230" s="19" t="s">
        <v>287</v>
      </c>
      <c r="D230" s="20" t="s">
        <v>250</v>
      </c>
      <c r="E230" s="21">
        <f>+SUMIFS('nabati '!B:B,'nabati '!$E:$E,Daily!$A230,'nabati '!$C:$C,Daily!$C$1)/6</f>
        <v>0</v>
      </c>
      <c r="F230" s="21">
        <f>+SUMIFS('nabati '!I:I,'nabati '!$L:$L,Daily!$A230,'nabati '!$J:$J,Daily!$C$1)/6</f>
        <v>0</v>
      </c>
      <c r="G230" s="21">
        <f>+SUMIFS('nabati '!P:P,'nabati '!$S:$S,Daily!$A230,'nabati '!$Q:$Q,Daily!$C$1)/60</f>
        <v>0</v>
      </c>
      <c r="H230" s="21">
        <f>+SUMIFS('nabati '!W:W,'nabati '!$Z:$Z,Daily!$A230,'nabati '!$X:$X,Daily!$C$1)/6</f>
        <v>0</v>
      </c>
      <c r="I230" s="21">
        <f>+SUMIFS('nabati '!AD:AD,'nabati '!$AG:$AG,Daily!$A230,'nabati '!$AE:$AE,Daily!$C$1)/60</f>
        <v>0</v>
      </c>
      <c r="J230" s="21">
        <f>+SUMIFS('nabati '!AK:AK,'nabati '!$AN:$AN,Daily!$A230,'nabati '!$AL:$AL,Daily!$C$1)/60</f>
        <v>0</v>
      </c>
      <c r="K230" s="21">
        <f>+SUMIFS('nabati '!AR:AR,'nabati '!$AU:$AU,Daily!$A230,'nabati '!$AS:$AS,Daily!$C$1)/60</f>
        <v>0</v>
      </c>
      <c r="L230" s="21">
        <f>+SUMIFS('nabati '!AY:AY,'nabati '!$BB:$BB,Daily!$A230,'nabati '!$AZ:$AZ,Daily!$C$1)/20</f>
        <v>0</v>
      </c>
      <c r="M230" s="334">
        <f>+SUMIFS('nabati '!BF:BF,'nabati '!$BI:$BI,Daily!$A230,'nabati '!$BG:$BG,Daily!$C$1)/6</f>
        <v>0</v>
      </c>
      <c r="N230" s="335">
        <f>+SUMIFS('nabati '!BM:BM,'nabati '!BP:BP,Daily!$A230,'nabati '!BN:BN,Daily!$C$1)/6</f>
        <v>0</v>
      </c>
      <c r="O230" s="21">
        <f t="shared" si="23"/>
        <v>0</v>
      </c>
    </row>
    <row r="231" spans="1:15" s="269" customFormat="1" hidden="1" outlineLevel="1">
      <c r="A231" s="190">
        <v>676</v>
      </c>
      <c r="B231" s="191" t="s">
        <v>53</v>
      </c>
      <c r="C231" s="19" t="s">
        <v>288</v>
      </c>
      <c r="D231" s="20" t="s">
        <v>250</v>
      </c>
      <c r="E231" s="34">
        <f>+SUMIFS('nabati '!B:B,'nabati '!$E:$E,Daily!$A231,'nabati '!$C:$C,Daily!$C$1)/6</f>
        <v>0</v>
      </c>
      <c r="F231" s="34">
        <f>+SUMIFS('nabati '!I:I,'nabati '!$L:$L,Daily!$A231,'nabati '!$J:$J,Daily!$C$1)/6</f>
        <v>0</v>
      </c>
      <c r="G231" s="34">
        <f>+SUMIFS('nabati '!P:P,'nabati '!$S:$S,Daily!$A231,'nabati '!$Q:$Q,Daily!$C$1)/60</f>
        <v>0</v>
      </c>
      <c r="H231" s="34">
        <f>+SUMIFS('nabati '!W:W,'nabati '!$Z:$Z,Daily!$A231,'nabati '!$X:$X,Daily!$C$1)/6</f>
        <v>0</v>
      </c>
      <c r="I231" s="34">
        <f>+SUMIFS('nabati '!AD:AD,'nabati '!$AG:$AG,Daily!$A231,'nabati '!$AE:$AE,Daily!$C$1)/60</f>
        <v>0</v>
      </c>
      <c r="J231" s="34">
        <f>+SUMIFS('nabati '!AK:AK,'nabati '!$AN:$AN,Daily!$A231,'nabati '!$AL:$AL,Daily!$C$1)/60</f>
        <v>0</v>
      </c>
      <c r="K231" s="34">
        <f>+SUMIFS('nabati '!AR:AR,'nabati '!$AU:$AU,Daily!$A231,'nabati '!$AS:$AS,Daily!$C$1)/60</f>
        <v>0</v>
      </c>
      <c r="L231" s="34">
        <f>+SUMIFS('nabati '!AY:AY,'nabati '!$BB:$BB,Daily!$A231,'nabati '!$AZ:$AZ,Daily!$C$1)/20</f>
        <v>0</v>
      </c>
      <c r="M231" s="366">
        <f>+SUMIFS('nabati '!BF:BF,'nabati '!$BI:$BI,Daily!$A231,'nabati '!$BG:$BG,Daily!$C$1)/6</f>
        <v>0</v>
      </c>
      <c r="N231" s="335">
        <f>+SUMIFS('nabati '!BM:BM,'nabati '!BP:BP,Daily!$A231,'nabati '!BN:BN,Daily!$C$1)/6</f>
        <v>0</v>
      </c>
      <c r="O231" s="34">
        <f t="shared" si="23"/>
        <v>0</v>
      </c>
    </row>
    <row r="232" spans="1:15" s="269" customFormat="1" hidden="1" outlineLevel="1">
      <c r="A232" s="190">
        <v>678</v>
      </c>
      <c r="B232" s="191" t="s">
        <v>53</v>
      </c>
      <c r="C232" s="20" t="s">
        <v>289</v>
      </c>
      <c r="D232" s="20" t="s">
        <v>250</v>
      </c>
      <c r="E232" s="21">
        <f>+SUMIFS('nabati '!B:B,'nabati '!$E:$E,Daily!$A232,'nabati '!$C:$C,Daily!$C$1)/6</f>
        <v>0</v>
      </c>
      <c r="F232" s="21">
        <f>+SUMIFS('nabati '!I:I,'nabati '!$L:$L,Daily!$A232,'nabati '!$J:$J,Daily!$C$1)/6</f>
        <v>0</v>
      </c>
      <c r="G232" s="21">
        <f>+SUMIFS('nabati '!P:P,'nabati '!$S:$S,Daily!$A232,'nabati '!$Q:$Q,Daily!$C$1)/60</f>
        <v>0</v>
      </c>
      <c r="H232" s="21">
        <f>+SUMIFS('nabati '!W:W,'nabati '!$Z:$Z,Daily!$A232,'nabati '!$X:$X,Daily!$C$1)/6</f>
        <v>0</v>
      </c>
      <c r="I232" s="21">
        <f>+SUMIFS('nabati '!AD:AD,'nabati '!$AG:$AG,Daily!$A232,'nabati '!$AE:$AE,Daily!$C$1)/60</f>
        <v>0</v>
      </c>
      <c r="J232" s="21">
        <f>+SUMIFS('nabati '!AK:AK,'nabati '!$AN:$AN,Daily!$A232,'nabati '!$AL:$AL,Daily!$C$1)/60</f>
        <v>0</v>
      </c>
      <c r="K232" s="21">
        <f>+SUMIFS('nabati '!AR:AR,'nabati '!$AU:$AU,Daily!$A232,'nabati '!$AS:$AS,Daily!$C$1)/60</f>
        <v>0</v>
      </c>
      <c r="L232" s="21">
        <f>+SUMIFS('nabati '!AY:AY,'nabati '!$BB:$BB,Daily!$A232,'nabati '!$AZ:$AZ,Daily!$C$1)/20</f>
        <v>0</v>
      </c>
      <c r="M232" s="334">
        <f>+SUMIFS('nabati '!BF:BF,'nabati '!$BI:$BI,Daily!$A232,'nabati '!$BG:$BG,Daily!$C$1)/6</f>
        <v>0</v>
      </c>
      <c r="N232" s="335">
        <f>+SUMIFS('nabati '!BM:BM,'nabati '!BP:BP,Daily!$A232,'nabati '!BN:BN,Daily!$C$1)/6</f>
        <v>0</v>
      </c>
      <c r="O232" s="21">
        <f t="shared" si="23"/>
        <v>0</v>
      </c>
    </row>
    <row r="233" spans="1:15" s="269" customFormat="1" hidden="1" outlineLevel="1">
      <c r="A233" s="190">
        <v>695</v>
      </c>
      <c r="B233" s="191" t="s">
        <v>53</v>
      </c>
      <c r="C233" s="19" t="s">
        <v>290</v>
      </c>
      <c r="D233" s="20" t="s">
        <v>250</v>
      </c>
      <c r="E233" s="21">
        <f>+SUMIFS('nabati '!B:B,'nabati '!$E:$E,Daily!$A233,'nabati '!$C:$C,Daily!$C$1)/6</f>
        <v>0</v>
      </c>
      <c r="F233" s="21">
        <f>+SUMIFS('nabati '!I:I,'nabati '!$L:$L,Daily!$A233,'nabati '!$J:$J,Daily!$C$1)/6</f>
        <v>0</v>
      </c>
      <c r="G233" s="21">
        <f>+SUMIFS('nabati '!P:P,'nabati '!$S:$S,Daily!$A233,'nabati '!$Q:$Q,Daily!$C$1)/60</f>
        <v>0</v>
      </c>
      <c r="H233" s="21">
        <f>+SUMIFS('nabati '!W:W,'nabati '!$Z:$Z,Daily!$A233,'nabati '!$X:$X,Daily!$C$1)/6</f>
        <v>0</v>
      </c>
      <c r="I233" s="21">
        <f>+SUMIFS('nabati '!AD:AD,'nabati '!$AG:$AG,Daily!$A233,'nabati '!$AE:$AE,Daily!$C$1)/60</f>
        <v>0</v>
      </c>
      <c r="J233" s="21">
        <f>+SUMIFS('nabati '!AK:AK,'nabati '!$AN:$AN,Daily!$A233,'nabati '!$AL:$AL,Daily!$C$1)/60</f>
        <v>0</v>
      </c>
      <c r="K233" s="21">
        <f>+SUMIFS('nabati '!AR:AR,'nabati '!$AU:$AU,Daily!$A233,'nabati '!$AS:$AS,Daily!$C$1)/60</f>
        <v>0</v>
      </c>
      <c r="L233" s="21">
        <f>+SUMIFS('nabati '!AY:AY,'nabati '!$BB:$BB,Daily!$A233,'nabati '!$AZ:$AZ,Daily!$C$1)/20</f>
        <v>0</v>
      </c>
      <c r="M233" s="334">
        <f>+SUMIFS('nabati '!BF:BF,'nabati '!$BI:$BI,Daily!$A233,'nabati '!$BG:$BG,Daily!$C$1)/6</f>
        <v>0</v>
      </c>
      <c r="N233" s="335">
        <f>+SUMIFS('nabati '!BM:BM,'nabati '!BP:BP,Daily!$A233,'nabati '!BN:BN,Daily!$C$1)/6</f>
        <v>0</v>
      </c>
      <c r="O233" s="21">
        <f>+SUMPRODUCT($E$1:$M$1,E233:M233)</f>
        <v>0</v>
      </c>
    </row>
    <row r="234" spans="1:15" s="269" customFormat="1" hidden="1" outlineLevel="1">
      <c r="A234" s="190">
        <v>698</v>
      </c>
      <c r="B234" s="191" t="s">
        <v>53</v>
      </c>
      <c r="C234" s="19" t="s">
        <v>291</v>
      </c>
      <c r="D234" s="20" t="s">
        <v>250</v>
      </c>
      <c r="E234" s="21">
        <f>+SUMIFS('nabati '!B:B,'nabati '!$E:$E,Daily!$A234,'nabati '!$C:$C,Daily!$C$1)/6</f>
        <v>0</v>
      </c>
      <c r="F234" s="21">
        <f>+SUMIFS('nabati '!I:I,'nabati '!$L:$L,Daily!$A234,'nabati '!$J:$J,Daily!$C$1)/6</f>
        <v>0</v>
      </c>
      <c r="G234" s="21">
        <f>+SUMIFS('nabati '!P:P,'nabati '!$S:$S,Daily!$A234,'nabati '!$Q:$Q,Daily!$C$1)/60</f>
        <v>0</v>
      </c>
      <c r="H234" s="21">
        <f>+SUMIFS('nabati '!W:W,'nabati '!$Z:$Z,Daily!$A234,'nabati '!$X:$X,Daily!$C$1)/6</f>
        <v>0</v>
      </c>
      <c r="I234" s="21">
        <f>+SUMIFS('nabati '!AD:AD,'nabati '!$AG:$AG,Daily!$A234,'nabati '!$AE:$AE,Daily!$C$1)/60</f>
        <v>0</v>
      </c>
      <c r="J234" s="21">
        <f>+SUMIFS('nabati '!AK:AK,'nabati '!$AN:$AN,Daily!$A234,'nabati '!$AL:$AL,Daily!$C$1)/60</f>
        <v>0</v>
      </c>
      <c r="K234" s="21">
        <f>+SUMIFS('nabati '!AR:AR,'nabati '!$AU:$AU,Daily!$A234,'nabati '!$AS:$AS,Daily!$C$1)/60</f>
        <v>0</v>
      </c>
      <c r="L234" s="21">
        <f>+SUMIFS('nabati '!AY:AY,'nabati '!$BB:$BB,Daily!$A234,'nabati '!$AZ:$AZ,Daily!$C$1)/20</f>
        <v>0</v>
      </c>
      <c r="M234" s="334">
        <f>+SUMIFS('nabati '!BF:BF,'nabati '!$BI:$BI,Daily!$A234,'nabati '!$BG:$BG,Daily!$C$1)/6</f>
        <v>0</v>
      </c>
      <c r="N234" s="335">
        <f>+SUMIFS('nabati '!BM:BM,'nabati '!BP:BP,Daily!$A234,'nabati '!BN:BN,Daily!$C$1)/6</f>
        <v>0</v>
      </c>
      <c r="O234" s="21">
        <f>+SUMPRODUCT($E$1:$M$1,E234:M234)</f>
        <v>0</v>
      </c>
    </row>
    <row r="235" spans="1:15" s="367" customFormat="1" hidden="1" outlineLevel="1">
      <c r="A235" s="187">
        <v>2001</v>
      </c>
      <c r="B235" s="191" t="s">
        <v>53</v>
      </c>
      <c r="C235" s="188" t="s">
        <v>292</v>
      </c>
      <c r="D235" s="376" t="s">
        <v>250</v>
      </c>
      <c r="E235" s="448">
        <f>+SUMIFS('nabati '!B:B,'nabati '!$E:$E,Daily!$A235,'nabati '!$C:$C,Daily!$C$1)/6</f>
        <v>0</v>
      </c>
      <c r="F235" s="448">
        <f>+SUMIFS('nabati '!I:I,'nabati '!$L:$L,Daily!$A235,'nabati '!$J:$J,Daily!$C$1)/6</f>
        <v>0</v>
      </c>
      <c r="G235" s="448">
        <f>+SUMIFS('nabati '!P:P,'nabati '!$S:$S,Daily!$A235,'nabati '!$Q:$Q,Daily!$C$1)/60</f>
        <v>0</v>
      </c>
      <c r="H235" s="448">
        <f>+SUMIFS('nabati '!W:W,'nabati '!$Z:$Z,Daily!$A235,'nabati '!$X:$X,Daily!$C$1)/6</f>
        <v>0</v>
      </c>
      <c r="I235" s="448">
        <f>+SUMIFS('nabati '!AD:AD,'nabati '!$AG:$AG,Daily!$A235,'nabati '!$AE:$AE,Daily!$C$1)/60</f>
        <v>0</v>
      </c>
      <c r="J235" s="448">
        <f>+SUMIFS('nabati '!AK:AK,'nabati '!$AN:$AN,Daily!$A235,'nabati '!$AL:$AL,Daily!$C$1)/60</f>
        <v>0</v>
      </c>
      <c r="K235" s="448">
        <f>+SUMIFS('nabati '!AR:AR,'nabati '!$AU:$AU,Daily!$A235,'nabati '!$AS:$AS,Daily!$C$1)/60</f>
        <v>0</v>
      </c>
      <c r="L235" s="448">
        <f>+SUMIFS('nabati '!AY:AY,'nabati '!$BB:$BB,Daily!$A235,'nabati '!$AZ:$AZ,Daily!$C$1)/20</f>
        <v>0</v>
      </c>
      <c r="M235" s="337">
        <f>+SUMIFS('nabati '!BF:BF,'nabati '!$BI:$BI,Daily!$A235,'nabati '!$BG:$BG,Daily!$C$1)/6</f>
        <v>0</v>
      </c>
      <c r="N235" s="338">
        <f>+SUMIFS('nabati '!BM:BM,'nabati '!BP:BP,Daily!$A235,'nabati '!BN:BN,Daily!$C$1)/6</f>
        <v>0</v>
      </c>
      <c r="O235" s="21">
        <f t="shared" ref="O235:O247" si="24">+SUMPRODUCT($E$1:$M$1,E235:M235)</f>
        <v>0</v>
      </c>
    </row>
    <row r="236" spans="1:15" s="269" customFormat="1" hidden="1" outlineLevel="1">
      <c r="A236" s="190">
        <v>2003</v>
      </c>
      <c r="B236" s="191" t="s">
        <v>53</v>
      </c>
      <c r="C236" s="19" t="s">
        <v>293</v>
      </c>
      <c r="D236" s="20" t="s">
        <v>250</v>
      </c>
      <c r="E236" s="21">
        <f>+SUMIFS('nabati '!B:B,'nabati '!$E:$E,Daily!$A236,'nabati '!$C:$C,Daily!$C$1)/6</f>
        <v>0</v>
      </c>
      <c r="F236" s="21">
        <f>+SUMIFS('nabati '!I:I,'nabati '!$L:$L,Daily!$A236,'nabati '!$J:$J,Daily!$C$1)/6</f>
        <v>0</v>
      </c>
      <c r="G236" s="21">
        <f>+SUMIFS('nabati '!P:P,'nabati '!$S:$S,Daily!$A236,'nabati '!$Q:$Q,Daily!$C$1)/60</f>
        <v>0</v>
      </c>
      <c r="H236" s="21">
        <f>+SUMIFS('nabati '!W:W,'nabati '!$Z:$Z,Daily!$A236,'nabati '!$X:$X,Daily!$C$1)/6</f>
        <v>0</v>
      </c>
      <c r="I236" s="21">
        <f>+SUMIFS('nabati '!AD:AD,'nabati '!$AG:$AG,Daily!$A236,'nabati '!$AE:$AE,Daily!$C$1)/60</f>
        <v>0</v>
      </c>
      <c r="J236" s="21">
        <f>+SUMIFS('nabati '!AK:AK,'nabati '!$AN:$AN,Daily!$A236,'nabati '!$AL:$AL,Daily!$C$1)/60</f>
        <v>0</v>
      </c>
      <c r="K236" s="21">
        <f>+SUMIFS('nabati '!AR:AR,'nabati '!$AU:$AU,Daily!$A236,'nabati '!$AS:$AS,Daily!$C$1)/60</f>
        <v>0</v>
      </c>
      <c r="L236" s="21">
        <f>+SUMIFS('nabati '!AY:AY,'nabati '!$BB:$BB,Daily!$A236,'nabati '!$AZ:$AZ,Daily!$C$1)/20</f>
        <v>0</v>
      </c>
      <c r="M236" s="334">
        <f>+SUMIFS('nabati '!BF:BF,'nabati '!$BI:$BI,Daily!$A236,'nabati '!$BG:$BG,Daily!$C$1)/6</f>
        <v>0</v>
      </c>
      <c r="N236" s="335">
        <f>+SUMIFS('nabati '!BM:BM,'nabati '!BP:BP,Daily!$A236,'nabati '!BN:BN,Daily!$C$1)/6</f>
        <v>0</v>
      </c>
      <c r="O236" s="21">
        <f t="shared" si="24"/>
        <v>0</v>
      </c>
    </row>
    <row r="237" spans="1:15" s="269" customFormat="1" hidden="1" outlineLevel="1">
      <c r="A237" s="190">
        <v>2016</v>
      </c>
      <c r="B237" s="191" t="s">
        <v>53</v>
      </c>
      <c r="C237" s="20" t="s">
        <v>294</v>
      </c>
      <c r="D237" s="20" t="s">
        <v>250</v>
      </c>
      <c r="E237" s="21">
        <f>+SUMIFS('nabati '!B:B,'nabati '!$E:$E,Daily!$A237,'nabati '!$C:$C,Daily!$C$1)/6</f>
        <v>0</v>
      </c>
      <c r="F237" s="21">
        <f>+SUMIFS('nabati '!I:I,'nabati '!$L:$L,Daily!$A237,'nabati '!$J:$J,Daily!$C$1)/6</f>
        <v>0</v>
      </c>
      <c r="G237" s="21">
        <f>+SUMIFS('nabati '!P:P,'nabati '!$S:$S,Daily!$A237,'nabati '!$Q:$Q,Daily!$C$1)/60</f>
        <v>0</v>
      </c>
      <c r="H237" s="21">
        <f>+SUMIFS('nabati '!W:W,'nabati '!$Z:$Z,Daily!$A237,'nabati '!$X:$X,Daily!$C$1)/6</f>
        <v>0</v>
      </c>
      <c r="I237" s="21">
        <f>+SUMIFS('nabati '!AD:AD,'nabati '!$AG:$AG,Daily!$A237,'nabati '!$AE:$AE,Daily!$C$1)/60</f>
        <v>0</v>
      </c>
      <c r="J237" s="21">
        <f>+SUMIFS('nabati '!AK:AK,'nabati '!$AN:$AN,Daily!$A237,'nabati '!$AL:$AL,Daily!$C$1)/60</f>
        <v>0</v>
      </c>
      <c r="K237" s="21">
        <f>+SUMIFS('nabati '!AR:AR,'nabati '!$AU:$AU,Daily!$A237,'nabati '!$AS:$AS,Daily!$C$1)/60</f>
        <v>0</v>
      </c>
      <c r="L237" s="21">
        <f>+SUMIFS('nabati '!AY:AY,'nabati '!$BB:$BB,Daily!$A237,'nabati '!$AZ:$AZ,Daily!$C$1)/20</f>
        <v>0</v>
      </c>
      <c r="M237" s="334">
        <f>+SUMIFS('nabati '!BF:BF,'nabati '!$BI:$BI,Daily!$A237,'nabati '!$BG:$BG,Daily!$C$1)/6</f>
        <v>0</v>
      </c>
      <c r="N237" s="335">
        <f>+SUMIFS('nabati '!BM:BM,'nabati '!BP:BP,Daily!$A237,'nabati '!BN:BN,Daily!$C$1)/6</f>
        <v>0</v>
      </c>
      <c r="O237" s="21">
        <f t="shared" si="24"/>
        <v>0</v>
      </c>
    </row>
    <row r="238" spans="1:15" s="269" customFormat="1" hidden="1" outlineLevel="1">
      <c r="A238" s="190">
        <v>2017</v>
      </c>
      <c r="B238" s="191" t="s">
        <v>53</v>
      </c>
      <c r="C238" s="20" t="s">
        <v>295</v>
      </c>
      <c r="D238" s="20" t="s">
        <v>250</v>
      </c>
      <c r="E238" s="21">
        <f>+SUMIFS('nabati '!B:B,'nabati '!$E:$E,Daily!$A238,'nabati '!$C:$C,Daily!$C$1)/6</f>
        <v>0</v>
      </c>
      <c r="F238" s="21">
        <f>+SUMIFS('nabati '!I:I,'nabati '!$L:$L,Daily!$A238,'nabati '!$J:$J,Daily!$C$1)/6</f>
        <v>0</v>
      </c>
      <c r="G238" s="21">
        <f>+SUMIFS('nabati '!P:P,'nabati '!$S:$S,Daily!$A238,'nabati '!$Q:$Q,Daily!$C$1)/60</f>
        <v>0</v>
      </c>
      <c r="H238" s="21">
        <f>+SUMIFS('nabati '!W:W,'nabati '!$Z:$Z,Daily!$A238,'nabati '!$X:$X,Daily!$C$1)/6</f>
        <v>0</v>
      </c>
      <c r="I238" s="21">
        <f>+SUMIFS('nabati '!AD:AD,'nabati '!$AG:$AG,Daily!$A238,'nabati '!$AE:$AE,Daily!$C$1)/60</f>
        <v>0</v>
      </c>
      <c r="J238" s="21">
        <f>+SUMIFS('nabati '!AK:AK,'nabati '!$AN:$AN,Daily!$A238,'nabati '!$AL:$AL,Daily!$C$1)/60</f>
        <v>0</v>
      </c>
      <c r="K238" s="21">
        <f>+SUMIFS('nabati '!AR:AR,'nabati '!$AU:$AU,Daily!$A238,'nabati '!$AS:$AS,Daily!$C$1)/60</f>
        <v>0</v>
      </c>
      <c r="L238" s="21">
        <f>+SUMIFS('nabati '!AY:AY,'nabati '!$BB:$BB,Daily!$A238,'nabati '!$AZ:$AZ,Daily!$C$1)/20</f>
        <v>0</v>
      </c>
      <c r="M238" s="334">
        <f>+SUMIFS('nabati '!BF:BF,'nabati '!$BI:$BI,Daily!$A238,'nabati '!$BG:$BG,Daily!$C$1)/6</f>
        <v>0</v>
      </c>
      <c r="N238" s="335">
        <f>+SUMIFS('nabati '!BM:BM,'nabati '!BP:BP,Daily!$A238,'nabati '!BN:BN,Daily!$C$1)/6</f>
        <v>0</v>
      </c>
      <c r="O238" s="21">
        <f t="shared" si="24"/>
        <v>0</v>
      </c>
    </row>
    <row r="239" spans="1:15" s="269" customFormat="1" hidden="1" outlineLevel="1">
      <c r="A239" s="190">
        <v>2019</v>
      </c>
      <c r="B239" s="191" t="s">
        <v>53</v>
      </c>
      <c r="C239" s="19" t="s">
        <v>296</v>
      </c>
      <c r="D239" s="20" t="s">
        <v>250</v>
      </c>
      <c r="E239" s="21">
        <f>+SUMIFS('nabati '!B:B,'nabati '!$E:$E,Daily!$A239,'nabati '!$C:$C,Daily!$C$1)/6</f>
        <v>0</v>
      </c>
      <c r="F239" s="21">
        <f>+SUMIFS('nabati '!I:I,'nabati '!$L:$L,Daily!$A239,'nabati '!$J:$J,Daily!$C$1)/6</f>
        <v>0</v>
      </c>
      <c r="G239" s="21">
        <f>+SUMIFS('nabati '!P:P,'nabati '!$S:$S,Daily!$A239,'nabati '!$Q:$Q,Daily!$C$1)/60</f>
        <v>0</v>
      </c>
      <c r="H239" s="21">
        <f>+SUMIFS('nabati '!W:W,'nabati '!$Z:$Z,Daily!$A239,'nabati '!$X:$X,Daily!$C$1)/6</f>
        <v>0</v>
      </c>
      <c r="I239" s="21">
        <f>+SUMIFS('nabati '!AD:AD,'nabati '!$AG:$AG,Daily!$A239,'nabati '!$AE:$AE,Daily!$C$1)/60</f>
        <v>0</v>
      </c>
      <c r="J239" s="21">
        <f>+SUMIFS('nabati '!AK:AK,'nabati '!$AN:$AN,Daily!$A239,'nabati '!$AL:$AL,Daily!$C$1)/60</f>
        <v>0</v>
      </c>
      <c r="K239" s="21">
        <f>+SUMIFS('nabati '!AR:AR,'nabati '!$AU:$AU,Daily!$A239,'nabati '!$AS:$AS,Daily!$C$1)/60</f>
        <v>0</v>
      </c>
      <c r="L239" s="21">
        <f>+SUMIFS('nabati '!AY:AY,'nabati '!$BB:$BB,Daily!$A239,'nabati '!$AZ:$AZ,Daily!$C$1)/20</f>
        <v>0</v>
      </c>
      <c r="M239" s="334">
        <f>+SUMIFS('nabati '!BF:BF,'nabati '!$BI:$BI,Daily!$A239,'nabati '!$BG:$BG,Daily!$C$1)/6</f>
        <v>0</v>
      </c>
      <c r="N239" s="335">
        <f>+SUMIFS('nabati '!BM:BM,'nabati '!BP:BP,Daily!$A239,'nabati '!BN:BN,Daily!$C$1)/6</f>
        <v>0</v>
      </c>
      <c r="O239" s="21">
        <f t="shared" si="24"/>
        <v>0</v>
      </c>
    </row>
    <row r="240" spans="1:15" s="269" customFormat="1" hidden="1" outlineLevel="1">
      <c r="A240" s="190">
        <v>2020</v>
      </c>
      <c r="B240" s="191" t="s">
        <v>53</v>
      </c>
      <c r="C240" s="19" t="s">
        <v>297</v>
      </c>
      <c r="D240" s="20" t="s">
        <v>250</v>
      </c>
      <c r="E240" s="21">
        <f>+SUMIFS('nabati '!B:B,'nabati '!$E:$E,Daily!$A240,'nabati '!$C:$C,Daily!$C$1)/6</f>
        <v>0</v>
      </c>
      <c r="F240" s="21">
        <f>+SUMIFS('nabati '!I:I,'nabati '!$L:$L,Daily!$A240,'nabati '!$J:$J,Daily!$C$1)/6</f>
        <v>0</v>
      </c>
      <c r="G240" s="21">
        <f>+SUMIFS('nabati '!P:P,'nabati '!$S:$S,Daily!$A240,'nabati '!$Q:$Q,Daily!$C$1)/60</f>
        <v>0</v>
      </c>
      <c r="H240" s="21">
        <f>+SUMIFS('nabati '!W:W,'nabati '!$Z:$Z,Daily!$A240,'nabati '!$X:$X,Daily!$C$1)/6</f>
        <v>0</v>
      </c>
      <c r="I240" s="21">
        <f>+SUMIFS('nabati '!AD:AD,'nabati '!$AG:$AG,Daily!$A240,'nabati '!$AE:$AE,Daily!$C$1)/60</f>
        <v>0</v>
      </c>
      <c r="J240" s="21">
        <f>+SUMIFS('nabati '!AK:AK,'nabati '!$AN:$AN,Daily!$A240,'nabati '!$AL:$AL,Daily!$C$1)/60</f>
        <v>0</v>
      </c>
      <c r="K240" s="21">
        <f>+SUMIFS('nabati '!AR:AR,'nabati '!$AU:$AU,Daily!$A240,'nabati '!$AS:$AS,Daily!$C$1)/60</f>
        <v>0</v>
      </c>
      <c r="L240" s="21">
        <f>+SUMIFS('nabati '!AY:AY,'nabati '!$BB:$BB,Daily!$A240,'nabati '!$AZ:$AZ,Daily!$C$1)/20</f>
        <v>0</v>
      </c>
      <c r="M240" s="334">
        <f>+SUMIFS('nabati '!BF:BF,'nabati '!$BI:$BI,Daily!$A240,'nabati '!$BG:$BG,Daily!$C$1)/6</f>
        <v>0</v>
      </c>
      <c r="N240" s="335">
        <f>+SUMIFS('nabati '!BM:BM,'nabati '!BP:BP,Daily!$A240,'nabati '!BN:BN,Daily!$C$1)/6</f>
        <v>0</v>
      </c>
      <c r="O240" s="21">
        <f t="shared" si="24"/>
        <v>0</v>
      </c>
    </row>
    <row r="241" spans="1:15" s="269" customFormat="1" hidden="1" outlineLevel="1">
      <c r="A241" s="190">
        <v>2025</v>
      </c>
      <c r="B241" s="191" t="s">
        <v>53</v>
      </c>
      <c r="C241" s="19" t="s">
        <v>298</v>
      </c>
      <c r="D241" s="20" t="s">
        <v>250</v>
      </c>
      <c r="E241" s="21">
        <f>+SUMIFS('nabati '!B:B,'nabati '!$E:$E,Daily!$A241,'nabati '!$C:$C,Daily!$C$1)/6</f>
        <v>0</v>
      </c>
      <c r="F241" s="21">
        <f>+SUMIFS('nabati '!I:I,'nabati '!$L:$L,Daily!$A241,'nabati '!$J:$J,Daily!$C$1)/6</f>
        <v>0</v>
      </c>
      <c r="G241" s="21">
        <f>+SUMIFS('nabati '!P:P,'nabati '!$S:$S,Daily!$A241,'nabati '!$Q:$Q,Daily!$C$1)/60</f>
        <v>0</v>
      </c>
      <c r="H241" s="21">
        <f>+SUMIFS('nabati '!W:W,'nabati '!$Z:$Z,Daily!$A241,'nabati '!$X:$X,Daily!$C$1)/6</f>
        <v>0</v>
      </c>
      <c r="I241" s="21">
        <f>+SUMIFS('nabati '!AD:AD,'nabati '!$AG:$AG,Daily!$A241,'nabati '!$AE:$AE,Daily!$C$1)/60</f>
        <v>0</v>
      </c>
      <c r="J241" s="21">
        <f>+SUMIFS('nabati '!AK:AK,'nabati '!$AN:$AN,Daily!$A241,'nabati '!$AL:$AL,Daily!$C$1)/60</f>
        <v>0</v>
      </c>
      <c r="K241" s="21">
        <f>+SUMIFS('nabati '!AR:AR,'nabati '!$AU:$AU,Daily!$A241,'nabati '!$AS:$AS,Daily!$C$1)/60</f>
        <v>0</v>
      </c>
      <c r="L241" s="21">
        <f>+SUMIFS('nabati '!AY:AY,'nabati '!$BB:$BB,Daily!$A241,'nabati '!$AZ:$AZ,Daily!$C$1)/20</f>
        <v>0</v>
      </c>
      <c r="M241" s="334">
        <f>+SUMIFS('nabati '!BF:BF,'nabati '!$BI:$BI,Daily!$A241,'nabati '!$BG:$BG,Daily!$C$1)/6</f>
        <v>0</v>
      </c>
      <c r="N241" s="335">
        <f>+SUMIFS('nabati '!BM:BM,'nabati '!BP:BP,Daily!$A241,'nabati '!BN:BN,Daily!$C$1)/6</f>
        <v>0</v>
      </c>
      <c r="O241" s="21">
        <f t="shared" si="24"/>
        <v>0</v>
      </c>
    </row>
    <row r="242" spans="1:15" s="269" customFormat="1" hidden="1" outlineLevel="1">
      <c r="A242" s="190">
        <v>2032</v>
      </c>
      <c r="B242" s="191" t="s">
        <v>53</v>
      </c>
      <c r="C242" s="19" t="s">
        <v>299</v>
      </c>
      <c r="D242" s="20" t="s">
        <v>250</v>
      </c>
      <c r="E242" s="21">
        <f>+SUMIFS('nabati '!B:B,'nabati '!$E:$E,Daily!$A242,'nabati '!$C:$C,Daily!$C$1)/6</f>
        <v>0</v>
      </c>
      <c r="F242" s="21">
        <f>+SUMIFS('nabati '!I:I,'nabati '!$L:$L,Daily!$A242,'nabati '!$J:$J,Daily!$C$1)/6</f>
        <v>0</v>
      </c>
      <c r="G242" s="21">
        <f>+SUMIFS('nabati '!P:P,'nabati '!$S:$S,Daily!$A242,'nabati '!$Q:$Q,Daily!$C$1)/60</f>
        <v>0</v>
      </c>
      <c r="H242" s="21">
        <f>+SUMIFS('nabati '!W:W,'nabati '!$Z:$Z,Daily!$A242,'nabati '!$X:$X,Daily!$C$1)/6</f>
        <v>0</v>
      </c>
      <c r="I242" s="21">
        <f>+SUMIFS('nabati '!AD:AD,'nabati '!$AG:$AG,Daily!$A242,'nabati '!$AE:$AE,Daily!$C$1)/60</f>
        <v>0</v>
      </c>
      <c r="J242" s="21">
        <f>+SUMIFS('nabati '!AK:AK,'nabati '!$AN:$AN,Daily!$A242,'nabati '!$AL:$AL,Daily!$C$1)/60</f>
        <v>0</v>
      </c>
      <c r="K242" s="21">
        <f>+SUMIFS('nabati '!AR:AR,'nabati '!$AU:$AU,Daily!$A242,'nabati '!$AS:$AS,Daily!$C$1)/60</f>
        <v>0</v>
      </c>
      <c r="L242" s="21">
        <f>+SUMIFS('nabati '!AY:AY,'nabati '!$BB:$BB,Daily!$A242,'nabati '!$AZ:$AZ,Daily!$C$1)/20</f>
        <v>0</v>
      </c>
      <c r="M242" s="334">
        <f>+SUMIFS('nabati '!BF:BF,'nabati '!$BI:$BI,Daily!$A242,'nabati '!$BG:$BG,Daily!$C$1)/6</f>
        <v>0</v>
      </c>
      <c r="N242" s="335">
        <f>+SUMIFS('nabati '!BM:BM,'nabati '!BP:BP,Daily!$A242,'nabati '!BN:BN,Daily!$C$1)/6</f>
        <v>0</v>
      </c>
      <c r="O242" s="21">
        <f t="shared" si="24"/>
        <v>0</v>
      </c>
    </row>
    <row r="243" spans="1:15" s="269" customFormat="1" hidden="1" outlineLevel="1">
      <c r="A243" s="190">
        <v>2034</v>
      </c>
      <c r="B243" s="191" t="s">
        <v>53</v>
      </c>
      <c r="C243" s="19" t="s">
        <v>300</v>
      </c>
      <c r="D243" s="20" t="s">
        <v>250</v>
      </c>
      <c r="E243" s="21">
        <f>+SUMIFS('nabati '!B:B,'nabati '!$E:$E,Daily!$A243,'nabati '!$C:$C,Daily!$C$1)/6</f>
        <v>0</v>
      </c>
      <c r="F243" s="21">
        <f>+SUMIFS('nabati '!I:I,'nabati '!$L:$L,Daily!$A243,'nabati '!$J:$J,Daily!$C$1)/6</f>
        <v>0</v>
      </c>
      <c r="G243" s="21">
        <f>+SUMIFS('nabati '!P:P,'nabati '!$S:$S,Daily!$A243,'nabati '!$Q:$Q,Daily!$C$1)/60</f>
        <v>0</v>
      </c>
      <c r="H243" s="21">
        <f>+SUMIFS('nabati '!W:W,'nabati '!$Z:$Z,Daily!$A243,'nabati '!$X:$X,Daily!$C$1)/6</f>
        <v>0</v>
      </c>
      <c r="I243" s="21">
        <f>+SUMIFS('nabati '!AD:AD,'nabati '!$AG:$AG,Daily!$A243,'nabati '!$AE:$AE,Daily!$C$1)/60</f>
        <v>0</v>
      </c>
      <c r="J243" s="21">
        <f>+SUMIFS('nabati '!AK:AK,'nabati '!$AN:$AN,Daily!$A243,'nabati '!$AL:$AL,Daily!$C$1)/60</f>
        <v>0</v>
      </c>
      <c r="K243" s="21">
        <f>+SUMIFS('nabati '!AR:AR,'nabati '!$AU:$AU,Daily!$A243,'nabati '!$AS:$AS,Daily!$C$1)/60</f>
        <v>0</v>
      </c>
      <c r="L243" s="21">
        <f>+SUMIFS('nabati '!AY:AY,'nabati '!$BB:$BB,Daily!$A243,'nabati '!$AZ:$AZ,Daily!$C$1)/20</f>
        <v>0</v>
      </c>
      <c r="M243" s="334">
        <f>+SUMIFS('nabati '!BF:BF,'nabati '!$BI:$BI,Daily!$A243,'nabati '!$BG:$BG,Daily!$C$1)/6</f>
        <v>0</v>
      </c>
      <c r="N243" s="335">
        <f>+SUMIFS('nabati '!BM:BM,'nabati '!BP:BP,Daily!$A243,'nabati '!BN:BN,Daily!$C$1)/6</f>
        <v>0</v>
      </c>
      <c r="O243" s="21">
        <f t="shared" si="24"/>
        <v>0</v>
      </c>
    </row>
    <row r="244" spans="1:15" s="269" customFormat="1" hidden="1" outlineLevel="1">
      <c r="A244" s="190">
        <v>2039</v>
      </c>
      <c r="B244" s="191" t="s">
        <v>53</v>
      </c>
      <c r="C244" s="19" t="s">
        <v>301</v>
      </c>
      <c r="D244" s="20" t="s">
        <v>250</v>
      </c>
      <c r="E244" s="21">
        <f>+SUMIFS('nabati '!B:B,'nabati '!$E:$E,Daily!$A244,'nabati '!$C:$C,Daily!$C$1)/6</f>
        <v>0</v>
      </c>
      <c r="F244" s="21">
        <f>+SUMIFS('nabati '!I:I,'nabati '!$L:$L,Daily!$A244,'nabati '!$J:$J,Daily!$C$1)/6</f>
        <v>0</v>
      </c>
      <c r="G244" s="21">
        <f>+SUMIFS('nabati '!P:P,'nabati '!$S:$S,Daily!$A244,'nabati '!$Q:$Q,Daily!$C$1)/60</f>
        <v>0</v>
      </c>
      <c r="H244" s="21">
        <f>+SUMIFS('nabati '!W:W,'nabati '!$Z:$Z,Daily!$A244,'nabati '!$X:$X,Daily!$C$1)/6</f>
        <v>0</v>
      </c>
      <c r="I244" s="21">
        <f>+SUMIFS('nabati '!AD:AD,'nabati '!$AG:$AG,Daily!$A244,'nabati '!$AE:$AE,Daily!$C$1)/60</f>
        <v>0</v>
      </c>
      <c r="J244" s="21">
        <f>+SUMIFS('nabati '!AK:AK,'nabati '!$AN:$AN,Daily!$A244,'nabati '!$AL:$AL,Daily!$C$1)/60</f>
        <v>0</v>
      </c>
      <c r="K244" s="21">
        <f>+SUMIFS('nabati '!AR:AR,'nabati '!$AU:$AU,Daily!$A244,'nabati '!$AS:$AS,Daily!$C$1)/60</f>
        <v>0</v>
      </c>
      <c r="L244" s="21">
        <f>+SUMIFS('nabati '!AY:AY,'nabati '!$BB:$BB,Daily!$A244,'nabati '!$AZ:$AZ,Daily!$C$1)/20</f>
        <v>0</v>
      </c>
      <c r="M244" s="334">
        <f>+SUMIFS('nabati '!BF:BF,'nabati '!$BI:$BI,Daily!$A244,'nabati '!$BG:$BG,Daily!$C$1)/6</f>
        <v>0</v>
      </c>
      <c r="N244" s="335">
        <f>+SUMIFS('nabati '!BM:BM,'nabati '!BP:BP,Daily!$A244,'nabati '!BN:BN,Daily!$C$1)/6</f>
        <v>0</v>
      </c>
      <c r="O244" s="21">
        <f t="shared" si="24"/>
        <v>0</v>
      </c>
    </row>
    <row r="245" spans="1:15" s="269" customFormat="1" hidden="1" outlineLevel="1">
      <c r="A245" s="190">
        <v>2041</v>
      </c>
      <c r="B245" s="191" t="s">
        <v>53</v>
      </c>
      <c r="C245" s="20" t="s">
        <v>302</v>
      </c>
      <c r="D245" s="20" t="s">
        <v>250</v>
      </c>
      <c r="E245" s="21">
        <f>+SUMIFS('nabati '!B:B,'nabati '!$E:$E,Daily!$A245,'nabati '!$C:$C,Daily!$C$1)/6</f>
        <v>0</v>
      </c>
      <c r="F245" s="21">
        <f>+SUMIFS('nabati '!I:I,'nabati '!$L:$L,Daily!$A245,'nabati '!$J:$J,Daily!$C$1)/6</f>
        <v>0</v>
      </c>
      <c r="G245" s="21">
        <f>+SUMIFS('nabati '!P:P,'nabati '!$S:$S,Daily!$A245,'nabati '!$Q:$Q,Daily!$C$1)/60</f>
        <v>0</v>
      </c>
      <c r="H245" s="21">
        <f>+SUMIFS('nabati '!W:W,'nabati '!$Z:$Z,Daily!$A245,'nabati '!$X:$X,Daily!$C$1)/6</f>
        <v>0</v>
      </c>
      <c r="I245" s="21">
        <f>+SUMIFS('nabati '!AD:AD,'nabati '!$AG:$AG,Daily!$A245,'nabati '!$AE:$AE,Daily!$C$1)/60</f>
        <v>0</v>
      </c>
      <c r="J245" s="21">
        <f>+SUMIFS('nabati '!AK:AK,'nabati '!$AN:$AN,Daily!$A245,'nabati '!$AL:$AL,Daily!$C$1)/60</f>
        <v>0</v>
      </c>
      <c r="K245" s="21">
        <f>+SUMIFS('nabati '!AR:AR,'nabati '!$AU:$AU,Daily!$A245,'nabati '!$AS:$AS,Daily!$C$1)/60</f>
        <v>0</v>
      </c>
      <c r="L245" s="21">
        <f>+SUMIFS('nabati '!AY:AY,'nabati '!$BB:$BB,Daily!$A245,'nabati '!$AZ:$AZ,Daily!$C$1)/20</f>
        <v>0</v>
      </c>
      <c r="M245" s="334">
        <f>+SUMIFS('nabati '!BF:BF,'nabati '!$BI:$BI,Daily!$A245,'nabati '!$BG:$BG,Daily!$C$1)/6</f>
        <v>0</v>
      </c>
      <c r="N245" s="335">
        <f>+SUMIFS('nabati '!BM:BM,'nabati '!BP:BP,Daily!$A245,'nabati '!BN:BN,Daily!$C$1)/6</f>
        <v>0</v>
      </c>
      <c r="O245" s="21">
        <f t="shared" si="24"/>
        <v>0</v>
      </c>
    </row>
    <row r="246" spans="1:15" s="269" customFormat="1" hidden="1" outlineLevel="1">
      <c r="A246" s="190">
        <v>2044</v>
      </c>
      <c r="B246" s="191" t="s">
        <v>53</v>
      </c>
      <c r="C246" s="20" t="s">
        <v>303</v>
      </c>
      <c r="D246" s="20" t="s">
        <v>250</v>
      </c>
      <c r="E246" s="21">
        <f>+SUMIFS('nabati '!B:B,'nabati '!$E:$E,Daily!$A246,'nabati '!$C:$C,Daily!$C$1)/6</f>
        <v>0</v>
      </c>
      <c r="F246" s="21">
        <f>+SUMIFS('nabati '!I:I,'nabati '!$L:$L,Daily!$A246,'nabati '!$J:$J,Daily!$C$1)/6</f>
        <v>0</v>
      </c>
      <c r="G246" s="21">
        <f>+SUMIFS('nabati '!P:P,'nabati '!$S:$S,Daily!$A246,'nabati '!$Q:$Q,Daily!$C$1)/60</f>
        <v>0</v>
      </c>
      <c r="H246" s="21">
        <f>+SUMIFS('nabati '!W:W,'nabati '!$Z:$Z,Daily!$A246,'nabati '!$X:$X,Daily!$C$1)/6</f>
        <v>0</v>
      </c>
      <c r="I246" s="21">
        <f>+SUMIFS('nabati '!AD:AD,'nabati '!$AG:$AG,Daily!$A246,'nabati '!$AE:$AE,Daily!$C$1)/60</f>
        <v>0</v>
      </c>
      <c r="J246" s="21">
        <f>+SUMIFS('nabati '!AK:AK,'nabati '!$AN:$AN,Daily!$A246,'nabati '!$AL:$AL,Daily!$C$1)/60</f>
        <v>0</v>
      </c>
      <c r="K246" s="21">
        <f>+SUMIFS('nabati '!AR:AR,'nabati '!$AU:$AU,Daily!$A246,'nabati '!$AS:$AS,Daily!$C$1)/60</f>
        <v>0</v>
      </c>
      <c r="L246" s="21">
        <f>+SUMIFS('nabati '!AY:AY,'nabati '!$BB:$BB,Daily!$A246,'nabati '!$AZ:$AZ,Daily!$C$1)/20</f>
        <v>0</v>
      </c>
      <c r="M246" s="334">
        <f>+SUMIFS('nabati '!BF:BF,'nabati '!$BI:$BI,Daily!$A246,'nabati '!$BG:$BG,Daily!$C$1)/6</f>
        <v>0</v>
      </c>
      <c r="N246" s="335">
        <f>+SUMIFS('nabati '!BM:BM,'nabati '!BP:BP,Daily!$A246,'nabati '!BN:BN,Daily!$C$1)/6</f>
        <v>0</v>
      </c>
      <c r="O246" s="21">
        <f t="shared" si="24"/>
        <v>0</v>
      </c>
    </row>
    <row r="247" spans="1:15" s="269" customFormat="1" hidden="1" outlineLevel="1">
      <c r="A247" s="190">
        <v>2050</v>
      </c>
      <c r="B247" s="191" t="s">
        <v>53</v>
      </c>
      <c r="C247" s="20" t="s">
        <v>304</v>
      </c>
      <c r="D247" s="20" t="s">
        <v>250</v>
      </c>
      <c r="E247" s="21">
        <f>+SUMIFS('nabati '!B:B,'nabati '!$E:$E,Daily!$A247,'nabati '!$C:$C,Daily!$C$1)/6</f>
        <v>0</v>
      </c>
      <c r="F247" s="21">
        <f>+SUMIFS('nabati '!I:I,'nabati '!$L:$L,Daily!$A247,'nabati '!$J:$J,Daily!$C$1)/6</f>
        <v>0</v>
      </c>
      <c r="G247" s="21">
        <f>+SUMIFS('nabati '!P:P,'nabati '!$S:$S,Daily!$A247,'nabati '!$Q:$Q,Daily!$C$1)/60</f>
        <v>0</v>
      </c>
      <c r="H247" s="21">
        <f>+SUMIFS('nabati '!W:W,'nabati '!$Z:$Z,Daily!$A247,'nabati '!$X:$X,Daily!$C$1)/6</f>
        <v>0</v>
      </c>
      <c r="I247" s="21">
        <f>+SUMIFS('nabati '!AD:AD,'nabati '!$AG:$AG,Daily!$A247,'nabati '!$AE:$AE,Daily!$C$1)/60</f>
        <v>0</v>
      </c>
      <c r="J247" s="21">
        <f>+SUMIFS('nabati '!AK:AK,'nabati '!$AN:$AN,Daily!$A247,'nabati '!$AL:$AL,Daily!$C$1)/60</f>
        <v>0</v>
      </c>
      <c r="K247" s="21">
        <f>+SUMIFS('nabati '!AR:AR,'nabati '!$AU:$AU,Daily!$A247,'nabati '!$AS:$AS,Daily!$C$1)/60</f>
        <v>0</v>
      </c>
      <c r="L247" s="21">
        <f>+SUMIFS('nabati '!AY:AY,'nabati '!$BB:$BB,Daily!$A247,'nabati '!$AZ:$AZ,Daily!$C$1)/20</f>
        <v>0</v>
      </c>
      <c r="M247" s="334">
        <f>+SUMIFS('nabati '!BF:BF,'nabati '!$BI:$BI,Daily!$A247,'nabati '!$BG:$BG,Daily!$C$1)/6</f>
        <v>0</v>
      </c>
      <c r="N247" s="335">
        <f>+SUMIFS('nabati '!BM:BM,'nabati '!BP:BP,Daily!$A247,'nabati '!BN:BN,Daily!$C$1)/6</f>
        <v>0</v>
      </c>
      <c r="O247" s="21">
        <f t="shared" si="24"/>
        <v>0</v>
      </c>
    </row>
    <row r="248" spans="1:15" s="269" customFormat="1" hidden="1" outlineLevel="1">
      <c r="A248" s="190">
        <v>2055</v>
      </c>
      <c r="B248" s="191" t="s">
        <v>53</v>
      </c>
      <c r="C248" s="20" t="s">
        <v>305</v>
      </c>
      <c r="D248" s="20" t="s">
        <v>250</v>
      </c>
      <c r="E248" s="21">
        <f>+SUMIFS('nabati '!B:B,'nabati '!$E:$E,Daily!$A248,'nabati '!$C:$C,Daily!$C$1)/6</f>
        <v>0</v>
      </c>
      <c r="F248" s="21">
        <f>+SUMIFS('nabati '!I:I,'nabati '!$L:$L,Daily!$A248,'nabati '!$J:$J,Daily!$C$1)/6</f>
        <v>0</v>
      </c>
      <c r="G248" s="21">
        <f>+SUMIFS('nabati '!P:P,'nabati '!$S:$S,Daily!$A248,'nabati '!$Q:$Q,Daily!$C$1)/60</f>
        <v>0</v>
      </c>
      <c r="H248" s="21">
        <f>+SUMIFS('nabati '!W:W,'nabati '!$Z:$Z,Daily!$A248,'nabati '!$X:$X,Daily!$C$1)/6</f>
        <v>0</v>
      </c>
      <c r="I248" s="21">
        <f>+SUMIFS('nabati '!AD:AD,'nabati '!$AG:$AG,Daily!$A248,'nabati '!$AE:$AE,Daily!$C$1)/60</f>
        <v>0</v>
      </c>
      <c r="J248" s="21">
        <f>+SUMIFS('nabati '!AK:AK,'nabati '!$AN:$AN,Daily!$A248,'nabati '!$AL:$AL,Daily!$C$1)/60</f>
        <v>0</v>
      </c>
      <c r="K248" s="21">
        <f>+SUMIFS('nabati '!AR:AR,'nabati '!$AU:$AU,Daily!$A248,'nabati '!$AS:$AS,Daily!$C$1)/60</f>
        <v>0</v>
      </c>
      <c r="L248" s="21">
        <f>+SUMIFS('nabati '!AY:AY,'nabati '!$BB:$BB,Daily!$A248,'nabati '!$AZ:$AZ,Daily!$C$1)/20</f>
        <v>0</v>
      </c>
      <c r="M248" s="334">
        <f>+SUMIFS('nabati '!BF:BF,'nabati '!$BI:$BI,Daily!$A248,'nabati '!$BG:$BG,Daily!$C$1)/6</f>
        <v>0</v>
      </c>
      <c r="N248" s="335">
        <f>+SUMIFS('nabati '!BM:BM,'nabati '!BP:BP,Daily!$A248,'nabati '!BN:BN,Daily!$C$1)/6</f>
        <v>0</v>
      </c>
      <c r="O248" s="21">
        <f t="shared" ref="O248:O266" si="25">+SUMPRODUCT($E$1:$M$1,E248:M248)</f>
        <v>0</v>
      </c>
    </row>
    <row r="249" spans="1:15" s="269" customFormat="1" hidden="1" outlineLevel="1">
      <c r="A249" s="190">
        <v>2056</v>
      </c>
      <c r="B249" s="191" t="s">
        <v>53</v>
      </c>
      <c r="C249" s="19" t="s">
        <v>306</v>
      </c>
      <c r="D249" s="20" t="s">
        <v>250</v>
      </c>
      <c r="E249" s="21">
        <f>+SUMIFS('nabati '!B:B,'nabati '!$E:$E,Daily!$A249,'nabati '!$C:$C,Daily!$C$1)/6</f>
        <v>0</v>
      </c>
      <c r="F249" s="21">
        <f>+SUMIFS('nabati '!I:I,'nabati '!$L:$L,Daily!$A249,'nabati '!$J:$J,Daily!$C$1)/6</f>
        <v>0</v>
      </c>
      <c r="G249" s="21">
        <f>+SUMIFS('nabati '!P:P,'nabati '!$S:$S,Daily!$A249,'nabati '!$Q:$Q,Daily!$C$1)/60</f>
        <v>0</v>
      </c>
      <c r="H249" s="21">
        <f>+SUMIFS('nabati '!W:W,'nabati '!$Z:$Z,Daily!$A249,'nabati '!$X:$X,Daily!$C$1)/6</f>
        <v>0</v>
      </c>
      <c r="I249" s="21">
        <f>+SUMIFS('nabati '!AD:AD,'nabati '!$AG:$AG,Daily!$A249,'nabati '!$AE:$AE,Daily!$C$1)/60</f>
        <v>0</v>
      </c>
      <c r="J249" s="21">
        <f>+SUMIFS('nabati '!AK:AK,'nabati '!$AN:$AN,Daily!$A249,'nabati '!$AL:$AL,Daily!$C$1)/60</f>
        <v>0</v>
      </c>
      <c r="K249" s="21">
        <f>+SUMIFS('nabati '!AR:AR,'nabati '!$AU:$AU,Daily!$A249,'nabati '!$AS:$AS,Daily!$C$1)/60</f>
        <v>0</v>
      </c>
      <c r="L249" s="21">
        <f>+SUMIFS('nabati '!AY:AY,'nabati '!$BB:$BB,Daily!$A249,'nabati '!$AZ:$AZ,Daily!$C$1)/20</f>
        <v>0</v>
      </c>
      <c r="M249" s="334">
        <f>+SUMIFS('nabati '!BF:BF,'nabati '!$BI:$BI,Daily!$A249,'nabati '!$BG:$BG,Daily!$C$1)/6</f>
        <v>0</v>
      </c>
      <c r="N249" s="335">
        <f>+SUMIFS('nabati '!BM:BM,'nabati '!BP:BP,Daily!$A249,'nabati '!BN:BN,Daily!$C$1)/6</f>
        <v>0</v>
      </c>
      <c r="O249" s="21">
        <f t="shared" si="25"/>
        <v>0</v>
      </c>
    </row>
    <row r="250" spans="1:15" s="269" customFormat="1" hidden="1" outlineLevel="1">
      <c r="A250" s="190">
        <v>2057</v>
      </c>
      <c r="B250" s="191" t="s">
        <v>53</v>
      </c>
      <c r="C250" s="19" t="s">
        <v>307</v>
      </c>
      <c r="D250" s="20" t="s">
        <v>250</v>
      </c>
      <c r="E250" s="21">
        <f>+SUMIFS('nabati '!B:B,'nabati '!$E:$E,Daily!$A250,'nabati '!$C:$C,Daily!$C$1)/6</f>
        <v>0</v>
      </c>
      <c r="F250" s="21">
        <f>+SUMIFS('nabati '!I:I,'nabati '!$L:$L,Daily!$A250,'nabati '!$J:$J,Daily!$C$1)/6</f>
        <v>0</v>
      </c>
      <c r="G250" s="21">
        <f>+SUMIFS('nabati '!P:P,'nabati '!$S:$S,Daily!$A250,'nabati '!$Q:$Q,Daily!$C$1)/60</f>
        <v>0</v>
      </c>
      <c r="H250" s="21">
        <f>+SUMIFS('nabati '!W:W,'nabati '!$Z:$Z,Daily!$A250,'nabati '!$X:$X,Daily!$C$1)/6</f>
        <v>0</v>
      </c>
      <c r="I250" s="21">
        <f>+SUMIFS('nabati '!AD:AD,'nabati '!$AG:$AG,Daily!$A250,'nabati '!$AE:$AE,Daily!$C$1)/60</f>
        <v>0</v>
      </c>
      <c r="J250" s="21">
        <f>+SUMIFS('nabati '!AK:AK,'nabati '!$AN:$AN,Daily!$A250,'nabati '!$AL:$AL,Daily!$C$1)/60</f>
        <v>0</v>
      </c>
      <c r="K250" s="21">
        <f>+SUMIFS('nabati '!AR:AR,'nabati '!$AU:$AU,Daily!$A250,'nabati '!$AS:$AS,Daily!$C$1)/60</f>
        <v>0</v>
      </c>
      <c r="L250" s="21">
        <f>+SUMIFS('nabati '!AY:AY,'nabati '!$BB:$BB,Daily!$A250,'nabati '!$AZ:$AZ,Daily!$C$1)/20</f>
        <v>0</v>
      </c>
      <c r="M250" s="334">
        <f>+SUMIFS('nabati '!BF:BF,'nabati '!$BI:$BI,Daily!$A250,'nabati '!$BG:$BG,Daily!$C$1)/6</f>
        <v>0</v>
      </c>
      <c r="N250" s="335">
        <f>+SUMIFS('nabati '!BM:BM,'nabati '!BP:BP,Daily!$A250,'nabati '!BN:BN,Daily!$C$1)/6</f>
        <v>0</v>
      </c>
      <c r="O250" s="21">
        <f t="shared" si="25"/>
        <v>0</v>
      </c>
    </row>
    <row r="251" spans="1:15" s="269" customFormat="1" hidden="1" outlineLevel="1">
      <c r="A251" s="190">
        <v>2060</v>
      </c>
      <c r="B251" s="191" t="s">
        <v>53</v>
      </c>
      <c r="C251" s="19" t="s">
        <v>308</v>
      </c>
      <c r="D251" s="20" t="s">
        <v>250</v>
      </c>
      <c r="E251" s="21">
        <f>+SUMIFS('nabati '!B:B,'nabati '!$E:$E,Daily!$A251,'nabati '!$C:$C,Daily!$C$1)/6</f>
        <v>0</v>
      </c>
      <c r="F251" s="21">
        <f>+SUMIFS('nabati '!I:I,'nabati '!$L:$L,Daily!$A251,'nabati '!$J:$J,Daily!$C$1)/6</f>
        <v>0</v>
      </c>
      <c r="G251" s="21">
        <f>+SUMIFS('nabati '!P:P,'nabati '!$S:$S,Daily!$A251,'nabati '!$Q:$Q,Daily!$C$1)/60</f>
        <v>0</v>
      </c>
      <c r="H251" s="21">
        <f>+SUMIFS('nabati '!W:W,'nabati '!$Z:$Z,Daily!$A251,'nabati '!$X:$X,Daily!$C$1)/6</f>
        <v>0</v>
      </c>
      <c r="I251" s="21">
        <f>+SUMIFS('nabati '!AD:AD,'nabati '!$AG:$AG,Daily!$A251,'nabati '!$AE:$AE,Daily!$C$1)/60</f>
        <v>0</v>
      </c>
      <c r="J251" s="21">
        <f>+SUMIFS('nabati '!AK:AK,'nabati '!$AN:$AN,Daily!$A251,'nabati '!$AL:$AL,Daily!$C$1)/60</f>
        <v>0</v>
      </c>
      <c r="K251" s="21">
        <f>+SUMIFS('nabati '!AR:AR,'nabati '!$AU:$AU,Daily!$A251,'nabati '!$AS:$AS,Daily!$C$1)/60</f>
        <v>0</v>
      </c>
      <c r="L251" s="21">
        <f>+SUMIFS('nabati '!AY:AY,'nabati '!$BB:$BB,Daily!$A251,'nabati '!$AZ:$AZ,Daily!$C$1)/20</f>
        <v>0</v>
      </c>
      <c r="M251" s="334">
        <f>+SUMIFS('nabati '!BF:BF,'nabati '!$BI:$BI,Daily!$A251,'nabati '!$BG:$BG,Daily!$C$1)/6</f>
        <v>0</v>
      </c>
      <c r="N251" s="335">
        <f>+SUMIFS('nabati '!BM:BM,'nabati '!BP:BP,Daily!$A251,'nabati '!BN:BN,Daily!$C$1)/6</f>
        <v>0</v>
      </c>
      <c r="O251" s="21">
        <f t="shared" si="25"/>
        <v>0</v>
      </c>
    </row>
    <row r="252" spans="1:15" s="269" customFormat="1" hidden="1" outlineLevel="1">
      <c r="A252" s="190">
        <v>2076</v>
      </c>
      <c r="B252" s="191" t="s">
        <v>53</v>
      </c>
      <c r="C252" s="20" t="s">
        <v>309</v>
      </c>
      <c r="D252" s="20" t="s">
        <v>250</v>
      </c>
      <c r="E252" s="21">
        <f>+SUMIFS('nabati '!B:B,'nabati '!$E:$E,Daily!$A252,'nabati '!$C:$C,Daily!$C$1)/6</f>
        <v>0</v>
      </c>
      <c r="F252" s="21">
        <f>+SUMIFS('nabati '!I:I,'nabati '!$L:$L,Daily!$A252,'nabati '!$J:$J,Daily!$C$1)/6</f>
        <v>0</v>
      </c>
      <c r="G252" s="21">
        <f>+SUMIFS('nabati '!P:P,'nabati '!$S:$S,Daily!$A252,'nabati '!$Q:$Q,Daily!$C$1)/60</f>
        <v>0</v>
      </c>
      <c r="H252" s="21">
        <f>+SUMIFS('nabati '!W:W,'nabati '!$Z:$Z,Daily!$A252,'nabati '!$X:$X,Daily!$C$1)/6</f>
        <v>0</v>
      </c>
      <c r="I252" s="21">
        <f>+SUMIFS('nabati '!AD:AD,'nabati '!$AG:$AG,Daily!$A252,'nabati '!$AE:$AE,Daily!$C$1)/60</f>
        <v>0</v>
      </c>
      <c r="J252" s="21">
        <f>+SUMIFS('nabati '!AK:AK,'nabati '!$AN:$AN,Daily!$A252,'nabati '!$AL:$AL,Daily!$C$1)/60</f>
        <v>0</v>
      </c>
      <c r="K252" s="21">
        <f>+SUMIFS('nabati '!AR:AR,'nabati '!$AU:$AU,Daily!$A252,'nabati '!$AS:$AS,Daily!$C$1)/60</f>
        <v>0</v>
      </c>
      <c r="L252" s="21">
        <f>+SUMIFS('nabati '!AY:AY,'nabati '!$BB:$BB,Daily!$A252,'nabati '!$AZ:$AZ,Daily!$C$1)/20</f>
        <v>0</v>
      </c>
      <c r="M252" s="334">
        <f>+SUMIFS('nabati '!BF:BF,'nabati '!$BI:$BI,Daily!$A252,'nabati '!$BG:$BG,Daily!$C$1)/6</f>
        <v>0</v>
      </c>
      <c r="N252" s="335">
        <f>+SUMIFS('nabati '!BM:BM,'nabati '!BP:BP,Daily!$A252,'nabati '!BN:BN,Daily!$C$1)/6</f>
        <v>0</v>
      </c>
      <c r="O252" s="21">
        <f t="shared" si="25"/>
        <v>0</v>
      </c>
    </row>
    <row r="253" spans="1:15" s="269" customFormat="1" hidden="1" outlineLevel="1">
      <c r="A253" s="190">
        <v>2080</v>
      </c>
      <c r="B253" s="191" t="s">
        <v>53</v>
      </c>
      <c r="C253" s="19" t="s">
        <v>310</v>
      </c>
      <c r="D253" s="20" t="s">
        <v>250</v>
      </c>
      <c r="E253" s="21">
        <f>+SUMIFS('nabati '!B:B,'nabati '!$E:$E,Daily!$A253,'nabati '!$C:$C,Daily!$C$1)/6</f>
        <v>0</v>
      </c>
      <c r="F253" s="21">
        <f>+SUMIFS('nabati '!I:I,'nabati '!$L:$L,Daily!$A253,'nabati '!$J:$J,Daily!$C$1)/6</f>
        <v>0</v>
      </c>
      <c r="G253" s="21">
        <f>+SUMIFS('nabati '!P:P,'nabati '!$S:$S,Daily!$A253,'nabati '!$Q:$Q,Daily!$C$1)/60</f>
        <v>0</v>
      </c>
      <c r="H253" s="21">
        <f>+SUMIFS('nabati '!W:W,'nabati '!$Z:$Z,Daily!$A253,'nabati '!$X:$X,Daily!$C$1)/6</f>
        <v>0</v>
      </c>
      <c r="I253" s="21">
        <f>+SUMIFS('nabati '!AD:AD,'nabati '!$AG:$AG,Daily!$A253,'nabati '!$AE:$AE,Daily!$C$1)/60</f>
        <v>0</v>
      </c>
      <c r="J253" s="21">
        <f>+SUMIFS('nabati '!AK:AK,'nabati '!$AN:$AN,Daily!$A253,'nabati '!$AL:$AL,Daily!$C$1)/60</f>
        <v>0</v>
      </c>
      <c r="K253" s="21">
        <f>+SUMIFS('nabati '!AR:AR,'nabati '!$AU:$AU,Daily!$A253,'nabati '!$AS:$AS,Daily!$C$1)/60</f>
        <v>0</v>
      </c>
      <c r="L253" s="21">
        <f>+SUMIFS('nabati '!AY:AY,'nabati '!$BB:$BB,Daily!$A253,'nabati '!$AZ:$AZ,Daily!$C$1)/20</f>
        <v>0</v>
      </c>
      <c r="M253" s="334">
        <f>+SUMIFS('nabati '!BF:BF,'nabati '!$BI:$BI,Daily!$A253,'nabati '!$BG:$BG,Daily!$C$1)/6</f>
        <v>0</v>
      </c>
      <c r="N253" s="335">
        <f>+SUMIFS('nabati '!BM:BM,'nabati '!BP:BP,Daily!$A253,'nabati '!BN:BN,Daily!$C$1)/6</f>
        <v>0</v>
      </c>
      <c r="O253" s="21">
        <f t="shared" si="25"/>
        <v>0</v>
      </c>
    </row>
    <row r="254" spans="1:15" s="269" customFormat="1" hidden="1" outlineLevel="1">
      <c r="A254" s="190">
        <v>2083</v>
      </c>
      <c r="B254" s="191" t="s">
        <v>53</v>
      </c>
      <c r="C254" s="20" t="s">
        <v>311</v>
      </c>
      <c r="D254" s="20" t="s">
        <v>250</v>
      </c>
      <c r="E254" s="21">
        <f>+SUMIFS('nabati '!B:B,'nabati '!$E:$E,Daily!$A254,'nabati '!$C:$C,Daily!$C$1)/6</f>
        <v>0</v>
      </c>
      <c r="F254" s="21">
        <f>+SUMIFS('nabati '!I:I,'nabati '!$L:$L,Daily!$A254,'nabati '!$J:$J,Daily!$C$1)/6</f>
        <v>0</v>
      </c>
      <c r="G254" s="21">
        <f>+SUMIFS('nabati '!P:P,'nabati '!$S:$S,Daily!$A254,'nabati '!$Q:$Q,Daily!$C$1)/60</f>
        <v>0</v>
      </c>
      <c r="H254" s="21">
        <f>+SUMIFS('nabati '!W:W,'nabati '!$Z:$Z,Daily!$A254,'nabati '!$X:$X,Daily!$C$1)/6</f>
        <v>0</v>
      </c>
      <c r="I254" s="21">
        <f>+SUMIFS('nabati '!AD:AD,'nabati '!$AG:$AG,Daily!$A254,'nabati '!$AE:$AE,Daily!$C$1)/60</f>
        <v>0</v>
      </c>
      <c r="J254" s="21">
        <f>+SUMIFS('nabati '!AK:AK,'nabati '!$AN:$AN,Daily!$A254,'nabati '!$AL:$AL,Daily!$C$1)/60</f>
        <v>0</v>
      </c>
      <c r="K254" s="21">
        <f>+SUMIFS('nabati '!AR:AR,'nabati '!$AU:$AU,Daily!$A254,'nabati '!$AS:$AS,Daily!$C$1)/60</f>
        <v>0</v>
      </c>
      <c r="L254" s="21">
        <f>+SUMIFS('nabati '!AY:AY,'nabati '!$BB:$BB,Daily!$A254,'nabati '!$AZ:$AZ,Daily!$C$1)/20</f>
        <v>0</v>
      </c>
      <c r="M254" s="334">
        <f>+SUMIFS('nabati '!BF:BF,'nabati '!$BI:$BI,Daily!$A254,'nabati '!$BG:$BG,Daily!$C$1)/6</f>
        <v>0</v>
      </c>
      <c r="N254" s="335">
        <f>+SUMIFS('nabati '!BM:BM,'nabati '!BP:BP,Daily!$A254,'nabati '!BN:BN,Daily!$C$1)/6</f>
        <v>0</v>
      </c>
      <c r="O254" s="21">
        <f t="shared" si="25"/>
        <v>0</v>
      </c>
    </row>
    <row r="255" spans="1:15" s="269" customFormat="1" hidden="1" outlineLevel="1">
      <c r="A255" s="190">
        <v>2084</v>
      </c>
      <c r="B255" s="191" t="s">
        <v>53</v>
      </c>
      <c r="C255" s="19" t="s">
        <v>312</v>
      </c>
      <c r="D255" s="20" t="s">
        <v>250</v>
      </c>
      <c r="E255" s="21">
        <f>+SUMIFS('nabati '!B:B,'nabati '!$E:$E,Daily!$A255,'nabati '!$C:$C,Daily!$C$1)/6</f>
        <v>0</v>
      </c>
      <c r="F255" s="21">
        <f>+SUMIFS('nabati '!I:I,'nabati '!$L:$L,Daily!$A255,'nabati '!$J:$J,Daily!$C$1)/6</f>
        <v>0</v>
      </c>
      <c r="G255" s="21">
        <f>+SUMIFS('nabati '!P:P,'nabati '!$S:$S,Daily!$A255,'nabati '!$Q:$Q,Daily!$C$1)/60</f>
        <v>0</v>
      </c>
      <c r="H255" s="21">
        <f>+SUMIFS('nabati '!W:W,'nabati '!$Z:$Z,Daily!$A255,'nabati '!$X:$X,Daily!$C$1)/6</f>
        <v>0</v>
      </c>
      <c r="I255" s="21">
        <f>+SUMIFS('nabati '!AD:AD,'nabati '!$AG:$AG,Daily!$A255,'nabati '!$AE:$AE,Daily!$C$1)/60</f>
        <v>0</v>
      </c>
      <c r="J255" s="21">
        <f>+SUMIFS('nabati '!AK:AK,'nabati '!$AN:$AN,Daily!$A255,'nabati '!$AL:$AL,Daily!$C$1)/60</f>
        <v>0</v>
      </c>
      <c r="K255" s="21">
        <f>+SUMIFS('nabati '!AR:AR,'nabati '!$AU:$AU,Daily!$A255,'nabati '!$AS:$AS,Daily!$C$1)/60</f>
        <v>0</v>
      </c>
      <c r="L255" s="21">
        <f>+SUMIFS('nabati '!AY:AY,'nabati '!$BB:$BB,Daily!$A255,'nabati '!$AZ:$AZ,Daily!$C$1)/20</f>
        <v>0</v>
      </c>
      <c r="M255" s="334">
        <f>+SUMIFS('nabati '!BF:BF,'nabati '!$BI:$BI,Daily!$A255,'nabati '!$BG:$BG,Daily!$C$1)/6</f>
        <v>0</v>
      </c>
      <c r="N255" s="335">
        <f>+SUMIFS('nabati '!BM:BM,'nabati '!BP:BP,Daily!$A255,'nabati '!BN:BN,Daily!$C$1)/6</f>
        <v>0</v>
      </c>
      <c r="O255" s="21">
        <f t="shared" si="25"/>
        <v>0</v>
      </c>
    </row>
    <row r="256" spans="1:15" s="269" customFormat="1" hidden="1" outlineLevel="1">
      <c r="A256" s="190">
        <v>2085</v>
      </c>
      <c r="B256" s="191" t="s">
        <v>53</v>
      </c>
      <c r="C256" s="20" t="s">
        <v>313</v>
      </c>
      <c r="D256" s="20" t="s">
        <v>250</v>
      </c>
      <c r="E256" s="21">
        <f>+SUMIFS('nabati '!B:B,'nabati '!$E:$E,Daily!$A256,'nabati '!$C:$C,Daily!$C$1)/6</f>
        <v>0</v>
      </c>
      <c r="F256" s="21">
        <f>+SUMIFS('nabati '!I:I,'nabati '!$L:$L,Daily!$A256,'nabati '!$J:$J,Daily!$C$1)/6</f>
        <v>0</v>
      </c>
      <c r="G256" s="21">
        <f>+SUMIFS('nabati '!P:P,'nabati '!$S:$S,Daily!$A256,'nabati '!$Q:$Q,Daily!$C$1)/60</f>
        <v>0</v>
      </c>
      <c r="H256" s="21">
        <f>+SUMIFS('nabati '!W:W,'nabati '!$Z:$Z,Daily!$A256,'nabati '!$X:$X,Daily!$C$1)/6</f>
        <v>0</v>
      </c>
      <c r="I256" s="21">
        <f>+SUMIFS('nabati '!AD:AD,'nabati '!$AG:$AG,Daily!$A256,'nabati '!$AE:$AE,Daily!$C$1)/60</f>
        <v>0</v>
      </c>
      <c r="J256" s="21">
        <f>+SUMIFS('nabati '!AK:AK,'nabati '!$AN:$AN,Daily!$A256,'nabati '!$AL:$AL,Daily!$C$1)/60</f>
        <v>0</v>
      </c>
      <c r="K256" s="21">
        <f>+SUMIFS('nabati '!AR:AR,'nabati '!$AU:$AU,Daily!$A256,'nabati '!$AS:$AS,Daily!$C$1)/60</f>
        <v>0</v>
      </c>
      <c r="L256" s="21">
        <f>+SUMIFS('nabati '!AY:AY,'nabati '!$BB:$BB,Daily!$A256,'nabati '!$AZ:$AZ,Daily!$C$1)/20</f>
        <v>0</v>
      </c>
      <c r="M256" s="334">
        <f>+SUMIFS('nabati '!BF:BF,'nabati '!$BI:$BI,Daily!$A256,'nabati '!$BG:$BG,Daily!$C$1)/6</f>
        <v>0</v>
      </c>
      <c r="N256" s="335">
        <f>+SUMIFS('nabati '!BM:BM,'nabati '!BP:BP,Daily!$A256,'nabati '!BN:BN,Daily!$C$1)/6</f>
        <v>0</v>
      </c>
      <c r="O256" s="21">
        <f t="shared" si="25"/>
        <v>0</v>
      </c>
    </row>
    <row r="257" spans="1:17" s="269" customFormat="1" hidden="1" outlineLevel="1">
      <c r="A257" s="190">
        <v>2086</v>
      </c>
      <c r="B257" s="191" t="s">
        <v>53</v>
      </c>
      <c r="C257" s="20" t="s">
        <v>314</v>
      </c>
      <c r="D257" s="20" t="s">
        <v>250</v>
      </c>
      <c r="E257" s="21">
        <f>+SUMIFS('nabati '!B:B,'nabati '!$E:$E,Daily!$A257,'nabati '!$C:$C,Daily!$C$1)/6</f>
        <v>0</v>
      </c>
      <c r="F257" s="21">
        <f>+SUMIFS('nabati '!I:I,'nabati '!$L:$L,Daily!$A257,'nabati '!$J:$J,Daily!$C$1)/6</f>
        <v>0</v>
      </c>
      <c r="G257" s="21">
        <f>+SUMIFS('nabati '!P:P,'nabati '!$S:$S,Daily!$A257,'nabati '!$Q:$Q,Daily!$C$1)/60</f>
        <v>0</v>
      </c>
      <c r="H257" s="21">
        <f>+SUMIFS('nabati '!W:W,'nabati '!$Z:$Z,Daily!$A257,'nabati '!$X:$X,Daily!$C$1)/6</f>
        <v>0</v>
      </c>
      <c r="I257" s="21">
        <f>+SUMIFS('nabati '!AD:AD,'nabati '!$AG:$AG,Daily!$A257,'nabati '!$AE:$AE,Daily!$C$1)/60</f>
        <v>0</v>
      </c>
      <c r="J257" s="21">
        <f>+SUMIFS('nabati '!AK:AK,'nabati '!$AN:$AN,Daily!$A257,'nabati '!$AL:$AL,Daily!$C$1)/60</f>
        <v>0</v>
      </c>
      <c r="K257" s="21">
        <f>+SUMIFS('nabati '!AR:AR,'nabati '!$AU:$AU,Daily!$A257,'nabati '!$AS:$AS,Daily!$C$1)/60</f>
        <v>0</v>
      </c>
      <c r="L257" s="21">
        <f>+SUMIFS('nabati '!AY:AY,'nabati '!$BB:$BB,Daily!$A257,'nabati '!$AZ:$AZ,Daily!$C$1)/20</f>
        <v>0</v>
      </c>
      <c r="M257" s="334">
        <f>+SUMIFS('nabati '!BF:BF,'nabati '!$BI:$BI,Daily!$A257,'nabati '!$BG:$BG,Daily!$C$1)/6</f>
        <v>0</v>
      </c>
      <c r="N257" s="335">
        <f>+SUMIFS('nabati '!BM:BM,'nabati '!BP:BP,Daily!$A257,'nabati '!BN:BN,Daily!$C$1)/6</f>
        <v>0</v>
      </c>
      <c r="O257" s="21">
        <f t="shared" si="25"/>
        <v>0</v>
      </c>
    </row>
    <row r="258" spans="1:17" s="269" customFormat="1" hidden="1" outlineLevel="1">
      <c r="A258" s="194">
        <v>2090</v>
      </c>
      <c r="B258" s="191" t="s">
        <v>53</v>
      </c>
      <c r="C258" s="20" t="s">
        <v>315</v>
      </c>
      <c r="D258" s="20" t="s">
        <v>250</v>
      </c>
      <c r="E258" s="21">
        <f>+SUMIFS('nabati '!B:B,'nabati '!$E:$E,Daily!$A258,'nabati '!$C:$C,Daily!$C$1)/6</f>
        <v>0</v>
      </c>
      <c r="F258" s="21">
        <f>+SUMIFS('nabati '!I:I,'nabati '!$L:$L,Daily!$A258,'nabati '!$J:$J,Daily!$C$1)/6</f>
        <v>0</v>
      </c>
      <c r="G258" s="21">
        <f>+SUMIFS('nabati '!P:P,'nabati '!$S:$S,Daily!$A258,'nabati '!$Q:$Q,Daily!$C$1)/60</f>
        <v>0</v>
      </c>
      <c r="H258" s="21">
        <f>+SUMIFS('nabati '!W:W,'nabati '!$Z:$Z,Daily!$A258,'nabati '!$X:$X,Daily!$C$1)/6</f>
        <v>0</v>
      </c>
      <c r="I258" s="21">
        <f>+SUMIFS('nabati '!AD:AD,'nabati '!$AG:$AG,Daily!$A258,'nabati '!$AE:$AE,Daily!$C$1)/60</f>
        <v>0</v>
      </c>
      <c r="J258" s="21">
        <f>+SUMIFS('nabati '!AK:AK,'nabati '!$AN:$AN,Daily!$A258,'nabati '!$AL:$AL,Daily!$C$1)/60</f>
        <v>0</v>
      </c>
      <c r="K258" s="21">
        <f>+SUMIFS('nabati '!AR:AR,'nabati '!$AU:$AU,Daily!$A258,'nabati '!$AS:$AS,Daily!$C$1)/60</f>
        <v>0</v>
      </c>
      <c r="L258" s="21">
        <f>+SUMIFS('nabati '!AY:AY,'nabati '!$BB:$BB,Daily!$A258,'nabati '!$AZ:$AZ,Daily!$C$1)/20</f>
        <v>0</v>
      </c>
      <c r="M258" s="334">
        <f>+SUMIFS('nabati '!BF:BF,'nabati '!$BI:$BI,Daily!$A258,'nabati '!$BG:$BG,Daily!$C$1)/6</f>
        <v>0</v>
      </c>
      <c r="N258" s="335">
        <f>+SUMIFS('nabati '!BM:BM,'nabati '!BP:BP,Daily!$A258,'nabati '!BN:BN,Daily!$C$1)/6</f>
        <v>0</v>
      </c>
      <c r="O258" s="21">
        <f t="shared" si="25"/>
        <v>0</v>
      </c>
    </row>
    <row r="259" spans="1:17" s="269" customFormat="1" hidden="1" outlineLevel="1">
      <c r="A259" s="190">
        <v>2102</v>
      </c>
      <c r="B259" s="191" t="s">
        <v>53</v>
      </c>
      <c r="C259" s="20" t="s">
        <v>316</v>
      </c>
      <c r="D259" s="20" t="s">
        <v>250</v>
      </c>
      <c r="E259" s="21">
        <f>+SUMIFS('nabati '!B:B,'nabati '!$E:$E,Daily!$A259,'nabati '!$C:$C,Daily!$C$1)/6</f>
        <v>0</v>
      </c>
      <c r="F259" s="21">
        <f>+SUMIFS('nabati '!I:I,'nabati '!$L:$L,Daily!$A259,'nabati '!$J:$J,Daily!$C$1)/6</f>
        <v>0</v>
      </c>
      <c r="G259" s="21">
        <f>+SUMIFS('nabati '!P:P,'nabati '!$S:$S,Daily!$A259,'nabati '!$Q:$Q,Daily!$C$1)/60</f>
        <v>0</v>
      </c>
      <c r="H259" s="21">
        <f>+SUMIFS('nabati '!W:W,'nabati '!$Z:$Z,Daily!$A259,'nabati '!$X:$X,Daily!$C$1)/6</f>
        <v>0</v>
      </c>
      <c r="I259" s="21">
        <f>+SUMIFS('nabati '!AD:AD,'nabati '!$AG:$AG,Daily!$A259,'nabati '!$AE:$AE,Daily!$C$1)/60</f>
        <v>0</v>
      </c>
      <c r="J259" s="21">
        <f>+SUMIFS('nabati '!AK:AK,'nabati '!$AN:$AN,Daily!$A259,'nabati '!$AL:$AL,Daily!$C$1)/60</f>
        <v>0</v>
      </c>
      <c r="K259" s="21">
        <f>+SUMIFS('nabati '!AR:AR,'nabati '!$AU:$AU,Daily!$A259,'nabati '!$AS:$AS,Daily!$C$1)/60</f>
        <v>0</v>
      </c>
      <c r="L259" s="21">
        <f>+SUMIFS('nabati '!AY:AY,'nabati '!$BB:$BB,Daily!$A259,'nabati '!$AZ:$AZ,Daily!$C$1)/20</f>
        <v>0</v>
      </c>
      <c r="M259" s="334">
        <f>+SUMIFS('nabati '!BF:BF,'nabati '!$BI:$BI,Daily!$A259,'nabati '!$BG:$BG,Daily!$C$1)/6</f>
        <v>0</v>
      </c>
      <c r="N259" s="335">
        <f>+SUMIFS('nabati '!BM:BM,'nabati '!BP:BP,Daily!$A259,'nabati '!BN:BN,Daily!$C$1)/6</f>
        <v>0</v>
      </c>
      <c r="O259" s="21">
        <f t="shared" si="25"/>
        <v>0</v>
      </c>
    </row>
    <row r="260" spans="1:17" s="269" customFormat="1" hidden="1" outlineLevel="1">
      <c r="A260" s="190">
        <v>665</v>
      </c>
      <c r="B260" s="191" t="s">
        <v>53</v>
      </c>
      <c r="C260" s="195" t="s">
        <v>317</v>
      </c>
      <c r="D260" s="20" t="s">
        <v>250</v>
      </c>
      <c r="E260" s="21">
        <f>+SUMIFS('nabati '!B:B,'nabati '!$E:$E,Daily!$A260,'nabati '!$C:$C,Daily!$C$1)/6</f>
        <v>0</v>
      </c>
      <c r="F260" s="21">
        <f>+SUMIFS('nabati '!I:I,'nabati '!$L:$L,Daily!$A260,'nabati '!$J:$J,Daily!$C$1)/6</f>
        <v>0</v>
      </c>
      <c r="G260" s="21">
        <f>+SUMIFS('nabati '!P:P,'nabati '!$S:$S,Daily!$A260,'nabati '!$Q:$Q,Daily!$C$1)/60</f>
        <v>0</v>
      </c>
      <c r="H260" s="21">
        <f>+SUMIFS('nabati '!W:W,'nabati '!$Z:$Z,Daily!$A260,'nabati '!$X:$X,Daily!$C$1)/6</f>
        <v>0</v>
      </c>
      <c r="I260" s="21">
        <f>+SUMIFS('nabati '!AD:AD,'nabati '!$AG:$AG,Daily!$A260,'nabati '!$AE:$AE,Daily!$C$1)/60</f>
        <v>0</v>
      </c>
      <c r="J260" s="21">
        <f>+SUMIFS('nabati '!AK:AK,'nabati '!$AN:$AN,Daily!$A260,'nabati '!$AL:$AL,Daily!$C$1)/60</f>
        <v>0</v>
      </c>
      <c r="K260" s="21">
        <f>+SUMIFS('nabati '!AR:AR,'nabati '!$AU:$AU,Daily!$A260,'nabati '!$AS:$AS,Daily!$C$1)/60</f>
        <v>0</v>
      </c>
      <c r="L260" s="21">
        <f>+SUMIFS('nabati '!AY:AY,'nabati '!$BB:$BB,Daily!$A260,'nabati '!$AZ:$AZ,Daily!$C$1)/20</f>
        <v>0</v>
      </c>
      <c r="M260" s="334">
        <f>+SUMIFS('nabati '!BF:BF,'nabati '!$BI:$BI,Daily!$A260,'nabati '!$BG:$BG,Daily!$C$1)/6</f>
        <v>0</v>
      </c>
      <c r="N260" s="335">
        <f>+SUMIFS('nabati '!BM:BM,'nabati '!BP:BP,Daily!$A260,'nabati '!BN:BN,Daily!$C$1)/6</f>
        <v>0</v>
      </c>
      <c r="O260" s="21">
        <f t="shared" si="25"/>
        <v>0</v>
      </c>
    </row>
    <row r="261" spans="1:17" s="269" customFormat="1" hidden="1" outlineLevel="1">
      <c r="A261" s="190">
        <v>2105</v>
      </c>
      <c r="B261" s="191" t="s">
        <v>53</v>
      </c>
      <c r="C261" s="19" t="s">
        <v>318</v>
      </c>
      <c r="D261" s="20" t="s">
        <v>250</v>
      </c>
      <c r="E261" s="21">
        <f>+SUMIFS('nabati '!B:B,'nabati '!$E:$E,Daily!$A261,'nabati '!$C:$C,Daily!$C$1)/6</f>
        <v>0</v>
      </c>
      <c r="F261" s="21">
        <f>+SUMIFS('nabati '!I:I,'nabati '!$L:$L,Daily!$A261,'nabati '!$J:$J,Daily!$C$1)/6</f>
        <v>0</v>
      </c>
      <c r="G261" s="21">
        <f>+SUMIFS('nabati '!P:P,'nabati '!$S:$S,Daily!$A261,'nabati '!$Q:$Q,Daily!$C$1)/60</f>
        <v>0</v>
      </c>
      <c r="H261" s="21">
        <f>+SUMIFS('nabati '!W:W,'nabati '!$Z:$Z,Daily!$A261,'nabati '!$X:$X,Daily!$C$1)/6</f>
        <v>0</v>
      </c>
      <c r="I261" s="21">
        <f>+SUMIFS('nabati '!AD:AD,'nabati '!$AG:$AG,Daily!$A261,'nabati '!$AE:$AE,Daily!$C$1)/60</f>
        <v>0</v>
      </c>
      <c r="J261" s="21">
        <f>+SUMIFS('nabati '!AK:AK,'nabati '!$AN:$AN,Daily!$A261,'nabati '!$AL:$AL,Daily!$C$1)/60</f>
        <v>0</v>
      </c>
      <c r="K261" s="21">
        <f>+SUMIFS('nabati '!AR:AR,'nabati '!$AU:$AU,Daily!$A261,'nabati '!$AS:$AS,Daily!$C$1)/60</f>
        <v>0</v>
      </c>
      <c r="L261" s="21">
        <f>+SUMIFS('nabati '!AY:AY,'nabati '!$BB:$BB,Daily!$A261,'nabati '!$AZ:$AZ,Daily!$C$1)/20</f>
        <v>0</v>
      </c>
      <c r="M261" s="334">
        <f>+SUMIFS('nabati '!BF:BF,'nabati '!$BI:$BI,Daily!$A261,'nabati '!$BG:$BG,Daily!$C$1)/6</f>
        <v>0</v>
      </c>
      <c r="N261" s="335">
        <f>+SUMIFS('nabati '!BM:BM,'nabati '!BP:BP,Daily!$A261,'nabati '!BN:BN,Daily!$C$1)/6</f>
        <v>0</v>
      </c>
      <c r="O261" s="21">
        <f t="shared" si="25"/>
        <v>0</v>
      </c>
    </row>
    <row r="262" spans="1:17" s="269" customFormat="1" hidden="1" outlineLevel="1">
      <c r="A262" s="190">
        <v>2110</v>
      </c>
      <c r="B262" s="191" t="s">
        <v>53</v>
      </c>
      <c r="C262" s="20" t="s">
        <v>319</v>
      </c>
      <c r="D262" s="20" t="s">
        <v>250</v>
      </c>
      <c r="E262" s="21">
        <f>+SUMIFS('nabati '!B:B,'nabati '!$E:$E,Daily!$A262,'nabati '!$C:$C,Daily!$C$1)/6</f>
        <v>0</v>
      </c>
      <c r="F262" s="21">
        <f>+SUMIFS('nabati '!I:I,'nabati '!$L:$L,Daily!$A262,'nabati '!$J:$J,Daily!$C$1)/6</f>
        <v>0</v>
      </c>
      <c r="G262" s="21">
        <f>+SUMIFS('nabati '!P:P,'nabati '!$S:$S,Daily!$A262,'nabati '!$Q:$Q,Daily!$C$1)/60</f>
        <v>0</v>
      </c>
      <c r="H262" s="21">
        <f>+SUMIFS('nabati '!W:W,'nabati '!$Z:$Z,Daily!$A262,'nabati '!$X:$X,Daily!$C$1)/6</f>
        <v>0</v>
      </c>
      <c r="I262" s="21">
        <f>+SUMIFS('nabati '!AD:AD,'nabati '!$AG:$AG,Daily!$A262,'nabati '!$AE:$AE,Daily!$C$1)/60</f>
        <v>0</v>
      </c>
      <c r="J262" s="21">
        <f>+SUMIFS('nabati '!AK:AK,'nabati '!$AN:$AN,Daily!$A262,'nabati '!$AL:$AL,Daily!$C$1)/60</f>
        <v>0</v>
      </c>
      <c r="K262" s="21">
        <f>+SUMIFS('nabati '!AR:AR,'nabati '!$AU:$AU,Daily!$A262,'nabati '!$AS:$AS,Daily!$C$1)/60</f>
        <v>0</v>
      </c>
      <c r="L262" s="21">
        <f>+SUMIFS('nabati '!AY:AY,'nabati '!$BB:$BB,Daily!$A262,'nabati '!$AZ:$AZ,Daily!$C$1)/20</f>
        <v>0</v>
      </c>
      <c r="M262" s="334">
        <f>+SUMIFS('nabati '!BF:BF,'nabati '!$BI:$BI,Daily!$A262,'nabati '!$BG:$BG,Daily!$C$1)/6</f>
        <v>0</v>
      </c>
      <c r="N262" s="335">
        <f>+SUMIFS('nabati '!BM:BM,'nabati '!BP:BP,Daily!$A262,'nabati '!BN:BN,Daily!$C$1)/6</f>
        <v>0</v>
      </c>
      <c r="O262" s="21">
        <f t="shared" si="25"/>
        <v>0</v>
      </c>
    </row>
    <row r="263" spans="1:17" s="269" customFormat="1" hidden="1" outlineLevel="1">
      <c r="A263" s="190">
        <v>2116</v>
      </c>
      <c r="B263" s="191" t="s">
        <v>53</v>
      </c>
      <c r="C263" s="19" t="s">
        <v>320</v>
      </c>
      <c r="D263" s="20" t="s">
        <v>250</v>
      </c>
      <c r="E263" s="21">
        <f>+SUMIFS('nabati '!B:B,'nabati '!$E:$E,Daily!$A263,'nabati '!$C:$C,Daily!$C$1)/6</f>
        <v>0</v>
      </c>
      <c r="F263" s="21">
        <f>+SUMIFS('nabati '!I:I,'nabati '!$L:$L,Daily!$A263,'nabati '!$J:$J,Daily!$C$1)/6</f>
        <v>0</v>
      </c>
      <c r="G263" s="21">
        <f>+SUMIFS('nabati '!P:P,'nabati '!$S:$S,Daily!$A263,'nabati '!$Q:$Q,Daily!$C$1)/60</f>
        <v>0</v>
      </c>
      <c r="H263" s="21">
        <f>+SUMIFS('nabati '!W:W,'nabati '!$Z:$Z,Daily!$A263,'nabati '!$X:$X,Daily!$C$1)/6</f>
        <v>0</v>
      </c>
      <c r="I263" s="21">
        <f>+SUMIFS('nabati '!AD:AD,'nabati '!$AG:$AG,Daily!$A263,'nabati '!$AE:$AE,Daily!$C$1)/60</f>
        <v>0</v>
      </c>
      <c r="J263" s="21">
        <f>+SUMIFS('nabati '!AK:AK,'nabati '!$AN:$AN,Daily!$A263,'nabati '!$AL:$AL,Daily!$C$1)/60</f>
        <v>0</v>
      </c>
      <c r="K263" s="21">
        <f>+SUMIFS('nabati '!AR:AR,'nabati '!$AU:$AU,Daily!$A263,'nabati '!$AS:$AS,Daily!$C$1)/60</f>
        <v>0</v>
      </c>
      <c r="L263" s="21">
        <f>+SUMIFS('nabati '!AY:AY,'nabati '!$BB:$BB,Daily!$A263,'nabati '!$AZ:$AZ,Daily!$C$1)/20</f>
        <v>0</v>
      </c>
      <c r="M263" s="334">
        <f>+SUMIFS('nabati '!BF:BF,'nabati '!$BI:$BI,Daily!$A263,'nabati '!$BG:$BG,Daily!$C$1)/6</f>
        <v>0</v>
      </c>
      <c r="N263" s="335">
        <f>+SUMIFS('nabati '!BM:BM,'nabati '!BP:BP,Daily!$A263,'nabati '!BN:BN,Daily!$C$1)/6</f>
        <v>0</v>
      </c>
      <c r="O263" s="21">
        <f t="shared" si="25"/>
        <v>0</v>
      </c>
    </row>
    <row r="264" spans="1:17" s="269" customFormat="1" hidden="1" outlineLevel="1">
      <c r="A264" s="190">
        <v>2118</v>
      </c>
      <c r="B264" s="191" t="s">
        <v>53</v>
      </c>
      <c r="C264" s="20" t="s">
        <v>321</v>
      </c>
      <c r="D264" s="20" t="s">
        <v>250</v>
      </c>
      <c r="E264" s="21">
        <f>+SUMIFS('nabati '!B:B,'nabati '!$E:$E,Daily!$A264,'nabati '!$C:$C,Daily!$C$1)/6</f>
        <v>0</v>
      </c>
      <c r="F264" s="21">
        <f>+SUMIFS('nabati '!I:I,'nabati '!$L:$L,Daily!$A264,'nabati '!$J:$J,Daily!$C$1)/6</f>
        <v>0</v>
      </c>
      <c r="G264" s="21">
        <f>+SUMIFS('nabati '!P:P,'nabati '!$S:$S,Daily!$A264,'nabati '!$Q:$Q,Daily!$C$1)/60</f>
        <v>0</v>
      </c>
      <c r="H264" s="21">
        <f>+SUMIFS('nabati '!W:W,'nabati '!$Z:$Z,Daily!$A264,'nabati '!$X:$X,Daily!$C$1)/6</f>
        <v>0</v>
      </c>
      <c r="I264" s="21">
        <f>+SUMIFS('nabati '!AD:AD,'nabati '!$AG:$AG,Daily!$A264,'nabati '!$AE:$AE,Daily!$C$1)/60</f>
        <v>0</v>
      </c>
      <c r="J264" s="21">
        <f>+SUMIFS('nabati '!AK:AK,'nabati '!$AN:$AN,Daily!$A264,'nabati '!$AL:$AL,Daily!$C$1)/60</f>
        <v>0</v>
      </c>
      <c r="K264" s="21">
        <f>+SUMIFS('nabati '!AR:AR,'nabati '!$AU:$AU,Daily!$A264,'nabati '!$AS:$AS,Daily!$C$1)/60</f>
        <v>0</v>
      </c>
      <c r="L264" s="21">
        <f>+SUMIFS('nabati '!AY:AY,'nabati '!$BB:$BB,Daily!$A264,'nabati '!$AZ:$AZ,Daily!$C$1)/20</f>
        <v>0</v>
      </c>
      <c r="M264" s="334">
        <f>+SUMIFS('nabati '!BF:BF,'nabati '!$BI:$BI,Daily!$A264,'nabati '!$BG:$BG,Daily!$C$1)/6</f>
        <v>0</v>
      </c>
      <c r="N264" s="335">
        <f>+SUMIFS('nabati '!BM:BM,'nabati '!BP:BP,Daily!$A264,'nabati '!BN:BN,Daily!$C$1)/6</f>
        <v>0</v>
      </c>
      <c r="O264" s="21">
        <f t="shared" si="25"/>
        <v>0</v>
      </c>
    </row>
    <row r="265" spans="1:17" s="367" customFormat="1" hidden="1" outlineLevel="1">
      <c r="A265" s="187">
        <v>69036</v>
      </c>
      <c r="B265" s="191" t="s">
        <v>53</v>
      </c>
      <c r="C265" s="196" t="s">
        <v>322</v>
      </c>
      <c r="D265" s="376" t="s">
        <v>250</v>
      </c>
      <c r="E265" s="448">
        <f>+SUMIFS('nabati '!B:B,'nabati '!$E:$E,Daily!$A265,'nabati '!$C:$C,Daily!$C$1)/6</f>
        <v>0</v>
      </c>
      <c r="F265" s="448">
        <f>+SUMIFS('nabati '!I:I,'nabati '!$L:$L,Daily!$A265,'nabati '!$J:$J,Daily!$C$1)/6</f>
        <v>0</v>
      </c>
      <c r="G265" s="448">
        <f>+SUMIFS('nabati '!P:P,'nabati '!$S:$S,Daily!$A265,'nabati '!$Q:$Q,Daily!$C$1)/60</f>
        <v>0</v>
      </c>
      <c r="H265" s="448">
        <f>+SUMIFS('nabati '!W:W,'nabati '!$Z:$Z,Daily!$A265,'nabati '!$X:$X,Daily!$C$1)/6</f>
        <v>0</v>
      </c>
      <c r="I265" s="448">
        <f>+SUMIFS('nabati '!AD:AD,'nabati '!$AG:$AG,Daily!$A265,'nabati '!$AE:$AE,Daily!$C$1)/60</f>
        <v>0</v>
      </c>
      <c r="J265" s="448">
        <f>+SUMIFS('nabati '!AK:AK,'nabati '!$AN:$AN,Daily!$A265,'nabati '!$AL:$AL,Daily!$C$1)/60</f>
        <v>0</v>
      </c>
      <c r="K265" s="448">
        <f>+SUMIFS('nabati '!AR:AR,'nabati '!$AU:$AU,Daily!$A265,'nabati '!$AS:$AS,Daily!$C$1)/60</f>
        <v>0</v>
      </c>
      <c r="L265" s="448">
        <f>+SUMIFS('nabati '!AY:AY,'nabati '!$BB:$BB,Daily!$A265,'nabati '!$AZ:$AZ,Daily!$C$1)/20</f>
        <v>0</v>
      </c>
      <c r="M265" s="337">
        <f>+SUMIFS('nabati '!BF:BF,'nabati '!$BI:$BI,Daily!$A265,'nabati '!$BG:$BG,Daily!$C$1)/6</f>
        <v>0</v>
      </c>
      <c r="N265" s="338">
        <f>+SUMIFS('nabati '!BM:BM,'nabati '!BP:BP,Daily!$A265,'nabati '!BN:BN,Daily!$C$1)/6</f>
        <v>0</v>
      </c>
      <c r="O265" s="21">
        <f t="shared" si="25"/>
        <v>0</v>
      </c>
    </row>
    <row r="266" spans="1:17" s="367" customFormat="1" hidden="1" outlineLevel="1">
      <c r="A266" s="187">
        <v>69067</v>
      </c>
      <c r="B266" s="191" t="s">
        <v>53</v>
      </c>
      <c r="C266" s="196" t="s">
        <v>323</v>
      </c>
      <c r="D266" s="376" t="s">
        <v>250</v>
      </c>
      <c r="E266" s="448">
        <f>+SUMIFS('nabati '!B:B,'nabati '!$E:$E,Daily!$A266,'nabati '!$C:$C,Daily!$C$1)/6</f>
        <v>0</v>
      </c>
      <c r="F266" s="448">
        <f>+SUMIFS('nabati '!I:I,'nabati '!$L:$L,Daily!$A266,'nabati '!$J:$J,Daily!$C$1)/6</f>
        <v>0</v>
      </c>
      <c r="G266" s="448">
        <f>+SUMIFS('nabati '!P:P,'nabati '!$S:$S,Daily!$A266,'nabati '!$Q:$Q,Daily!$C$1)/60</f>
        <v>0</v>
      </c>
      <c r="H266" s="448">
        <f>+SUMIFS('nabati '!W:W,'nabati '!$Z:$Z,Daily!$A266,'nabati '!$X:$X,Daily!$C$1)/6</f>
        <v>0</v>
      </c>
      <c r="I266" s="448">
        <f>+SUMIFS('nabati '!AD:AD,'nabati '!$AG:$AG,Daily!$A266,'nabati '!$AE:$AE,Daily!$C$1)/60</f>
        <v>0</v>
      </c>
      <c r="J266" s="448">
        <f>+SUMIFS('nabati '!AK:AK,'nabati '!$AN:$AN,Daily!$A266,'nabati '!$AL:$AL,Daily!$C$1)/60</f>
        <v>0</v>
      </c>
      <c r="K266" s="448">
        <f>+SUMIFS('nabati '!AR:AR,'nabati '!$AU:$AU,Daily!$A266,'nabati '!$AS:$AS,Daily!$C$1)/60</f>
        <v>0</v>
      </c>
      <c r="L266" s="448">
        <f>+SUMIFS('nabati '!AY:AY,'nabati '!$BB:$BB,Daily!$A266,'nabati '!$AZ:$AZ,Daily!$C$1)/20</f>
        <v>0</v>
      </c>
      <c r="M266" s="337">
        <f>+SUMIFS('nabati '!BF:BF,'nabati '!$BI:$BI,Daily!$A266,'nabati '!$BG:$BG,Daily!$C$1)/6</f>
        <v>0</v>
      </c>
      <c r="N266" s="338">
        <f>+SUMIFS('nabati '!BM:BM,'nabati '!BP:BP,Daily!$A266,'nabati '!BN:BN,Daily!$C$1)/6</f>
        <v>0</v>
      </c>
      <c r="O266" s="21">
        <f t="shared" si="25"/>
        <v>0</v>
      </c>
    </row>
    <row r="267" spans="1:17" s="367" customFormat="1" collapsed="1">
      <c r="A267" s="187">
        <v>69060</v>
      </c>
      <c r="B267" s="191" t="s">
        <v>53</v>
      </c>
      <c r="C267" s="376" t="s">
        <v>324</v>
      </c>
      <c r="D267" s="376" t="s">
        <v>250</v>
      </c>
      <c r="E267" s="448">
        <f>+SUMIFS('nabati '!B:B,'nabati '!$E:$E,Daily!$A267,'nabati '!$C:$C,Daily!$C$1)/6</f>
        <v>0</v>
      </c>
      <c r="F267" s="448">
        <f>+SUMIFS('nabati '!I:I,'nabati '!$L:$L,Daily!$A267,'nabati '!$J:$J,Daily!$C$1)/6</f>
        <v>0</v>
      </c>
      <c r="G267" s="448">
        <f>+SUMIFS('nabati '!P:P,'nabati '!$S:$S,Daily!$A267,'nabati '!$Q:$Q,Daily!$C$1)/60</f>
        <v>0</v>
      </c>
      <c r="H267" s="448">
        <f>+SUMIFS('nabati '!W:W,'nabati '!$Z:$Z,Daily!$A267,'nabati '!$X:$X,Daily!$C$1)/6</f>
        <v>0</v>
      </c>
      <c r="I267" s="448">
        <f>+SUMIFS('nabati '!AD:AD,'nabati '!$AG:$AG,Daily!$A267,'nabati '!$AE:$AE,Daily!$C$1)/60</f>
        <v>0</v>
      </c>
      <c r="J267" s="448">
        <f>+SUMIFS('nabati '!AK:AK,'nabati '!$AN:$AN,Daily!$A267,'nabati '!$AL:$AL,Daily!$C$1)/60</f>
        <v>0</v>
      </c>
      <c r="K267" s="448">
        <f>+SUMIFS('nabati '!AR:AR,'nabati '!$AU:$AU,Daily!$A267,'nabati '!$AS:$AS,Daily!$C$1)/60</f>
        <v>0</v>
      </c>
      <c r="L267" s="448">
        <f>+SUMIFS('nabati '!AY:AY,'nabati '!$BB:$BB,Daily!$A267,'nabati '!$AZ:$AZ,Daily!$C$1)/20</f>
        <v>0</v>
      </c>
      <c r="M267" s="337">
        <f>+SUMIFS('nabati '!BF:BF,'nabati '!$BI:$BI,Daily!$A267,'nabati '!$BG:$BG,Daily!$C$1)/6</f>
        <v>0</v>
      </c>
      <c r="N267" s="338">
        <f>+SUMIFS('nabati '!BM:BM,'nabati '!BP:BP,Daily!$A267,'nabati '!BN:BN,Daily!$C$1)/6</f>
        <v>0</v>
      </c>
      <c r="O267" s="21">
        <f t="shared" ref="O267:O278" si="26">+SUMPRODUCT($E$1:$N$1,E267:N267)</f>
        <v>0</v>
      </c>
    </row>
    <row r="268" spans="1:17">
      <c r="A268" s="304"/>
      <c r="B268" s="304"/>
      <c r="C268" s="305"/>
      <c r="D268" s="348" t="s">
        <v>325</v>
      </c>
      <c r="E268" s="350">
        <f t="shared" ref="E268:N268" si="27">+SUM(E269:E338)</f>
        <v>14</v>
      </c>
      <c r="F268" s="350">
        <f t="shared" si="27"/>
        <v>20</v>
      </c>
      <c r="G268" s="350">
        <f t="shared" si="27"/>
        <v>0</v>
      </c>
      <c r="H268" s="350">
        <f t="shared" si="27"/>
        <v>1</v>
      </c>
      <c r="I268" s="350">
        <f t="shared" si="27"/>
        <v>0</v>
      </c>
      <c r="J268" s="350">
        <f t="shared" si="27"/>
        <v>0</v>
      </c>
      <c r="K268" s="350">
        <f t="shared" si="27"/>
        <v>0</v>
      </c>
      <c r="L268" s="350">
        <f t="shared" si="27"/>
        <v>0</v>
      </c>
      <c r="M268" s="350">
        <f t="shared" si="27"/>
        <v>0</v>
      </c>
      <c r="N268" s="332">
        <f t="shared" si="27"/>
        <v>0</v>
      </c>
      <c r="O268" s="350">
        <f t="shared" si="26"/>
        <v>5800.6</v>
      </c>
      <c r="P268" s="480">
        <v>10649.1538461538</v>
      </c>
      <c r="Q268" s="475">
        <f>O268/P268*100</f>
        <v>54.470055403463135</v>
      </c>
    </row>
    <row r="269" spans="1:17" s="269" customFormat="1">
      <c r="A269" s="190" t="s">
        <v>326</v>
      </c>
      <c r="B269" s="190" t="s">
        <v>31</v>
      </c>
      <c r="C269" s="19" t="s">
        <v>327</v>
      </c>
      <c r="D269" s="20" t="s">
        <v>328</v>
      </c>
      <c r="E269" s="21">
        <f>+SUMIFS('nabati '!B:B,'nabati '!$E:$E,Daily!$A269,'nabati '!$C:$C,Daily!$C$1)/6</f>
        <v>0</v>
      </c>
      <c r="F269" s="21">
        <f>+SUMIFS('nabati '!I:I,'nabati '!$L:$L,Daily!$A269,'nabati '!$J:$J,Daily!$C$1)/6</f>
        <v>0</v>
      </c>
      <c r="G269" s="21">
        <f>+SUMIFS('nabati '!P:P,'nabati '!$S:$S,Daily!$A269,'nabati '!$Q:$Q,Daily!$C$1)/60</f>
        <v>0</v>
      </c>
      <c r="H269" s="21">
        <f>+SUMIFS('nabati '!W:W,'nabati '!$Z:$Z,Daily!$A269,'nabati '!$X:$X,Daily!$C$1)/6</f>
        <v>0</v>
      </c>
      <c r="I269" s="21">
        <f>+SUMIFS('nabati '!AD:AD,'nabati '!$AG:$AG,Daily!$A269,'nabati '!$AE:$AE,Daily!$C$1)/60</f>
        <v>0</v>
      </c>
      <c r="J269" s="21">
        <f>+SUMIFS('nabati '!AK:AK,'nabati '!$AN:$AN,Daily!$A269,'nabati '!$AL:$AL,Daily!$C$1)/60</f>
        <v>0</v>
      </c>
      <c r="K269" s="21">
        <f>+SUMIFS('nabati '!AR:AR,'nabati '!$AU:$AU,Daily!$A269,'nabati '!$AS:$AS,Daily!$C$1)/60</f>
        <v>0</v>
      </c>
      <c r="L269" s="21">
        <f>+SUMIFS('nabati '!AY:AY,'nabati '!$BB:$BB,Daily!$A269,'nabati '!$AZ:$AZ,Daily!$C$1)/20</f>
        <v>0</v>
      </c>
      <c r="M269" s="334">
        <f>+SUMIFS('nabati '!BF:BF,'nabati '!$BI:$BI,Daily!$A269,'nabati '!$BG:$BG,Daily!$C$1)/6</f>
        <v>0</v>
      </c>
      <c r="N269" s="335">
        <f>+SUMIFS('nabati '!BM:BM,'nabati '!BP:BP,Daily!$A269,'nabati '!BN:BN,Daily!$C$1)/6</f>
        <v>0</v>
      </c>
      <c r="O269" s="21">
        <f t="shared" si="26"/>
        <v>0</v>
      </c>
    </row>
    <row r="270" spans="1:17" s="367" customFormat="1" hidden="1" outlineLevel="1">
      <c r="A270" s="187" t="s">
        <v>329</v>
      </c>
      <c r="B270" s="187" t="s">
        <v>31</v>
      </c>
      <c r="C270" s="188" t="s">
        <v>330</v>
      </c>
      <c r="D270" s="20" t="s">
        <v>328</v>
      </c>
      <c r="E270" s="448">
        <f>+SUMIFS('nabati '!B:B,'nabati '!$E:$E,Daily!$A270,'nabati '!$C:$C,Daily!$C$1)/6</f>
        <v>10</v>
      </c>
      <c r="F270" s="448">
        <f>+SUMIFS('nabati '!I:I,'nabati '!$L:$L,Daily!$A270,'nabati '!$J:$J,Daily!$C$1)/6</f>
        <v>0</v>
      </c>
      <c r="G270" s="448">
        <f>+SUMIFS('nabati '!P:P,'nabati '!$S:$S,Daily!$A270,'nabati '!$Q:$Q,Daily!$C$1)/60</f>
        <v>0</v>
      </c>
      <c r="H270" s="448">
        <f>+SUMIFS('nabati '!W:W,'nabati '!$Z:$Z,Daily!$A270,'nabati '!$X:$X,Daily!$C$1)/6</f>
        <v>0</v>
      </c>
      <c r="I270" s="448">
        <f>+SUMIFS('nabati '!AD:AD,'nabati '!$AG:$AG,Daily!$A270,'nabati '!$AE:$AE,Daily!$C$1)/60</f>
        <v>0</v>
      </c>
      <c r="J270" s="448">
        <f>+SUMIFS('nabati '!AK:AK,'nabati '!$AN:$AN,Daily!$A270,'nabati '!$AL:$AL,Daily!$C$1)/60</f>
        <v>0</v>
      </c>
      <c r="K270" s="448">
        <f>+SUMIFS('nabati '!AR:AR,'nabati '!$AU:$AU,Daily!$A270,'nabati '!$AS:$AS,Daily!$C$1)/60</f>
        <v>0</v>
      </c>
      <c r="L270" s="448">
        <f>+SUMIFS('nabati '!AY:AY,'nabati '!$BB:$BB,Daily!$A270,'nabati '!$AZ:$AZ,Daily!$C$1)/20</f>
        <v>0</v>
      </c>
      <c r="M270" s="337">
        <f>+SUMIFS('nabati '!BF:BF,'nabati '!$BI:$BI,Daily!$A270,'nabati '!$BG:$BG,Daily!$C$1)/6</f>
        <v>0</v>
      </c>
      <c r="N270" s="338">
        <f>+SUMIFS('nabati '!BM:BM,'nabati '!BP:BP,Daily!$A270,'nabati '!BN:BN,Daily!$C$1)/6</f>
        <v>0</v>
      </c>
      <c r="O270" s="448">
        <f t="shared" si="26"/>
        <v>1259</v>
      </c>
    </row>
    <row r="271" spans="1:17" s="367" customFormat="1" hidden="1" outlineLevel="1">
      <c r="A271" s="187" t="s">
        <v>331</v>
      </c>
      <c r="B271" s="187" t="s">
        <v>31</v>
      </c>
      <c r="C271" s="188" t="s">
        <v>332</v>
      </c>
      <c r="D271" s="20" t="s">
        <v>328</v>
      </c>
      <c r="E271" s="448">
        <f>+SUMIFS('nabati '!B:B,'nabati '!$E:$E,Daily!$A271,'nabati '!$C:$C,Daily!$C$1)/6</f>
        <v>0</v>
      </c>
      <c r="F271" s="448">
        <f>+SUMIFS('nabati '!I:I,'nabati '!$L:$L,Daily!$A271,'nabati '!$J:$J,Daily!$C$1)/6</f>
        <v>0</v>
      </c>
      <c r="G271" s="448">
        <f>+SUMIFS('nabati '!P:P,'nabati '!$S:$S,Daily!$A271,'nabati '!$Q:$Q,Daily!$C$1)/60</f>
        <v>0</v>
      </c>
      <c r="H271" s="448">
        <f>+SUMIFS('nabati '!W:W,'nabati '!$Z:$Z,Daily!$A271,'nabati '!$X:$X,Daily!$C$1)/6</f>
        <v>0</v>
      </c>
      <c r="I271" s="448">
        <f>+SUMIFS('nabati '!AD:AD,'nabati '!$AG:$AG,Daily!$A271,'nabati '!$AE:$AE,Daily!$C$1)/60</f>
        <v>0</v>
      </c>
      <c r="J271" s="448">
        <f>+SUMIFS('nabati '!AK:AK,'nabati '!$AN:$AN,Daily!$A271,'nabati '!$AL:$AL,Daily!$C$1)/60</f>
        <v>0</v>
      </c>
      <c r="K271" s="448">
        <f>+SUMIFS('nabati '!AR:AR,'nabati '!$AU:$AU,Daily!$A271,'nabati '!$AS:$AS,Daily!$C$1)/60</f>
        <v>0</v>
      </c>
      <c r="L271" s="448">
        <f>+SUMIFS('nabati '!AY:AY,'nabati '!$BB:$BB,Daily!$A271,'nabati '!$AZ:$AZ,Daily!$C$1)/20</f>
        <v>0</v>
      </c>
      <c r="M271" s="337">
        <f>+SUMIFS('nabati '!BF:BF,'nabati '!$BI:$BI,Daily!$A271,'nabati '!$BG:$BG,Daily!$C$1)/6</f>
        <v>0</v>
      </c>
      <c r="N271" s="338">
        <f>+SUMIFS('nabati '!BM:BM,'nabati '!BP:BP,Daily!$A271,'nabati '!BN:BN,Daily!$C$1)/6</f>
        <v>0</v>
      </c>
      <c r="O271" s="448">
        <f t="shared" si="26"/>
        <v>0</v>
      </c>
    </row>
    <row r="272" spans="1:17" s="269" customFormat="1" hidden="1" outlineLevel="1">
      <c r="A272" s="190" t="s">
        <v>333</v>
      </c>
      <c r="B272" s="190" t="s">
        <v>31</v>
      </c>
      <c r="C272" s="19" t="s">
        <v>334</v>
      </c>
      <c r="D272" s="20" t="s">
        <v>328</v>
      </c>
      <c r="E272" s="21">
        <f>+SUMIFS('nabati '!B:B,'nabati '!$E:$E,Daily!$A272,'nabati '!$C:$C,Daily!$C$1)/6</f>
        <v>0</v>
      </c>
      <c r="F272" s="21">
        <f>+SUMIFS('nabati '!I:I,'nabati '!$L:$L,Daily!$A272,'nabati '!$J:$J,Daily!$C$1)/6</f>
        <v>0</v>
      </c>
      <c r="G272" s="21">
        <f>+SUMIFS('nabati '!P:P,'nabati '!$S:$S,Daily!$A272,'nabati '!$Q:$Q,Daily!$C$1)/60</f>
        <v>0</v>
      </c>
      <c r="H272" s="21">
        <f>+SUMIFS('nabati '!W:W,'nabati '!$Z:$Z,Daily!$A272,'nabati '!$X:$X,Daily!$C$1)/6</f>
        <v>0</v>
      </c>
      <c r="I272" s="21">
        <f>+SUMIFS('nabati '!AD:AD,'nabati '!$AG:$AG,Daily!$A272,'nabati '!$AE:$AE,Daily!$C$1)/60</f>
        <v>0</v>
      </c>
      <c r="J272" s="21">
        <f>+SUMIFS('nabati '!AK:AK,'nabati '!$AN:$AN,Daily!$A272,'nabati '!$AL:$AL,Daily!$C$1)/60</f>
        <v>0</v>
      </c>
      <c r="K272" s="21">
        <f>+SUMIFS('nabati '!AR:AR,'nabati '!$AU:$AU,Daily!$A272,'nabati '!$AS:$AS,Daily!$C$1)/60</f>
        <v>0</v>
      </c>
      <c r="L272" s="21">
        <f>+SUMIFS('nabati '!AY:AY,'nabati '!$BB:$BB,Daily!$A272,'nabati '!$AZ:$AZ,Daily!$C$1)/20</f>
        <v>0</v>
      </c>
      <c r="M272" s="334">
        <f>+SUMIFS('nabati '!BF:BF,'nabati '!$BI:$BI,Daily!$A272,'nabati '!$BG:$BG,Daily!$C$1)/6</f>
        <v>0</v>
      </c>
      <c r="N272" s="335">
        <f>+SUMIFS('nabati '!BM:BM,'nabati '!BP:BP,Daily!$A272,'nabati '!BN:BN,Daily!$C$1)/6</f>
        <v>0</v>
      </c>
      <c r="O272" s="21">
        <f t="shared" si="26"/>
        <v>0</v>
      </c>
    </row>
    <row r="273" spans="1:15" s="367" customFormat="1" hidden="1" outlineLevel="1">
      <c r="A273" s="187" t="s">
        <v>335</v>
      </c>
      <c r="B273" s="187" t="s">
        <v>31</v>
      </c>
      <c r="C273" s="188" t="s">
        <v>336</v>
      </c>
      <c r="D273" s="20" t="s">
        <v>328</v>
      </c>
      <c r="E273" s="448">
        <f>+SUMIFS('nabati '!B:B,'nabati '!$E:$E,Daily!$A273,'nabati '!$C:$C,Daily!$C$1)/6</f>
        <v>0</v>
      </c>
      <c r="F273" s="448">
        <f>+SUMIFS('nabati '!I:I,'nabati '!$L:$L,Daily!$A273,'nabati '!$J:$J,Daily!$C$1)/6</f>
        <v>20</v>
      </c>
      <c r="G273" s="448">
        <f>+SUMIFS('nabati '!P:P,'nabati '!$S:$S,Daily!$A273,'nabati '!$Q:$Q,Daily!$C$1)/60</f>
        <v>0</v>
      </c>
      <c r="H273" s="448">
        <f>+SUMIFS('nabati '!W:W,'nabati '!$Z:$Z,Daily!$A273,'nabati '!$X:$X,Daily!$C$1)/6</f>
        <v>0</v>
      </c>
      <c r="I273" s="448">
        <f>+SUMIFS('nabati '!AD:AD,'nabati '!$AG:$AG,Daily!$A273,'nabati '!$AE:$AE,Daily!$C$1)/60</f>
        <v>0</v>
      </c>
      <c r="J273" s="448">
        <f>+SUMIFS('nabati '!AK:AK,'nabati '!$AN:$AN,Daily!$A273,'nabati '!$AL:$AL,Daily!$C$1)/60</f>
        <v>0</v>
      </c>
      <c r="K273" s="448">
        <f>+SUMIFS('nabati '!AR:AR,'nabati '!$AU:$AU,Daily!$A273,'nabati '!$AS:$AS,Daily!$C$1)/60</f>
        <v>0</v>
      </c>
      <c r="L273" s="448">
        <f>+SUMIFS('nabati '!AY:AY,'nabati '!$BB:$BB,Daily!$A273,'nabati '!$AZ:$AZ,Daily!$C$1)/20</f>
        <v>0</v>
      </c>
      <c r="M273" s="337">
        <f>+SUMIFS('nabati '!BF:BF,'nabati '!$BI:$BI,Daily!$A273,'nabati '!$BG:$BG,Daily!$C$1)/6</f>
        <v>0</v>
      </c>
      <c r="N273" s="338">
        <f>+SUMIFS('nabati '!BM:BM,'nabati '!BP:BP,Daily!$A273,'nabati '!BN:BN,Daily!$C$1)/6</f>
        <v>0</v>
      </c>
      <c r="O273" s="448">
        <f t="shared" si="26"/>
        <v>3814</v>
      </c>
    </row>
    <row r="274" spans="1:15" s="367" customFormat="1" hidden="1" outlineLevel="1">
      <c r="A274" s="187" t="s">
        <v>337</v>
      </c>
      <c r="B274" s="187" t="s">
        <v>31</v>
      </c>
      <c r="C274" s="188" t="s">
        <v>338</v>
      </c>
      <c r="D274" s="20" t="s">
        <v>328</v>
      </c>
      <c r="E274" s="448">
        <f>+SUMIFS('nabati '!B:B,'nabati '!$E:$E,Daily!$A274,'nabati '!$C:$C,Daily!$C$1)/6</f>
        <v>0</v>
      </c>
      <c r="F274" s="448">
        <f>+SUMIFS('nabati '!I:I,'nabati '!$L:$L,Daily!$A274,'nabati '!$J:$J,Daily!$C$1)/6</f>
        <v>0</v>
      </c>
      <c r="G274" s="448">
        <f>+SUMIFS('nabati '!P:P,'nabati '!$S:$S,Daily!$A274,'nabati '!$Q:$Q,Daily!$C$1)/60</f>
        <v>0</v>
      </c>
      <c r="H274" s="448">
        <f>+SUMIFS('nabati '!W:W,'nabati '!$Z:$Z,Daily!$A274,'nabati '!$X:$X,Daily!$C$1)/6</f>
        <v>0</v>
      </c>
      <c r="I274" s="448">
        <f>+SUMIFS('nabati '!AD:AD,'nabati '!$AG:$AG,Daily!$A274,'nabati '!$AE:$AE,Daily!$C$1)/60</f>
        <v>0</v>
      </c>
      <c r="J274" s="448">
        <f>+SUMIFS('nabati '!AK:AK,'nabati '!$AN:$AN,Daily!$A274,'nabati '!$AL:$AL,Daily!$C$1)/60</f>
        <v>0</v>
      </c>
      <c r="K274" s="448">
        <f>+SUMIFS('nabati '!AR:AR,'nabati '!$AU:$AU,Daily!$A274,'nabati '!$AS:$AS,Daily!$C$1)/60</f>
        <v>0</v>
      </c>
      <c r="L274" s="448">
        <f>+SUMIFS('nabati '!AY:AY,'nabati '!$BB:$BB,Daily!$A274,'nabati '!$AZ:$AZ,Daily!$C$1)/20</f>
        <v>0</v>
      </c>
      <c r="M274" s="337">
        <f>+SUMIFS('nabati '!BF:BF,'nabati '!$BI:$BI,Daily!$A274,'nabati '!$BG:$BG,Daily!$C$1)/6</f>
        <v>0</v>
      </c>
      <c r="N274" s="338">
        <f>+SUMIFS('nabati '!BM:BM,'nabati '!BP:BP,Daily!$A274,'nabati '!BN:BN,Daily!$C$1)/6</f>
        <v>0</v>
      </c>
      <c r="O274" s="448">
        <f t="shared" si="26"/>
        <v>0</v>
      </c>
    </row>
    <row r="275" spans="1:15" s="367" customFormat="1" hidden="1" outlineLevel="1">
      <c r="A275" s="187" t="s">
        <v>339</v>
      </c>
      <c r="B275" s="187" t="s">
        <v>31</v>
      </c>
      <c r="C275" s="188" t="s">
        <v>340</v>
      </c>
      <c r="D275" s="20" t="s">
        <v>328</v>
      </c>
      <c r="E275" s="448">
        <f>+SUMIFS('nabati '!B:B,'nabati '!$E:$E,Daily!$A275,'nabati '!$C:$C,Daily!$C$1)/6</f>
        <v>0</v>
      </c>
      <c r="F275" s="448">
        <f>+SUMIFS('nabati '!I:I,'nabati '!$L:$L,Daily!$A275,'nabati '!$J:$J,Daily!$C$1)/6</f>
        <v>0</v>
      </c>
      <c r="G275" s="448">
        <f>+SUMIFS('nabati '!P:P,'nabati '!$S:$S,Daily!$A275,'nabati '!$Q:$Q,Daily!$C$1)/60</f>
        <v>0</v>
      </c>
      <c r="H275" s="448">
        <f>+SUMIFS('nabati '!W:W,'nabati '!$Z:$Z,Daily!$A275,'nabati '!$X:$X,Daily!$C$1)/6</f>
        <v>0</v>
      </c>
      <c r="I275" s="448">
        <f>+SUMIFS('nabati '!AD:AD,'nabati '!$AG:$AG,Daily!$A275,'nabati '!$AE:$AE,Daily!$C$1)/60</f>
        <v>0</v>
      </c>
      <c r="J275" s="448">
        <f>+SUMIFS('nabati '!AK:AK,'nabati '!$AN:$AN,Daily!$A275,'nabati '!$AL:$AL,Daily!$C$1)/60</f>
        <v>0</v>
      </c>
      <c r="K275" s="448">
        <f>+SUMIFS('nabati '!AR:AR,'nabati '!$AU:$AU,Daily!$A275,'nabati '!$AS:$AS,Daily!$C$1)/60</f>
        <v>0</v>
      </c>
      <c r="L275" s="448">
        <f>+SUMIFS('nabati '!AY:AY,'nabati '!$BB:$BB,Daily!$A275,'nabati '!$AZ:$AZ,Daily!$C$1)/20</f>
        <v>0</v>
      </c>
      <c r="M275" s="337">
        <f>+SUMIFS('nabati '!BF:BF,'nabati '!$BI:$BI,Daily!$A275,'nabati '!$BG:$BG,Daily!$C$1)/6</f>
        <v>0</v>
      </c>
      <c r="N275" s="338">
        <f>+SUMIFS('nabati '!BM:BM,'nabati '!BP:BP,Daily!$A275,'nabati '!BN:BN,Daily!$C$1)/6</f>
        <v>0</v>
      </c>
      <c r="O275" s="448">
        <f t="shared" si="26"/>
        <v>0</v>
      </c>
    </row>
    <row r="276" spans="1:15" s="367" customFormat="1" hidden="1" outlineLevel="1">
      <c r="A276" s="187" t="s">
        <v>341</v>
      </c>
      <c r="B276" s="187" t="s">
        <v>31</v>
      </c>
      <c r="C276" s="188" t="s">
        <v>342</v>
      </c>
      <c r="D276" s="20" t="s">
        <v>328</v>
      </c>
      <c r="E276" s="448">
        <f>+SUMIFS('nabati '!B:B,'nabati '!$E:$E,Daily!$A276,'nabati '!$C:$C,Daily!$C$1)/6</f>
        <v>0</v>
      </c>
      <c r="F276" s="448">
        <f>+SUMIFS('nabati '!I:I,'nabati '!$L:$L,Daily!$A276,'nabati '!$J:$J,Daily!$C$1)/6</f>
        <v>0</v>
      </c>
      <c r="G276" s="448">
        <f>+SUMIFS('nabati '!P:P,'nabati '!$S:$S,Daily!$A276,'nabati '!$Q:$Q,Daily!$C$1)/60</f>
        <v>0</v>
      </c>
      <c r="H276" s="448">
        <f>+SUMIFS('nabati '!W:W,'nabati '!$Z:$Z,Daily!$A276,'nabati '!$X:$X,Daily!$C$1)/6</f>
        <v>0</v>
      </c>
      <c r="I276" s="448">
        <f>+SUMIFS('nabati '!AD:AD,'nabati '!$AG:$AG,Daily!$A276,'nabati '!$AE:$AE,Daily!$C$1)/60</f>
        <v>0</v>
      </c>
      <c r="J276" s="448">
        <f>+SUMIFS('nabati '!AK:AK,'nabati '!$AN:$AN,Daily!$A276,'nabati '!$AL:$AL,Daily!$C$1)/60</f>
        <v>0</v>
      </c>
      <c r="K276" s="448">
        <f>+SUMIFS('nabati '!AR:AR,'nabati '!$AU:$AU,Daily!$A276,'nabati '!$AS:$AS,Daily!$C$1)/60</f>
        <v>0</v>
      </c>
      <c r="L276" s="448">
        <f>+SUMIFS('nabati '!AY:AY,'nabati '!$BB:$BB,Daily!$A276,'nabati '!$AZ:$AZ,Daily!$C$1)/20</f>
        <v>0</v>
      </c>
      <c r="M276" s="337">
        <f>+SUMIFS('nabati '!BF:BF,'nabati '!$BI:$BI,Daily!$A276,'nabati '!$BG:$BG,Daily!$C$1)/6</f>
        <v>0</v>
      </c>
      <c r="N276" s="338">
        <f>+SUMIFS('nabati '!BM:BM,'nabati '!BP:BP,Daily!$A276,'nabati '!BN:BN,Daily!$C$1)/6</f>
        <v>0</v>
      </c>
      <c r="O276" s="448">
        <f t="shared" si="26"/>
        <v>0</v>
      </c>
    </row>
    <row r="277" spans="1:15" s="269" customFormat="1" hidden="1" outlineLevel="1">
      <c r="A277" s="190">
        <v>548</v>
      </c>
      <c r="B277" s="190" t="s">
        <v>31</v>
      </c>
      <c r="C277" s="19" t="s">
        <v>343</v>
      </c>
      <c r="D277" s="20" t="s">
        <v>328</v>
      </c>
      <c r="E277" s="21">
        <f>+SUMIFS('nabati '!B:B,'nabati '!$E:$E,Daily!$A277,'nabati '!$C:$C,Daily!$C$1)/6</f>
        <v>0</v>
      </c>
      <c r="F277" s="21">
        <f>+SUMIFS('nabati '!I:I,'nabati '!$L:$L,Daily!$A277,'nabati '!$J:$J,Daily!$C$1)/6</f>
        <v>0</v>
      </c>
      <c r="G277" s="21">
        <f>+SUMIFS('nabati '!P:P,'nabati '!$S:$S,Daily!$A277,'nabati '!$Q:$Q,Daily!$C$1)/60</f>
        <v>0</v>
      </c>
      <c r="H277" s="21">
        <f>+SUMIFS('nabati '!W:W,'nabati '!$Z:$Z,Daily!$A277,'nabati '!$X:$X,Daily!$C$1)/6</f>
        <v>0</v>
      </c>
      <c r="I277" s="21">
        <f>+SUMIFS('nabati '!AD:AD,'nabati '!$AG:$AG,Daily!$A277,'nabati '!$AE:$AE,Daily!$C$1)/60</f>
        <v>0</v>
      </c>
      <c r="J277" s="21">
        <f>+SUMIFS('nabati '!AK:AK,'nabati '!$AN:$AN,Daily!$A277,'nabati '!$AL:$AL,Daily!$C$1)/60</f>
        <v>0</v>
      </c>
      <c r="K277" s="21">
        <f>+SUMIFS('nabati '!AR:AR,'nabati '!$AU:$AU,Daily!$A277,'nabati '!$AS:$AS,Daily!$C$1)/60</f>
        <v>0</v>
      </c>
      <c r="L277" s="21">
        <f>+SUMIFS('nabati '!AY:AY,'nabati '!$BB:$BB,Daily!$A277,'nabati '!$AZ:$AZ,Daily!$C$1)/20</f>
        <v>0</v>
      </c>
      <c r="M277" s="334">
        <f>+SUMIFS('nabati '!BF:BF,'nabati '!$BI:$BI,Daily!$A277,'nabati '!$BG:$BG,Daily!$C$1)/6</f>
        <v>0</v>
      </c>
      <c r="N277" s="335">
        <f>+SUMIFS('nabati '!BM:BM,'nabati '!BP:BP,Daily!$A277,'nabati '!BN:BN,Daily!$C$1)/6</f>
        <v>0</v>
      </c>
      <c r="O277" s="21">
        <f t="shared" si="26"/>
        <v>0</v>
      </c>
    </row>
    <row r="278" spans="1:15" s="269" customFormat="1" hidden="1" outlineLevel="1">
      <c r="A278" s="190">
        <v>399</v>
      </c>
      <c r="B278" s="190" t="s">
        <v>31</v>
      </c>
      <c r="C278" s="19" t="s">
        <v>344</v>
      </c>
      <c r="D278" s="20" t="s">
        <v>328</v>
      </c>
      <c r="E278" s="21">
        <f>+SUMIFS('nabati '!B:B,'nabati '!$E:$E,Daily!$A278,'nabati '!$C:$C,Daily!$C$1)/6</f>
        <v>0</v>
      </c>
      <c r="F278" s="21">
        <f>+SUMIFS('nabati '!I:I,'nabati '!$L:$L,Daily!$A278,'nabati '!$J:$J,Daily!$C$1)/6</f>
        <v>0</v>
      </c>
      <c r="G278" s="21">
        <f>+SUMIFS('nabati '!P:P,'nabati '!$S:$S,Daily!$A278,'nabati '!$Q:$Q,Daily!$C$1)/60</f>
        <v>0</v>
      </c>
      <c r="H278" s="21">
        <f>+SUMIFS('nabati '!W:W,'nabati '!$Z:$Z,Daily!$A278,'nabati '!$X:$X,Daily!$C$1)/6</f>
        <v>0</v>
      </c>
      <c r="I278" s="21">
        <f>+SUMIFS('nabati '!AD:AD,'nabati '!$AG:$AG,Daily!$A278,'nabati '!$AE:$AE,Daily!$C$1)/60</f>
        <v>0</v>
      </c>
      <c r="J278" s="21">
        <f>+SUMIFS('nabati '!AK:AK,'nabati '!$AN:$AN,Daily!$A278,'nabati '!$AL:$AL,Daily!$C$1)/60</f>
        <v>0</v>
      </c>
      <c r="K278" s="21">
        <f>+SUMIFS('nabati '!AR:AR,'nabati '!$AU:$AU,Daily!$A278,'nabati '!$AS:$AS,Daily!$C$1)/60</f>
        <v>0</v>
      </c>
      <c r="L278" s="21">
        <f>+SUMIFS('nabati '!AY:AY,'nabati '!$BB:$BB,Daily!$A278,'nabati '!$AZ:$AZ,Daily!$C$1)/20</f>
        <v>0</v>
      </c>
      <c r="M278" s="334">
        <f>+SUMIFS('nabati '!BF:BF,'nabati '!$BI:$BI,Daily!$A278,'nabati '!$BG:$BG,Daily!$C$1)/6</f>
        <v>0</v>
      </c>
      <c r="N278" s="335">
        <f>+SUMIFS('nabati '!BM:BM,'nabati '!BP:BP,Daily!$A278,'nabati '!BN:BN,Daily!$C$1)/6</f>
        <v>0</v>
      </c>
      <c r="O278" s="21">
        <f t="shared" si="26"/>
        <v>0</v>
      </c>
    </row>
    <row r="279" spans="1:15" s="269" customFormat="1" hidden="1" outlineLevel="1">
      <c r="A279" s="190">
        <v>4203</v>
      </c>
      <c r="B279" s="190"/>
      <c r="C279" s="19" t="s">
        <v>345</v>
      </c>
      <c r="D279" s="20" t="s">
        <v>328</v>
      </c>
      <c r="E279" s="21">
        <f>+SUMIFS('nabati '!B:B,'nabati '!$E:$E,Daily!$A279,'nabati '!$C:$C,Daily!$C$1)/6</f>
        <v>0</v>
      </c>
      <c r="F279" s="21">
        <f>+SUMIFS('nabati '!I:I,'nabati '!$L:$L,Daily!$A279,'nabati '!$J:$J,Daily!$C$1)/6</f>
        <v>0</v>
      </c>
      <c r="G279" s="21">
        <f>+SUMIFS('nabati '!P:P,'nabati '!$S:$S,Daily!$A279,'nabati '!$Q:$Q,Daily!$C$1)/60</f>
        <v>0</v>
      </c>
      <c r="H279" s="21">
        <f>+SUMIFS('nabati '!W:W,'nabati '!$Z:$Z,Daily!$A279,'nabati '!$X:$X,Daily!$C$1)/6</f>
        <v>0</v>
      </c>
      <c r="I279" s="21">
        <f>+SUMIFS('nabati '!AD:AD,'nabati '!$AG:$AG,Daily!$A279,'nabati '!$AE:$AE,Daily!$C$1)/60</f>
        <v>0</v>
      </c>
      <c r="J279" s="21">
        <f>+SUMIFS('nabati '!AK:AK,'nabati '!$AN:$AN,Daily!$A279,'nabati '!$AL:$AL,Daily!$C$1)/60</f>
        <v>0</v>
      </c>
      <c r="K279" s="21">
        <f>+SUMIFS('nabati '!AR:AR,'nabati '!$AU:$AU,Daily!$A279,'nabati '!$AS:$AS,Daily!$C$1)/60</f>
        <v>0</v>
      </c>
      <c r="L279" s="21">
        <f>+SUMIFS('nabati '!AY:AY,'nabati '!$BB:$BB,Daily!$A279,'nabati '!$AZ:$AZ,Daily!$C$1)/20</f>
        <v>0</v>
      </c>
      <c r="M279" s="334">
        <f>+SUMIFS('nabati '!BF:BF,'nabati '!$BI:$BI,Daily!$A279,'nabati '!$BG:$BG,Daily!$C$1)/6</f>
        <v>0</v>
      </c>
      <c r="N279" s="335">
        <f>+SUMIFS('nabati '!BM:BM,'nabati '!BP:BP,Daily!$A279,'nabati '!BN:BN,Daily!$C$1)/6</f>
        <v>0</v>
      </c>
      <c r="O279" s="21">
        <f>+SUMPRODUCT($E$1:$N$1,E279:N279)</f>
        <v>0</v>
      </c>
    </row>
    <row r="280" spans="1:15" s="269" customFormat="1" hidden="1" outlineLevel="1">
      <c r="A280" s="195">
        <v>211</v>
      </c>
      <c r="B280" s="190" t="s">
        <v>53</v>
      </c>
      <c r="C280" s="195" t="s">
        <v>346</v>
      </c>
      <c r="D280" s="20" t="s">
        <v>328</v>
      </c>
      <c r="E280" s="21">
        <f>+SUMIFS('nabati '!B:B,'nabati '!$E:$E,Daily!$A280,'nabati '!$C:$C,Daily!$C$1)/6</f>
        <v>0</v>
      </c>
      <c r="F280" s="21">
        <f>+SUMIFS('nabati '!I:I,'nabati '!$L:$L,Daily!$A280,'nabati '!$J:$J,Daily!$C$1)/6</f>
        <v>0</v>
      </c>
      <c r="G280" s="21">
        <f>+SUMIFS('nabati '!P:P,'nabati '!$S:$S,Daily!$A280,'nabati '!$Q:$Q,Daily!$C$1)/60</f>
        <v>0</v>
      </c>
      <c r="H280" s="21">
        <f>+SUMIFS('nabati '!W:W,'nabati '!$Z:$Z,Daily!$A280,'nabati '!$X:$X,Daily!$C$1)/6</f>
        <v>0</v>
      </c>
      <c r="I280" s="21">
        <f>+SUMIFS('nabati '!AD:AD,'nabati '!$AG:$AG,Daily!$A280,'nabati '!$AE:$AE,Daily!$C$1)/60</f>
        <v>0</v>
      </c>
      <c r="J280" s="21">
        <f>+SUMIFS('nabati '!AK:AK,'nabati '!$AN:$AN,Daily!$A280,'nabati '!$AL:$AL,Daily!$C$1)/60</f>
        <v>0</v>
      </c>
      <c r="K280" s="21">
        <f>+SUMIFS('nabati '!AR:AR,'nabati '!$AU:$AU,Daily!$A280,'nabati '!$AS:$AS,Daily!$C$1)/60</f>
        <v>0</v>
      </c>
      <c r="L280" s="21">
        <f>+SUMIFS('nabati '!AY:AY,'nabati '!$BB:$BB,Daily!$A280,'nabati '!$AZ:$AZ,Daily!$C$1)/20</f>
        <v>0</v>
      </c>
      <c r="M280" s="334">
        <f>+SUMIFS('nabati '!BF:BF,'nabati '!$BI:$BI,Daily!$A280,'nabati '!$BG:$BG,Daily!$C$1)/6</f>
        <v>0</v>
      </c>
      <c r="N280" s="335">
        <f>+SUMIFS('nabati '!BM:BM,'nabati '!BP:BP,Daily!$A280,'nabati '!BN:BN,Daily!$C$1)/6</f>
        <v>0</v>
      </c>
      <c r="O280" s="21">
        <f>+SUMPRODUCT($E$1:$N$1,E280:N280)</f>
        <v>0</v>
      </c>
    </row>
    <row r="281" spans="1:15" s="269" customFormat="1" hidden="1" outlineLevel="1">
      <c r="A281" s="195">
        <v>213</v>
      </c>
      <c r="B281" s="187" t="s">
        <v>53</v>
      </c>
      <c r="C281" s="195" t="s">
        <v>347</v>
      </c>
      <c r="D281" s="20" t="s">
        <v>328</v>
      </c>
      <c r="E281" s="21">
        <f>+SUMIFS('nabati '!B:B,'nabati '!$E:$E,Daily!$A281,'nabati '!$C:$C,Daily!$C$1)/6</f>
        <v>0</v>
      </c>
      <c r="F281" s="21">
        <f>+SUMIFS('nabati '!I:I,'nabati '!$L:$L,Daily!$A281,'nabati '!$J:$J,Daily!$C$1)/6</f>
        <v>0</v>
      </c>
      <c r="G281" s="21">
        <f>+SUMIFS('nabati '!P:P,'nabati '!$S:$S,Daily!$A281,'nabati '!$Q:$Q,Daily!$C$1)/60</f>
        <v>0</v>
      </c>
      <c r="H281" s="21">
        <f>+SUMIFS('nabati '!W:W,'nabati '!$Z:$Z,Daily!$A281,'nabati '!$X:$X,Daily!$C$1)/6</f>
        <v>0</v>
      </c>
      <c r="I281" s="21">
        <f>+SUMIFS('nabati '!AD:AD,'nabati '!$AG:$AG,Daily!$A281,'nabati '!$AE:$AE,Daily!$C$1)/60</f>
        <v>0</v>
      </c>
      <c r="J281" s="21">
        <f>+SUMIFS('nabati '!AK:AK,'nabati '!$AN:$AN,Daily!$A281,'nabati '!$AL:$AL,Daily!$C$1)/60</f>
        <v>0</v>
      </c>
      <c r="K281" s="21">
        <f>+SUMIFS('nabati '!AR:AR,'nabati '!$AU:$AU,Daily!$A281,'nabati '!$AS:$AS,Daily!$C$1)/60</f>
        <v>0</v>
      </c>
      <c r="L281" s="21">
        <f>+SUMIFS('nabati '!AY:AY,'nabati '!$BB:$BB,Daily!$A281,'nabati '!$AZ:$AZ,Daily!$C$1)/20</f>
        <v>0</v>
      </c>
      <c r="M281" s="334">
        <f>+SUMIFS('nabati '!BF:BF,'nabati '!$BI:$BI,Daily!$A281,'nabati '!$BG:$BG,Daily!$C$1)/6</f>
        <v>0</v>
      </c>
      <c r="N281" s="335">
        <f>+SUMIFS('nabati '!BM:BM,'nabati '!BP:BP,Daily!$A281,'nabati '!BN:BN,Daily!$C$1)/6</f>
        <v>0</v>
      </c>
      <c r="O281" s="21">
        <f t="shared" ref="O281:O303" si="28">+SUMPRODUCT($E$1:$N$1,E281:N281)</f>
        <v>0</v>
      </c>
    </row>
    <row r="282" spans="1:15" s="269" customFormat="1" hidden="1" outlineLevel="1">
      <c r="A282" s="195">
        <v>218</v>
      </c>
      <c r="B282" s="187" t="s">
        <v>53</v>
      </c>
      <c r="C282" s="195" t="s">
        <v>348</v>
      </c>
      <c r="D282" s="20" t="s">
        <v>328</v>
      </c>
      <c r="E282" s="21">
        <f>+SUMIFS('nabati '!B:B,'nabati '!$E:$E,Daily!$A282,'nabati '!$C:$C,Daily!$C$1)/6</f>
        <v>0</v>
      </c>
      <c r="F282" s="21">
        <f>+SUMIFS('nabati '!I:I,'nabati '!$L:$L,Daily!$A282,'nabati '!$J:$J,Daily!$C$1)/6</f>
        <v>0</v>
      </c>
      <c r="G282" s="21">
        <f>+SUMIFS('nabati '!P:P,'nabati '!$S:$S,Daily!$A282,'nabati '!$Q:$Q,Daily!$C$1)/60</f>
        <v>0</v>
      </c>
      <c r="H282" s="21">
        <f>+SUMIFS('nabati '!W:W,'nabati '!$Z:$Z,Daily!$A282,'nabati '!$X:$X,Daily!$C$1)/6</f>
        <v>0</v>
      </c>
      <c r="I282" s="21">
        <f>+SUMIFS('nabati '!AD:AD,'nabati '!$AG:$AG,Daily!$A282,'nabati '!$AE:$AE,Daily!$C$1)/60</f>
        <v>0</v>
      </c>
      <c r="J282" s="21">
        <f>+SUMIFS('nabati '!AK:AK,'nabati '!$AN:$AN,Daily!$A282,'nabati '!$AL:$AL,Daily!$C$1)/60</f>
        <v>0</v>
      </c>
      <c r="K282" s="21">
        <f>+SUMIFS('nabati '!AR:AR,'nabati '!$AU:$AU,Daily!$A282,'nabati '!$AS:$AS,Daily!$C$1)/60</f>
        <v>0</v>
      </c>
      <c r="L282" s="21">
        <f>+SUMIFS('nabati '!AY:AY,'nabati '!$BB:$BB,Daily!$A282,'nabati '!$AZ:$AZ,Daily!$C$1)/20</f>
        <v>0</v>
      </c>
      <c r="M282" s="334">
        <f>+SUMIFS('nabati '!BF:BF,'nabati '!$BI:$BI,Daily!$A282,'nabati '!$BG:$BG,Daily!$C$1)/6</f>
        <v>0</v>
      </c>
      <c r="N282" s="335">
        <f>+SUMIFS('nabati '!BM:BM,'nabati '!BP:BP,Daily!$A282,'nabati '!BN:BN,Daily!$C$1)/6</f>
        <v>0</v>
      </c>
      <c r="O282" s="21">
        <f t="shared" si="28"/>
        <v>0</v>
      </c>
    </row>
    <row r="283" spans="1:15" s="269" customFormat="1" hidden="1" outlineLevel="1">
      <c r="A283" s="195">
        <v>239</v>
      </c>
      <c r="B283" s="187" t="s">
        <v>53</v>
      </c>
      <c r="C283" s="195" t="s">
        <v>349</v>
      </c>
      <c r="D283" s="20" t="s">
        <v>328</v>
      </c>
      <c r="E283" s="21">
        <f>+SUMIFS('nabati '!B:B,'nabati '!$E:$E,Daily!$A283,'nabati '!$C:$C,Daily!$C$1)/6</f>
        <v>0</v>
      </c>
      <c r="F283" s="21">
        <f>+SUMIFS('nabati '!I:I,'nabati '!$L:$L,Daily!$A283,'nabati '!$J:$J,Daily!$C$1)/6</f>
        <v>0</v>
      </c>
      <c r="G283" s="21">
        <f>+SUMIFS('nabati '!P:P,'nabati '!$S:$S,Daily!$A283,'nabati '!$Q:$Q,Daily!$C$1)/60</f>
        <v>0</v>
      </c>
      <c r="H283" s="21">
        <f>+SUMIFS('nabati '!W:W,'nabati '!$Z:$Z,Daily!$A283,'nabati '!$X:$X,Daily!$C$1)/6</f>
        <v>0</v>
      </c>
      <c r="I283" s="21">
        <f>+SUMIFS('nabati '!AD:AD,'nabati '!$AG:$AG,Daily!$A283,'nabati '!$AE:$AE,Daily!$C$1)/60</f>
        <v>0</v>
      </c>
      <c r="J283" s="21">
        <f>+SUMIFS('nabati '!AK:AK,'nabati '!$AN:$AN,Daily!$A283,'nabati '!$AL:$AL,Daily!$C$1)/60</f>
        <v>0</v>
      </c>
      <c r="K283" s="21">
        <f>+SUMIFS('nabati '!AR:AR,'nabati '!$AU:$AU,Daily!$A283,'nabati '!$AS:$AS,Daily!$C$1)/60</f>
        <v>0</v>
      </c>
      <c r="L283" s="21">
        <f>+SUMIFS('nabati '!AY:AY,'nabati '!$BB:$BB,Daily!$A283,'nabati '!$AZ:$AZ,Daily!$C$1)/20</f>
        <v>0</v>
      </c>
      <c r="M283" s="334">
        <f>+SUMIFS('nabati '!BF:BF,'nabati '!$BI:$BI,Daily!$A283,'nabati '!$BG:$BG,Daily!$C$1)/6</f>
        <v>0</v>
      </c>
      <c r="N283" s="335">
        <f>+SUMIFS('nabati '!BM:BM,'nabati '!BP:BP,Daily!$A283,'nabati '!BN:BN,Daily!$C$1)/6</f>
        <v>0</v>
      </c>
      <c r="O283" s="21">
        <f t="shared" si="28"/>
        <v>0</v>
      </c>
    </row>
    <row r="284" spans="1:15" s="269" customFormat="1" hidden="1" outlineLevel="1">
      <c r="A284" s="195">
        <v>247</v>
      </c>
      <c r="B284" s="187" t="s">
        <v>53</v>
      </c>
      <c r="C284" s="195" t="s">
        <v>350</v>
      </c>
      <c r="D284" s="20" t="s">
        <v>328</v>
      </c>
      <c r="E284" s="21">
        <f>+SUMIFS('nabati '!B:B,'nabati '!$E:$E,Daily!$A284,'nabati '!$C:$C,Daily!$C$1)/6</f>
        <v>2</v>
      </c>
      <c r="F284" s="21">
        <f>+SUMIFS('nabati '!I:I,'nabati '!$L:$L,Daily!$A284,'nabati '!$J:$J,Daily!$C$1)/6</f>
        <v>0</v>
      </c>
      <c r="G284" s="21">
        <f>+SUMIFS('nabati '!P:P,'nabati '!$S:$S,Daily!$A284,'nabati '!$Q:$Q,Daily!$C$1)/60</f>
        <v>0</v>
      </c>
      <c r="H284" s="21">
        <f>+SUMIFS('nabati '!W:W,'nabati '!$Z:$Z,Daily!$A284,'nabati '!$X:$X,Daily!$C$1)/6</f>
        <v>1</v>
      </c>
      <c r="I284" s="21">
        <f>+SUMIFS('nabati '!AD:AD,'nabati '!$AG:$AG,Daily!$A284,'nabati '!$AE:$AE,Daily!$C$1)/60</f>
        <v>0</v>
      </c>
      <c r="J284" s="21">
        <f>+SUMIFS('nabati '!AK:AK,'nabati '!$AN:$AN,Daily!$A284,'nabati '!$AL:$AL,Daily!$C$1)/60</f>
        <v>0</v>
      </c>
      <c r="K284" s="21">
        <f>+SUMIFS('nabati '!AR:AR,'nabati '!$AU:$AU,Daily!$A284,'nabati '!$AS:$AS,Daily!$C$1)/60</f>
        <v>0</v>
      </c>
      <c r="L284" s="21">
        <f>+SUMIFS('nabati '!AY:AY,'nabati '!$BB:$BB,Daily!$A284,'nabati '!$AZ:$AZ,Daily!$C$1)/20</f>
        <v>0</v>
      </c>
      <c r="M284" s="334">
        <f>+SUMIFS('nabati '!BF:BF,'nabati '!$BI:$BI,Daily!$A284,'nabati '!$BG:$BG,Daily!$C$1)/6</f>
        <v>0</v>
      </c>
      <c r="N284" s="335">
        <f>+SUMIFS('nabati '!BM:BM,'nabati '!BP:BP,Daily!$A284,'nabati '!BN:BN,Daily!$C$1)/6</f>
        <v>0</v>
      </c>
      <c r="O284" s="21">
        <f t="shared" si="28"/>
        <v>475.8</v>
      </c>
    </row>
    <row r="285" spans="1:15" s="269" customFormat="1" hidden="1" outlineLevel="1">
      <c r="A285" s="195">
        <v>249</v>
      </c>
      <c r="B285" s="187" t="s">
        <v>53</v>
      </c>
      <c r="C285" s="195" t="s">
        <v>351</v>
      </c>
      <c r="D285" s="20" t="s">
        <v>328</v>
      </c>
      <c r="E285" s="21">
        <f>+SUMIFS('nabati '!B:B,'nabati '!$E:$E,Daily!$A285,'nabati '!$C:$C,Daily!$C$1)/6</f>
        <v>0</v>
      </c>
      <c r="F285" s="21">
        <f>+SUMIFS('nabati '!I:I,'nabati '!$L:$L,Daily!$A285,'nabati '!$J:$J,Daily!$C$1)/6</f>
        <v>0</v>
      </c>
      <c r="G285" s="21">
        <f>+SUMIFS('nabati '!P:P,'nabati '!$S:$S,Daily!$A285,'nabati '!$Q:$Q,Daily!$C$1)/60</f>
        <v>0</v>
      </c>
      <c r="H285" s="21">
        <f>+SUMIFS('nabati '!W:W,'nabati '!$Z:$Z,Daily!$A285,'nabati '!$X:$X,Daily!$C$1)/6</f>
        <v>0</v>
      </c>
      <c r="I285" s="21">
        <f>+SUMIFS('nabati '!AD:AD,'nabati '!$AG:$AG,Daily!$A285,'nabati '!$AE:$AE,Daily!$C$1)/60</f>
        <v>0</v>
      </c>
      <c r="J285" s="21">
        <f>+SUMIFS('nabati '!AK:AK,'nabati '!$AN:$AN,Daily!$A285,'nabati '!$AL:$AL,Daily!$C$1)/60</f>
        <v>0</v>
      </c>
      <c r="K285" s="21">
        <f>+SUMIFS('nabati '!AR:AR,'nabati '!$AU:$AU,Daily!$A285,'nabati '!$AS:$AS,Daily!$C$1)/60</f>
        <v>0</v>
      </c>
      <c r="L285" s="21">
        <f>+SUMIFS('nabati '!AY:AY,'nabati '!$BB:$BB,Daily!$A285,'nabati '!$AZ:$AZ,Daily!$C$1)/20</f>
        <v>0</v>
      </c>
      <c r="M285" s="334">
        <f>+SUMIFS('nabati '!BF:BF,'nabati '!$BI:$BI,Daily!$A285,'nabati '!$BG:$BG,Daily!$C$1)/6</f>
        <v>0</v>
      </c>
      <c r="N285" s="335">
        <f>+SUMIFS('nabati '!BM:BM,'nabati '!BP:BP,Daily!$A285,'nabati '!BN:BN,Daily!$C$1)/6</f>
        <v>0</v>
      </c>
      <c r="O285" s="21">
        <f t="shared" si="28"/>
        <v>0</v>
      </c>
    </row>
    <row r="286" spans="1:15" s="269" customFormat="1" hidden="1" outlineLevel="1">
      <c r="A286" s="195">
        <v>252</v>
      </c>
      <c r="B286" s="187" t="s">
        <v>53</v>
      </c>
      <c r="C286" s="195" t="s">
        <v>352</v>
      </c>
      <c r="D286" s="20" t="s">
        <v>328</v>
      </c>
      <c r="E286" s="21">
        <f>+SUMIFS('nabati '!B:B,'nabati '!$E:$E,Daily!$A286,'nabati '!$C:$C,Daily!$C$1)/6</f>
        <v>0</v>
      </c>
      <c r="F286" s="21">
        <f>+SUMIFS('nabati '!I:I,'nabati '!$L:$L,Daily!$A286,'nabati '!$J:$J,Daily!$C$1)/6</f>
        <v>0</v>
      </c>
      <c r="G286" s="21">
        <f>+SUMIFS('nabati '!P:P,'nabati '!$S:$S,Daily!$A286,'nabati '!$Q:$Q,Daily!$C$1)/60</f>
        <v>0</v>
      </c>
      <c r="H286" s="21">
        <f>+SUMIFS('nabati '!W:W,'nabati '!$Z:$Z,Daily!$A286,'nabati '!$X:$X,Daily!$C$1)/6</f>
        <v>0</v>
      </c>
      <c r="I286" s="21">
        <f>+SUMIFS('nabati '!AD:AD,'nabati '!$AG:$AG,Daily!$A286,'nabati '!$AE:$AE,Daily!$C$1)/60</f>
        <v>0</v>
      </c>
      <c r="J286" s="21">
        <f>+SUMIFS('nabati '!AK:AK,'nabati '!$AN:$AN,Daily!$A286,'nabati '!$AL:$AL,Daily!$C$1)/60</f>
        <v>0</v>
      </c>
      <c r="K286" s="21">
        <f>+SUMIFS('nabati '!AR:AR,'nabati '!$AU:$AU,Daily!$A286,'nabati '!$AS:$AS,Daily!$C$1)/60</f>
        <v>0</v>
      </c>
      <c r="L286" s="21">
        <f>+SUMIFS('nabati '!AY:AY,'nabati '!$BB:$BB,Daily!$A286,'nabati '!$AZ:$AZ,Daily!$C$1)/20</f>
        <v>0</v>
      </c>
      <c r="M286" s="334">
        <f>+SUMIFS('nabati '!BF:BF,'nabati '!$BI:$BI,Daily!$A286,'nabati '!$BG:$BG,Daily!$C$1)/6</f>
        <v>0</v>
      </c>
      <c r="N286" s="335">
        <f>+SUMIFS('nabati '!BM:BM,'nabati '!BP:BP,Daily!$A286,'nabati '!BN:BN,Daily!$C$1)/6</f>
        <v>0</v>
      </c>
      <c r="O286" s="21">
        <f t="shared" si="28"/>
        <v>0</v>
      </c>
    </row>
    <row r="287" spans="1:15" s="269" customFormat="1" hidden="1" outlineLevel="1">
      <c r="A287" s="195">
        <v>254</v>
      </c>
      <c r="B287" s="187" t="s">
        <v>53</v>
      </c>
      <c r="C287" s="195" t="s">
        <v>353</v>
      </c>
      <c r="D287" s="20" t="s">
        <v>328</v>
      </c>
      <c r="E287" s="21">
        <f>+SUMIFS('nabati '!B:B,'nabati '!$E:$E,Daily!$A287,'nabati '!$C:$C,Daily!$C$1)/6</f>
        <v>0</v>
      </c>
      <c r="F287" s="21">
        <f>+SUMIFS('nabati '!I:I,'nabati '!$L:$L,Daily!$A287,'nabati '!$J:$J,Daily!$C$1)/6</f>
        <v>0</v>
      </c>
      <c r="G287" s="21">
        <f>+SUMIFS('nabati '!P:P,'nabati '!$S:$S,Daily!$A287,'nabati '!$Q:$Q,Daily!$C$1)/60</f>
        <v>0</v>
      </c>
      <c r="H287" s="21">
        <f>+SUMIFS('nabati '!W:W,'nabati '!$Z:$Z,Daily!$A287,'nabati '!$X:$X,Daily!$C$1)/6</f>
        <v>0</v>
      </c>
      <c r="I287" s="21">
        <f>+SUMIFS('nabati '!AD:AD,'nabati '!$AG:$AG,Daily!$A287,'nabati '!$AE:$AE,Daily!$C$1)/60</f>
        <v>0</v>
      </c>
      <c r="J287" s="21">
        <f>+SUMIFS('nabati '!AK:AK,'nabati '!$AN:$AN,Daily!$A287,'nabati '!$AL:$AL,Daily!$C$1)/60</f>
        <v>0</v>
      </c>
      <c r="K287" s="21">
        <f>+SUMIFS('nabati '!AR:AR,'nabati '!$AU:$AU,Daily!$A287,'nabati '!$AS:$AS,Daily!$C$1)/60</f>
        <v>0</v>
      </c>
      <c r="L287" s="21">
        <f>+SUMIFS('nabati '!AY:AY,'nabati '!$BB:$BB,Daily!$A287,'nabati '!$AZ:$AZ,Daily!$C$1)/20</f>
        <v>0</v>
      </c>
      <c r="M287" s="334">
        <f>+SUMIFS('nabati '!BF:BF,'nabati '!$BI:$BI,Daily!$A287,'nabati '!$BG:$BG,Daily!$C$1)/6</f>
        <v>0</v>
      </c>
      <c r="N287" s="335">
        <f>+SUMIFS('nabati '!BM:BM,'nabati '!BP:BP,Daily!$A287,'nabati '!BN:BN,Daily!$C$1)/6</f>
        <v>0</v>
      </c>
      <c r="O287" s="21">
        <f t="shared" si="28"/>
        <v>0</v>
      </c>
    </row>
    <row r="288" spans="1:15" s="269" customFormat="1" hidden="1" outlineLevel="1">
      <c r="A288" s="195">
        <v>255</v>
      </c>
      <c r="B288" s="187" t="s">
        <v>53</v>
      </c>
      <c r="C288" s="195" t="s">
        <v>354</v>
      </c>
      <c r="D288" s="20" t="s">
        <v>328</v>
      </c>
      <c r="E288" s="21">
        <f>+SUMIFS('nabati '!B:B,'nabati '!$E:$E,Daily!$A288,'nabati '!$C:$C,Daily!$C$1)/6</f>
        <v>0</v>
      </c>
      <c r="F288" s="21">
        <f>+SUMIFS('nabati '!I:I,'nabati '!$L:$L,Daily!$A288,'nabati '!$J:$J,Daily!$C$1)/6</f>
        <v>0</v>
      </c>
      <c r="G288" s="21">
        <f>+SUMIFS('nabati '!P:P,'nabati '!$S:$S,Daily!$A288,'nabati '!$Q:$Q,Daily!$C$1)/60</f>
        <v>0</v>
      </c>
      <c r="H288" s="21">
        <f>+SUMIFS('nabati '!W:W,'nabati '!$Z:$Z,Daily!$A288,'nabati '!$X:$X,Daily!$C$1)/6</f>
        <v>0</v>
      </c>
      <c r="I288" s="21">
        <f>+SUMIFS('nabati '!AD:AD,'nabati '!$AG:$AG,Daily!$A288,'nabati '!$AE:$AE,Daily!$C$1)/60</f>
        <v>0</v>
      </c>
      <c r="J288" s="21">
        <f>+SUMIFS('nabati '!AK:AK,'nabati '!$AN:$AN,Daily!$A288,'nabati '!$AL:$AL,Daily!$C$1)/60</f>
        <v>0</v>
      </c>
      <c r="K288" s="21">
        <f>+SUMIFS('nabati '!AR:AR,'nabati '!$AU:$AU,Daily!$A288,'nabati '!$AS:$AS,Daily!$C$1)/60</f>
        <v>0</v>
      </c>
      <c r="L288" s="21">
        <f>+SUMIFS('nabati '!AY:AY,'nabati '!$BB:$BB,Daily!$A288,'nabati '!$AZ:$AZ,Daily!$C$1)/20</f>
        <v>0</v>
      </c>
      <c r="M288" s="334">
        <f>+SUMIFS('nabati '!BF:BF,'nabati '!$BI:$BI,Daily!$A288,'nabati '!$BG:$BG,Daily!$C$1)/6</f>
        <v>0</v>
      </c>
      <c r="N288" s="335">
        <f>+SUMIFS('nabati '!BM:BM,'nabati '!BP:BP,Daily!$A288,'nabati '!BN:BN,Daily!$C$1)/6</f>
        <v>0</v>
      </c>
      <c r="O288" s="21">
        <f t="shared" si="28"/>
        <v>0</v>
      </c>
    </row>
    <row r="289" spans="1:15" s="269" customFormat="1" hidden="1" outlineLevel="1">
      <c r="A289" s="195">
        <v>256</v>
      </c>
      <c r="B289" s="190" t="s">
        <v>53</v>
      </c>
      <c r="C289" s="195" t="s">
        <v>355</v>
      </c>
      <c r="D289" s="20" t="s">
        <v>328</v>
      </c>
      <c r="E289" s="21">
        <f>+SUMIFS('nabati '!B:B,'nabati '!$E:$E,Daily!$A289,'nabati '!$C:$C,Daily!$C$1)/6</f>
        <v>0</v>
      </c>
      <c r="F289" s="21">
        <f>+SUMIFS('nabati '!I:I,'nabati '!$L:$L,Daily!$A289,'nabati '!$J:$J,Daily!$C$1)/6</f>
        <v>0</v>
      </c>
      <c r="G289" s="21">
        <f>+SUMIFS('nabati '!P:P,'nabati '!$S:$S,Daily!$A289,'nabati '!$Q:$Q,Daily!$C$1)/60</f>
        <v>0</v>
      </c>
      <c r="H289" s="21">
        <f>+SUMIFS('nabati '!W:W,'nabati '!$Z:$Z,Daily!$A289,'nabati '!$X:$X,Daily!$C$1)/6</f>
        <v>0</v>
      </c>
      <c r="I289" s="21">
        <f>+SUMIFS('nabati '!AD:AD,'nabati '!$AG:$AG,Daily!$A289,'nabati '!$AE:$AE,Daily!$C$1)/60</f>
        <v>0</v>
      </c>
      <c r="J289" s="21">
        <f>+SUMIFS('nabati '!AK:AK,'nabati '!$AN:$AN,Daily!$A289,'nabati '!$AL:$AL,Daily!$C$1)/60</f>
        <v>0</v>
      </c>
      <c r="K289" s="21">
        <f>+SUMIFS('nabati '!AR:AR,'nabati '!$AU:$AU,Daily!$A289,'nabati '!$AS:$AS,Daily!$C$1)/60</f>
        <v>0</v>
      </c>
      <c r="L289" s="21">
        <f>+SUMIFS('nabati '!AY:AY,'nabati '!$BB:$BB,Daily!$A289,'nabati '!$AZ:$AZ,Daily!$C$1)/20</f>
        <v>0</v>
      </c>
      <c r="M289" s="334">
        <f>+SUMIFS('nabati '!BF:BF,'nabati '!$BI:$BI,Daily!$A289,'nabati '!$BG:$BG,Daily!$C$1)/6</f>
        <v>0</v>
      </c>
      <c r="N289" s="335">
        <f>+SUMIFS('nabati '!BM:BM,'nabati '!BP:BP,Daily!$A289,'nabati '!BN:BN,Daily!$C$1)/6</f>
        <v>0</v>
      </c>
      <c r="O289" s="21">
        <f t="shared" si="28"/>
        <v>0</v>
      </c>
    </row>
    <row r="290" spans="1:15" s="269" customFormat="1" hidden="1" outlineLevel="1">
      <c r="A290" s="195">
        <v>258</v>
      </c>
      <c r="B290" s="187" t="s">
        <v>53</v>
      </c>
      <c r="C290" s="195" t="s">
        <v>356</v>
      </c>
      <c r="D290" s="20" t="s">
        <v>328</v>
      </c>
      <c r="E290" s="21">
        <f>+SUMIFS('nabati '!B:B,'nabati '!$E:$E,Daily!$A290,'nabati '!$C:$C,Daily!$C$1)/6</f>
        <v>0</v>
      </c>
      <c r="F290" s="21">
        <f>+SUMIFS('nabati '!I:I,'nabati '!$L:$L,Daily!$A290,'nabati '!$J:$J,Daily!$C$1)/6</f>
        <v>0</v>
      </c>
      <c r="G290" s="21">
        <f>+SUMIFS('nabati '!P:P,'nabati '!$S:$S,Daily!$A290,'nabati '!$Q:$Q,Daily!$C$1)/60</f>
        <v>0</v>
      </c>
      <c r="H290" s="21">
        <f>+SUMIFS('nabati '!W:W,'nabati '!$Z:$Z,Daily!$A290,'nabati '!$X:$X,Daily!$C$1)/6</f>
        <v>0</v>
      </c>
      <c r="I290" s="21">
        <f>+SUMIFS('nabati '!AD:AD,'nabati '!$AG:$AG,Daily!$A290,'nabati '!$AE:$AE,Daily!$C$1)/60</f>
        <v>0</v>
      </c>
      <c r="J290" s="21">
        <f>+SUMIFS('nabati '!AK:AK,'nabati '!$AN:$AN,Daily!$A290,'nabati '!$AL:$AL,Daily!$C$1)/60</f>
        <v>0</v>
      </c>
      <c r="K290" s="21">
        <f>+SUMIFS('nabati '!AR:AR,'nabati '!$AU:$AU,Daily!$A290,'nabati '!$AS:$AS,Daily!$C$1)/60</f>
        <v>0</v>
      </c>
      <c r="L290" s="21">
        <f>+SUMIFS('nabati '!AY:AY,'nabati '!$BB:$BB,Daily!$A290,'nabati '!$AZ:$AZ,Daily!$C$1)/20</f>
        <v>0</v>
      </c>
      <c r="M290" s="334">
        <f>+SUMIFS('nabati '!BF:BF,'nabati '!$BI:$BI,Daily!$A290,'nabati '!$BG:$BG,Daily!$C$1)/6</f>
        <v>0</v>
      </c>
      <c r="N290" s="335">
        <f>+SUMIFS('nabati '!BM:BM,'nabati '!BP:BP,Daily!$A290,'nabati '!BN:BN,Daily!$C$1)/6</f>
        <v>0</v>
      </c>
      <c r="O290" s="21">
        <f t="shared" si="28"/>
        <v>0</v>
      </c>
    </row>
    <row r="291" spans="1:15" s="269" customFormat="1" hidden="1" outlineLevel="1">
      <c r="A291" s="195">
        <v>262</v>
      </c>
      <c r="B291" s="190" t="s">
        <v>53</v>
      </c>
      <c r="C291" s="195" t="s">
        <v>357</v>
      </c>
      <c r="D291" s="20" t="s">
        <v>328</v>
      </c>
      <c r="E291" s="21">
        <f>+SUMIFS('nabati '!B:B,'nabati '!$E:$E,Daily!$A291,'nabati '!$C:$C,Daily!$C$1)/6</f>
        <v>0</v>
      </c>
      <c r="F291" s="21">
        <f>+SUMIFS('nabati '!I:I,'nabati '!$L:$L,Daily!$A291,'nabati '!$J:$J,Daily!$C$1)/6</f>
        <v>0</v>
      </c>
      <c r="G291" s="21">
        <f>+SUMIFS('nabati '!P:P,'nabati '!$S:$S,Daily!$A291,'nabati '!$Q:$Q,Daily!$C$1)/60</f>
        <v>0</v>
      </c>
      <c r="H291" s="21">
        <f>+SUMIFS('nabati '!W:W,'nabati '!$Z:$Z,Daily!$A291,'nabati '!$X:$X,Daily!$C$1)/6</f>
        <v>0</v>
      </c>
      <c r="I291" s="21">
        <f>+SUMIFS('nabati '!AD:AD,'nabati '!$AG:$AG,Daily!$A291,'nabati '!$AE:$AE,Daily!$C$1)/60</f>
        <v>0</v>
      </c>
      <c r="J291" s="21">
        <f>+SUMIFS('nabati '!AK:AK,'nabati '!$AN:$AN,Daily!$A291,'nabati '!$AL:$AL,Daily!$C$1)/60</f>
        <v>0</v>
      </c>
      <c r="K291" s="21">
        <f>+SUMIFS('nabati '!AR:AR,'nabati '!$AU:$AU,Daily!$A291,'nabati '!$AS:$AS,Daily!$C$1)/60</f>
        <v>0</v>
      </c>
      <c r="L291" s="21">
        <f>+SUMIFS('nabati '!AY:AY,'nabati '!$BB:$BB,Daily!$A291,'nabati '!$AZ:$AZ,Daily!$C$1)/20</f>
        <v>0</v>
      </c>
      <c r="M291" s="334">
        <f>+SUMIFS('nabati '!BF:BF,'nabati '!$BI:$BI,Daily!$A291,'nabati '!$BG:$BG,Daily!$C$1)/6</f>
        <v>0</v>
      </c>
      <c r="N291" s="335">
        <f>+SUMIFS('nabati '!BM:BM,'nabati '!BP:BP,Daily!$A291,'nabati '!BN:BN,Daily!$C$1)/6</f>
        <v>0</v>
      </c>
      <c r="O291" s="21">
        <f t="shared" si="28"/>
        <v>0</v>
      </c>
    </row>
    <row r="292" spans="1:15" s="269" customFormat="1" hidden="1" outlineLevel="1">
      <c r="A292" s="195">
        <v>263</v>
      </c>
      <c r="B292" s="187" t="s">
        <v>53</v>
      </c>
      <c r="C292" s="195" t="s">
        <v>358</v>
      </c>
      <c r="D292" s="20" t="s">
        <v>328</v>
      </c>
      <c r="E292" s="21">
        <f>+SUMIFS('nabati '!B:B,'nabati '!$E:$E,Daily!$A292,'nabati '!$C:$C,Daily!$C$1)/6</f>
        <v>0</v>
      </c>
      <c r="F292" s="21">
        <f>+SUMIFS('nabati '!I:I,'nabati '!$L:$L,Daily!$A292,'nabati '!$J:$J,Daily!$C$1)/6</f>
        <v>0</v>
      </c>
      <c r="G292" s="21">
        <f>+SUMIFS('nabati '!P:P,'nabati '!$S:$S,Daily!$A292,'nabati '!$Q:$Q,Daily!$C$1)/60</f>
        <v>0</v>
      </c>
      <c r="H292" s="21">
        <f>+SUMIFS('nabati '!W:W,'nabati '!$Z:$Z,Daily!$A292,'nabati '!$X:$X,Daily!$C$1)/6</f>
        <v>0</v>
      </c>
      <c r="I292" s="21">
        <f>+SUMIFS('nabati '!AD:AD,'nabati '!$AG:$AG,Daily!$A292,'nabati '!$AE:$AE,Daily!$C$1)/60</f>
        <v>0</v>
      </c>
      <c r="J292" s="21">
        <f>+SUMIFS('nabati '!AK:AK,'nabati '!$AN:$AN,Daily!$A292,'nabati '!$AL:$AL,Daily!$C$1)/60</f>
        <v>0</v>
      </c>
      <c r="K292" s="21">
        <f>+SUMIFS('nabati '!AR:AR,'nabati '!$AU:$AU,Daily!$A292,'nabati '!$AS:$AS,Daily!$C$1)/60</f>
        <v>0</v>
      </c>
      <c r="L292" s="21">
        <f>+SUMIFS('nabati '!AY:AY,'nabati '!$BB:$BB,Daily!$A292,'nabati '!$AZ:$AZ,Daily!$C$1)/20</f>
        <v>0</v>
      </c>
      <c r="M292" s="334">
        <f>+SUMIFS('nabati '!BF:BF,'nabati '!$BI:$BI,Daily!$A292,'nabati '!$BG:$BG,Daily!$C$1)/6</f>
        <v>0</v>
      </c>
      <c r="N292" s="335">
        <f>+SUMIFS('nabati '!BM:BM,'nabati '!BP:BP,Daily!$A292,'nabati '!BN:BN,Daily!$C$1)/6</f>
        <v>0</v>
      </c>
      <c r="O292" s="21">
        <f t="shared" si="28"/>
        <v>0</v>
      </c>
    </row>
    <row r="293" spans="1:15" s="269" customFormat="1" hidden="1" outlineLevel="1">
      <c r="A293" s="195">
        <v>272</v>
      </c>
      <c r="B293" s="187" t="s">
        <v>53</v>
      </c>
      <c r="C293" s="195" t="s">
        <v>359</v>
      </c>
      <c r="D293" s="20" t="s">
        <v>328</v>
      </c>
      <c r="E293" s="21">
        <f>+SUMIFS('nabati '!B:B,'nabati '!$E:$E,Daily!$A293,'nabati '!$C:$C,Daily!$C$1)/6</f>
        <v>0</v>
      </c>
      <c r="F293" s="21">
        <f>+SUMIFS('nabati '!I:I,'nabati '!$L:$L,Daily!$A293,'nabati '!$J:$J,Daily!$C$1)/6</f>
        <v>0</v>
      </c>
      <c r="G293" s="21">
        <f>+SUMIFS('nabati '!P:P,'nabati '!$S:$S,Daily!$A293,'nabati '!$Q:$Q,Daily!$C$1)/60</f>
        <v>0</v>
      </c>
      <c r="H293" s="21">
        <f>+SUMIFS('nabati '!W:W,'nabati '!$Z:$Z,Daily!$A293,'nabati '!$X:$X,Daily!$C$1)/6</f>
        <v>0</v>
      </c>
      <c r="I293" s="21">
        <f>+SUMIFS('nabati '!AD:AD,'nabati '!$AG:$AG,Daily!$A293,'nabati '!$AE:$AE,Daily!$C$1)/60</f>
        <v>0</v>
      </c>
      <c r="J293" s="21">
        <f>+SUMIFS('nabati '!AK:AK,'nabati '!$AN:$AN,Daily!$A293,'nabati '!$AL:$AL,Daily!$C$1)/60</f>
        <v>0</v>
      </c>
      <c r="K293" s="21">
        <f>+SUMIFS('nabati '!AR:AR,'nabati '!$AU:$AU,Daily!$A293,'nabati '!$AS:$AS,Daily!$C$1)/60</f>
        <v>0</v>
      </c>
      <c r="L293" s="21">
        <f>+SUMIFS('nabati '!AY:AY,'nabati '!$BB:$BB,Daily!$A293,'nabati '!$AZ:$AZ,Daily!$C$1)/20</f>
        <v>0</v>
      </c>
      <c r="M293" s="334">
        <f>+SUMIFS('nabati '!BF:BF,'nabati '!$BI:$BI,Daily!$A293,'nabati '!$BG:$BG,Daily!$C$1)/6</f>
        <v>0</v>
      </c>
      <c r="N293" s="335">
        <f>+SUMIFS('nabati '!BM:BM,'nabati '!BP:BP,Daily!$A293,'nabati '!BN:BN,Daily!$C$1)/6</f>
        <v>0</v>
      </c>
      <c r="O293" s="21">
        <f t="shared" si="28"/>
        <v>0</v>
      </c>
    </row>
    <row r="294" spans="1:15" s="269" customFormat="1" hidden="1" outlineLevel="1">
      <c r="A294" s="195">
        <v>279</v>
      </c>
      <c r="B294" s="187" t="s">
        <v>53</v>
      </c>
      <c r="C294" s="195" t="s">
        <v>360</v>
      </c>
      <c r="D294" s="20" t="s">
        <v>328</v>
      </c>
      <c r="E294" s="21">
        <f>+SUMIFS('nabati '!B:B,'nabati '!$E:$E,Daily!$A294,'nabati '!$C:$C,Daily!$C$1)/6</f>
        <v>0</v>
      </c>
      <c r="F294" s="21">
        <f>+SUMIFS('nabati '!I:I,'nabati '!$L:$L,Daily!$A294,'nabati '!$J:$J,Daily!$C$1)/6</f>
        <v>0</v>
      </c>
      <c r="G294" s="21">
        <f>+SUMIFS('nabati '!P:P,'nabati '!$S:$S,Daily!$A294,'nabati '!$Q:$Q,Daily!$C$1)/60</f>
        <v>0</v>
      </c>
      <c r="H294" s="21">
        <f>+SUMIFS('nabati '!W:W,'nabati '!$Z:$Z,Daily!$A294,'nabati '!$X:$X,Daily!$C$1)/6</f>
        <v>0</v>
      </c>
      <c r="I294" s="21">
        <f>+SUMIFS('nabati '!AD:AD,'nabati '!$AG:$AG,Daily!$A294,'nabati '!$AE:$AE,Daily!$C$1)/60</f>
        <v>0</v>
      </c>
      <c r="J294" s="21">
        <f>+SUMIFS('nabati '!AK:AK,'nabati '!$AN:$AN,Daily!$A294,'nabati '!$AL:$AL,Daily!$C$1)/60</f>
        <v>0</v>
      </c>
      <c r="K294" s="21">
        <f>+SUMIFS('nabati '!AR:AR,'nabati '!$AU:$AU,Daily!$A294,'nabati '!$AS:$AS,Daily!$C$1)/60</f>
        <v>0</v>
      </c>
      <c r="L294" s="21">
        <f>+SUMIFS('nabati '!AY:AY,'nabati '!$BB:$BB,Daily!$A294,'nabati '!$AZ:$AZ,Daily!$C$1)/20</f>
        <v>0</v>
      </c>
      <c r="M294" s="334">
        <f>+SUMIFS('nabati '!BF:BF,'nabati '!$BI:$BI,Daily!$A294,'nabati '!$BG:$BG,Daily!$C$1)/6</f>
        <v>0</v>
      </c>
      <c r="N294" s="335">
        <f>+SUMIFS('nabati '!BM:BM,'nabati '!BP:BP,Daily!$A294,'nabati '!BN:BN,Daily!$C$1)/6</f>
        <v>0</v>
      </c>
      <c r="O294" s="21">
        <f t="shared" si="28"/>
        <v>0</v>
      </c>
    </row>
    <row r="295" spans="1:15" s="269" customFormat="1" hidden="1" outlineLevel="1">
      <c r="A295" s="195">
        <v>281</v>
      </c>
      <c r="B295" s="187" t="s">
        <v>53</v>
      </c>
      <c r="C295" s="195" t="s">
        <v>361</v>
      </c>
      <c r="D295" s="20" t="s">
        <v>328</v>
      </c>
      <c r="E295" s="21">
        <f>+SUMIFS('nabati '!B:B,'nabati '!$E:$E,Daily!$A295,'nabati '!$C:$C,Daily!$C$1)/6</f>
        <v>0</v>
      </c>
      <c r="F295" s="21">
        <f>+SUMIFS('nabati '!I:I,'nabati '!$L:$L,Daily!$A295,'nabati '!$J:$J,Daily!$C$1)/6</f>
        <v>0</v>
      </c>
      <c r="G295" s="21">
        <f>+SUMIFS('nabati '!P:P,'nabati '!$S:$S,Daily!$A295,'nabati '!$Q:$Q,Daily!$C$1)/60</f>
        <v>0</v>
      </c>
      <c r="H295" s="21">
        <f>+SUMIFS('nabati '!W:W,'nabati '!$Z:$Z,Daily!$A295,'nabati '!$X:$X,Daily!$C$1)/6</f>
        <v>0</v>
      </c>
      <c r="I295" s="21">
        <f>+SUMIFS('nabati '!AD:AD,'nabati '!$AG:$AG,Daily!$A295,'nabati '!$AE:$AE,Daily!$C$1)/60</f>
        <v>0</v>
      </c>
      <c r="J295" s="21">
        <f>+SUMIFS('nabati '!AK:AK,'nabati '!$AN:$AN,Daily!$A295,'nabati '!$AL:$AL,Daily!$C$1)/60</f>
        <v>0</v>
      </c>
      <c r="K295" s="21">
        <f>+SUMIFS('nabati '!AR:AR,'nabati '!$AU:$AU,Daily!$A295,'nabati '!$AS:$AS,Daily!$C$1)/60</f>
        <v>0</v>
      </c>
      <c r="L295" s="21">
        <f>+SUMIFS('nabati '!AY:AY,'nabati '!$BB:$BB,Daily!$A295,'nabati '!$AZ:$AZ,Daily!$C$1)/20</f>
        <v>0</v>
      </c>
      <c r="M295" s="334">
        <f>+SUMIFS('nabati '!BF:BF,'nabati '!$BI:$BI,Daily!$A295,'nabati '!$BG:$BG,Daily!$C$1)/6</f>
        <v>0</v>
      </c>
      <c r="N295" s="335">
        <f>+SUMIFS('nabati '!BM:BM,'nabati '!BP:BP,Daily!$A295,'nabati '!BN:BN,Daily!$C$1)/6</f>
        <v>0</v>
      </c>
      <c r="O295" s="21">
        <f t="shared" si="28"/>
        <v>0</v>
      </c>
    </row>
    <row r="296" spans="1:15" s="367" customFormat="1" hidden="1" outlineLevel="1">
      <c r="A296" s="195">
        <v>282</v>
      </c>
      <c r="B296" s="187" t="s">
        <v>53</v>
      </c>
      <c r="C296" s="195" t="s">
        <v>362</v>
      </c>
      <c r="D296" s="20" t="s">
        <v>328</v>
      </c>
      <c r="E296" s="448">
        <f>+SUMIFS('nabati '!B:B,'nabati '!$E:$E,Daily!$A296,'nabati '!$C:$C,Daily!$C$1)/6</f>
        <v>0</v>
      </c>
      <c r="F296" s="448">
        <f>+SUMIFS('nabati '!I:I,'nabati '!$L:$L,Daily!$A296,'nabati '!$J:$J,Daily!$C$1)/6</f>
        <v>0</v>
      </c>
      <c r="G296" s="448">
        <f>+SUMIFS('nabati '!P:P,'nabati '!$S:$S,Daily!$A296,'nabati '!$Q:$Q,Daily!$C$1)/60</f>
        <v>0</v>
      </c>
      <c r="H296" s="448">
        <f>+SUMIFS('nabati '!W:W,'nabati '!$Z:$Z,Daily!$A296,'nabati '!$X:$X,Daily!$C$1)/6</f>
        <v>0</v>
      </c>
      <c r="I296" s="448">
        <f>+SUMIFS('nabati '!AD:AD,'nabati '!$AG:$AG,Daily!$A296,'nabati '!$AE:$AE,Daily!$C$1)/60</f>
        <v>0</v>
      </c>
      <c r="J296" s="448">
        <f>+SUMIFS('nabati '!AK:AK,'nabati '!$AN:$AN,Daily!$A296,'nabati '!$AL:$AL,Daily!$C$1)/60</f>
        <v>0</v>
      </c>
      <c r="K296" s="448">
        <f>+SUMIFS('nabati '!AR:AR,'nabati '!$AU:$AU,Daily!$A296,'nabati '!$AS:$AS,Daily!$C$1)/60</f>
        <v>0</v>
      </c>
      <c r="L296" s="448">
        <f>+SUMIFS('nabati '!AY:AY,'nabati '!$BB:$BB,Daily!$A296,'nabati '!$AZ:$AZ,Daily!$C$1)/20</f>
        <v>0</v>
      </c>
      <c r="M296" s="337">
        <f>+SUMIFS('nabati '!BF:BF,'nabati '!$BI:$BI,Daily!$A296,'nabati '!$BG:$BG,Daily!$C$1)/6</f>
        <v>0</v>
      </c>
      <c r="N296" s="338">
        <f>+SUMIFS('nabati '!BM:BM,'nabati '!BP:BP,Daily!$A296,'nabati '!BN:BN,Daily!$C$1)/6</f>
        <v>0</v>
      </c>
      <c r="O296" s="448">
        <f t="shared" si="28"/>
        <v>0</v>
      </c>
    </row>
    <row r="297" spans="1:15" s="367" customFormat="1" hidden="1" outlineLevel="1">
      <c r="A297" s="195">
        <v>286</v>
      </c>
      <c r="B297" s="187" t="s">
        <v>53</v>
      </c>
      <c r="C297" s="195" t="s">
        <v>363</v>
      </c>
      <c r="D297" s="20" t="s">
        <v>328</v>
      </c>
      <c r="E297" s="448">
        <f>+SUMIFS('nabati '!B:B,'nabati '!$E:$E,Daily!$A297,'nabati '!$C:$C,Daily!$C$1)/6</f>
        <v>0</v>
      </c>
      <c r="F297" s="448">
        <f>+SUMIFS('nabati '!I:I,'nabati '!$L:$L,Daily!$A297,'nabati '!$J:$J,Daily!$C$1)/6</f>
        <v>0</v>
      </c>
      <c r="G297" s="448">
        <f>+SUMIFS('nabati '!P:P,'nabati '!$S:$S,Daily!$A297,'nabati '!$Q:$Q,Daily!$C$1)/60</f>
        <v>0</v>
      </c>
      <c r="H297" s="448">
        <f>+SUMIFS('nabati '!W:W,'nabati '!$Z:$Z,Daily!$A297,'nabati '!$X:$X,Daily!$C$1)/6</f>
        <v>0</v>
      </c>
      <c r="I297" s="448">
        <f>+SUMIFS('nabati '!AD:AD,'nabati '!$AG:$AG,Daily!$A297,'nabati '!$AE:$AE,Daily!$C$1)/60</f>
        <v>0</v>
      </c>
      <c r="J297" s="448">
        <f>+SUMIFS('nabati '!AK:AK,'nabati '!$AN:$AN,Daily!$A297,'nabati '!$AL:$AL,Daily!$C$1)/60</f>
        <v>0</v>
      </c>
      <c r="K297" s="448">
        <f>+SUMIFS('nabati '!AR:AR,'nabati '!$AU:$AU,Daily!$A297,'nabati '!$AS:$AS,Daily!$C$1)/60</f>
        <v>0</v>
      </c>
      <c r="L297" s="448">
        <f>+SUMIFS('nabati '!AY:AY,'nabati '!$BB:$BB,Daily!$A297,'nabati '!$AZ:$AZ,Daily!$C$1)/20</f>
        <v>0</v>
      </c>
      <c r="M297" s="337">
        <f>+SUMIFS('nabati '!BF:BF,'nabati '!$BI:$BI,Daily!$A297,'nabati '!$BG:$BG,Daily!$C$1)/6</f>
        <v>0</v>
      </c>
      <c r="N297" s="338">
        <f>+SUMIFS('nabati '!BM:BM,'nabati '!BP:BP,Daily!$A297,'nabati '!BN:BN,Daily!$C$1)/6</f>
        <v>0</v>
      </c>
      <c r="O297" s="448">
        <f t="shared" si="28"/>
        <v>0</v>
      </c>
    </row>
    <row r="298" spans="1:15" s="367" customFormat="1" hidden="1" outlineLevel="1">
      <c r="A298" s="195">
        <v>298</v>
      </c>
      <c r="B298" s="187" t="s">
        <v>53</v>
      </c>
      <c r="C298" s="195" t="s">
        <v>364</v>
      </c>
      <c r="D298" s="20" t="s">
        <v>328</v>
      </c>
      <c r="E298" s="448">
        <f>+SUMIFS('nabati '!B:B,'nabati '!$E:$E,Daily!$A298,'nabati '!$C:$C,Daily!$C$1)/6</f>
        <v>0</v>
      </c>
      <c r="F298" s="448">
        <f>+SUMIFS('nabati '!I:I,'nabati '!$L:$L,Daily!$A298,'nabati '!$J:$J,Daily!$C$1)/6</f>
        <v>0</v>
      </c>
      <c r="G298" s="448">
        <f>+SUMIFS('nabati '!P:P,'nabati '!$S:$S,Daily!$A298,'nabati '!$Q:$Q,Daily!$C$1)/60</f>
        <v>0</v>
      </c>
      <c r="H298" s="448">
        <f>+SUMIFS('nabati '!W:W,'nabati '!$Z:$Z,Daily!$A298,'nabati '!$X:$X,Daily!$C$1)/6</f>
        <v>0</v>
      </c>
      <c r="I298" s="448">
        <f>+SUMIFS('nabati '!AD:AD,'nabati '!$AG:$AG,Daily!$A298,'nabati '!$AE:$AE,Daily!$C$1)/60</f>
        <v>0</v>
      </c>
      <c r="J298" s="448">
        <f>+SUMIFS('nabati '!AK:AK,'nabati '!$AN:$AN,Daily!$A298,'nabati '!$AL:$AL,Daily!$C$1)/60</f>
        <v>0</v>
      </c>
      <c r="K298" s="448">
        <f>+SUMIFS('nabati '!AR:AR,'nabati '!$AU:$AU,Daily!$A298,'nabati '!$AS:$AS,Daily!$C$1)/60</f>
        <v>0</v>
      </c>
      <c r="L298" s="448">
        <f>+SUMIFS('nabati '!AY:AY,'nabati '!$BB:$BB,Daily!$A298,'nabati '!$AZ:$AZ,Daily!$C$1)/20</f>
        <v>0</v>
      </c>
      <c r="M298" s="337">
        <f>+SUMIFS('nabati '!BF:BF,'nabati '!$BI:$BI,Daily!$A298,'nabati '!$BG:$BG,Daily!$C$1)/6</f>
        <v>0</v>
      </c>
      <c r="N298" s="338">
        <f>+SUMIFS('nabati '!BM:BM,'nabati '!BP:BP,Daily!$A298,'nabati '!BN:BN,Daily!$C$1)/6</f>
        <v>0</v>
      </c>
      <c r="O298" s="448">
        <f t="shared" si="28"/>
        <v>0</v>
      </c>
    </row>
    <row r="299" spans="1:15" s="367" customFormat="1" hidden="1" outlineLevel="1">
      <c r="A299" s="195">
        <v>404</v>
      </c>
      <c r="B299" s="187" t="s">
        <v>53</v>
      </c>
      <c r="C299" s="195" t="s">
        <v>365</v>
      </c>
      <c r="D299" s="20" t="s">
        <v>328</v>
      </c>
      <c r="E299" s="448">
        <f>+SUMIFS('nabati '!B:B,'nabati '!$E:$E,Daily!$A299,'nabati '!$C:$C,Daily!$C$1)/6</f>
        <v>0</v>
      </c>
      <c r="F299" s="448">
        <f>+SUMIFS('nabati '!I:I,'nabati '!$L:$L,Daily!$A299,'nabati '!$J:$J,Daily!$C$1)/6</f>
        <v>0</v>
      </c>
      <c r="G299" s="448">
        <f>+SUMIFS('nabati '!P:P,'nabati '!$S:$S,Daily!$A299,'nabati '!$Q:$Q,Daily!$C$1)/60</f>
        <v>0</v>
      </c>
      <c r="H299" s="448">
        <f>+SUMIFS('nabati '!W:W,'nabati '!$Z:$Z,Daily!$A299,'nabati '!$X:$X,Daily!$C$1)/6</f>
        <v>0</v>
      </c>
      <c r="I299" s="448">
        <f>+SUMIFS('nabati '!AD:AD,'nabati '!$AG:$AG,Daily!$A299,'nabati '!$AE:$AE,Daily!$C$1)/60</f>
        <v>0</v>
      </c>
      <c r="J299" s="448">
        <f>+SUMIFS('nabati '!AK:AK,'nabati '!$AN:$AN,Daily!$A299,'nabati '!$AL:$AL,Daily!$C$1)/60</f>
        <v>0</v>
      </c>
      <c r="K299" s="448">
        <f>+SUMIFS('nabati '!AR:AR,'nabati '!$AU:$AU,Daily!$A299,'nabati '!$AS:$AS,Daily!$C$1)/60</f>
        <v>0</v>
      </c>
      <c r="L299" s="448">
        <f>+SUMIFS('nabati '!AY:AY,'nabati '!$BB:$BB,Daily!$A299,'nabati '!$AZ:$AZ,Daily!$C$1)/20</f>
        <v>0</v>
      </c>
      <c r="M299" s="337">
        <f>+SUMIFS('nabati '!BF:BF,'nabati '!$BI:$BI,Daily!$A299,'nabati '!$BG:$BG,Daily!$C$1)/6</f>
        <v>0</v>
      </c>
      <c r="N299" s="338">
        <f>+SUMIFS('nabati '!BM:BM,'nabati '!BP:BP,Daily!$A299,'nabati '!BN:BN,Daily!$C$1)/6</f>
        <v>0</v>
      </c>
      <c r="O299" s="448">
        <f t="shared" si="28"/>
        <v>0</v>
      </c>
    </row>
    <row r="300" spans="1:15" s="367" customFormat="1" hidden="1" outlineLevel="1">
      <c r="A300" s="195">
        <v>407</v>
      </c>
      <c r="B300" s="187" t="s">
        <v>53</v>
      </c>
      <c r="C300" s="195" t="s">
        <v>366</v>
      </c>
      <c r="D300" s="20" t="s">
        <v>328</v>
      </c>
      <c r="E300" s="448">
        <f>+SUMIFS('nabati '!B:B,'nabati '!$E:$E,Daily!$A300,'nabati '!$C:$C,Daily!$C$1)/6</f>
        <v>0</v>
      </c>
      <c r="F300" s="448">
        <f>+SUMIFS('nabati '!I:I,'nabati '!$L:$L,Daily!$A300,'nabati '!$J:$J,Daily!$C$1)/6</f>
        <v>0</v>
      </c>
      <c r="G300" s="448">
        <f>+SUMIFS('nabati '!P:P,'nabati '!$S:$S,Daily!$A300,'nabati '!$Q:$Q,Daily!$C$1)/60</f>
        <v>0</v>
      </c>
      <c r="H300" s="448">
        <f>+SUMIFS('nabati '!W:W,'nabati '!$Z:$Z,Daily!$A300,'nabati '!$X:$X,Daily!$C$1)/6</f>
        <v>0</v>
      </c>
      <c r="I300" s="448">
        <f>+SUMIFS('nabati '!AD:AD,'nabati '!$AG:$AG,Daily!$A300,'nabati '!$AE:$AE,Daily!$C$1)/60</f>
        <v>0</v>
      </c>
      <c r="J300" s="448">
        <f>+SUMIFS('nabati '!AK:AK,'nabati '!$AN:$AN,Daily!$A300,'nabati '!$AL:$AL,Daily!$C$1)/60</f>
        <v>0</v>
      </c>
      <c r="K300" s="448">
        <f>+SUMIFS('nabati '!AR:AR,'nabati '!$AU:$AU,Daily!$A300,'nabati '!$AS:$AS,Daily!$C$1)/60</f>
        <v>0</v>
      </c>
      <c r="L300" s="448">
        <f>+SUMIFS('nabati '!AY:AY,'nabati '!$BB:$BB,Daily!$A300,'nabati '!$AZ:$AZ,Daily!$C$1)/20</f>
        <v>0</v>
      </c>
      <c r="M300" s="337">
        <f>+SUMIFS('nabati '!BF:BF,'nabati '!$BI:$BI,Daily!$A300,'nabati '!$BG:$BG,Daily!$C$1)/6</f>
        <v>0</v>
      </c>
      <c r="N300" s="338">
        <f>+SUMIFS('nabati '!BM:BM,'nabati '!BP:BP,Daily!$A300,'nabati '!BN:BN,Daily!$C$1)/6</f>
        <v>0</v>
      </c>
      <c r="O300" s="448">
        <f t="shared" si="28"/>
        <v>0</v>
      </c>
    </row>
    <row r="301" spans="1:15" s="367" customFormat="1" hidden="1" outlineLevel="1">
      <c r="A301" s="195">
        <v>625</v>
      </c>
      <c r="B301" s="187" t="s">
        <v>53</v>
      </c>
      <c r="C301" s="195" t="s">
        <v>367</v>
      </c>
      <c r="D301" s="20" t="s">
        <v>328</v>
      </c>
      <c r="E301" s="448">
        <f>+SUMIFS('nabati '!B:B,'nabati '!$E:$E,Daily!$A301,'nabati '!$C:$C,Daily!$C$1)/6</f>
        <v>0</v>
      </c>
      <c r="F301" s="448">
        <f>+SUMIFS('nabati '!I:I,'nabati '!$L:$L,Daily!$A301,'nabati '!$J:$J,Daily!$C$1)/6</f>
        <v>0</v>
      </c>
      <c r="G301" s="448">
        <f>+SUMIFS('nabati '!P:P,'nabati '!$S:$S,Daily!$A301,'nabati '!$Q:$Q,Daily!$C$1)/60</f>
        <v>0</v>
      </c>
      <c r="H301" s="448">
        <f>+SUMIFS('nabati '!W:W,'nabati '!$Z:$Z,Daily!$A301,'nabati '!$X:$X,Daily!$C$1)/6</f>
        <v>0</v>
      </c>
      <c r="I301" s="448">
        <f>+SUMIFS('nabati '!AD:AD,'nabati '!$AG:$AG,Daily!$A301,'nabati '!$AE:$AE,Daily!$C$1)/60</f>
        <v>0</v>
      </c>
      <c r="J301" s="448">
        <f>+SUMIFS('nabati '!AK:AK,'nabati '!$AN:$AN,Daily!$A301,'nabati '!$AL:$AL,Daily!$C$1)/60</f>
        <v>0</v>
      </c>
      <c r="K301" s="448">
        <f>+SUMIFS('nabati '!AR:AR,'nabati '!$AU:$AU,Daily!$A301,'nabati '!$AS:$AS,Daily!$C$1)/60</f>
        <v>0</v>
      </c>
      <c r="L301" s="448">
        <f>+SUMIFS('nabati '!AY:AY,'nabati '!$BB:$BB,Daily!$A301,'nabati '!$AZ:$AZ,Daily!$C$1)/20</f>
        <v>0</v>
      </c>
      <c r="M301" s="337">
        <f>+SUMIFS('nabati '!BF:BF,'nabati '!$BI:$BI,Daily!$A301,'nabati '!$BG:$BG,Daily!$C$1)/6</f>
        <v>0</v>
      </c>
      <c r="N301" s="338">
        <f>+SUMIFS('nabati '!BM:BM,'nabati '!BP:BP,Daily!$A301,'nabati '!BN:BN,Daily!$C$1)/6</f>
        <v>0</v>
      </c>
      <c r="O301" s="448">
        <f t="shared" si="28"/>
        <v>0</v>
      </c>
    </row>
    <row r="302" spans="1:15" s="367" customFormat="1" hidden="1" outlineLevel="1">
      <c r="A302" s="195">
        <v>626</v>
      </c>
      <c r="B302" s="187" t="s">
        <v>53</v>
      </c>
      <c r="C302" s="195" t="s">
        <v>368</v>
      </c>
      <c r="D302" s="20" t="s">
        <v>328</v>
      </c>
      <c r="E302" s="448">
        <f>+SUMIFS('nabati '!B:B,'nabati '!$E:$E,Daily!$A302,'nabati '!$C:$C,Daily!$C$1)/6</f>
        <v>0</v>
      </c>
      <c r="F302" s="448">
        <f>+SUMIFS('nabati '!I:I,'nabati '!$L:$L,Daily!$A302,'nabati '!$J:$J,Daily!$C$1)/6</f>
        <v>0</v>
      </c>
      <c r="G302" s="448">
        <f>+SUMIFS('nabati '!P:P,'nabati '!$S:$S,Daily!$A302,'nabati '!$Q:$Q,Daily!$C$1)/60</f>
        <v>0</v>
      </c>
      <c r="H302" s="448">
        <f>+SUMIFS('nabati '!W:W,'nabati '!$Z:$Z,Daily!$A302,'nabati '!$X:$X,Daily!$C$1)/6</f>
        <v>0</v>
      </c>
      <c r="I302" s="448">
        <f>+SUMIFS('nabati '!AD:AD,'nabati '!$AG:$AG,Daily!$A302,'nabati '!$AE:$AE,Daily!$C$1)/60</f>
        <v>0</v>
      </c>
      <c r="J302" s="448">
        <f>+SUMIFS('nabati '!AK:AK,'nabati '!$AN:$AN,Daily!$A302,'nabati '!$AL:$AL,Daily!$C$1)/60</f>
        <v>0</v>
      </c>
      <c r="K302" s="448">
        <f>+SUMIFS('nabati '!AR:AR,'nabati '!$AU:$AU,Daily!$A302,'nabati '!$AS:$AS,Daily!$C$1)/60</f>
        <v>0</v>
      </c>
      <c r="L302" s="448">
        <f>+SUMIFS('nabati '!AY:AY,'nabati '!$BB:$BB,Daily!$A302,'nabati '!$AZ:$AZ,Daily!$C$1)/20</f>
        <v>0</v>
      </c>
      <c r="M302" s="337">
        <f>+SUMIFS('nabati '!BF:BF,'nabati '!$BI:$BI,Daily!$A302,'nabati '!$BG:$BG,Daily!$C$1)/6</f>
        <v>0</v>
      </c>
      <c r="N302" s="338">
        <f>+SUMIFS('nabati '!BM:BM,'nabati '!BP:BP,Daily!$A302,'nabati '!BN:BN,Daily!$C$1)/6</f>
        <v>0</v>
      </c>
      <c r="O302" s="448">
        <f t="shared" si="28"/>
        <v>0</v>
      </c>
    </row>
    <row r="303" spans="1:15" s="367" customFormat="1" hidden="1" outlineLevel="1">
      <c r="A303" s="195">
        <v>632</v>
      </c>
      <c r="B303" s="187" t="s">
        <v>53</v>
      </c>
      <c r="C303" s="195" t="s">
        <v>369</v>
      </c>
      <c r="D303" s="20" t="s">
        <v>328</v>
      </c>
      <c r="E303" s="448">
        <f>+SUMIFS('nabati '!B:B,'nabati '!$E:$E,Daily!$A303,'nabati '!$C:$C,Daily!$C$1)/6</f>
        <v>0</v>
      </c>
      <c r="F303" s="448">
        <f>+SUMIFS('nabati '!I:I,'nabati '!$L:$L,Daily!$A303,'nabati '!$J:$J,Daily!$C$1)/6</f>
        <v>0</v>
      </c>
      <c r="G303" s="448">
        <f>+SUMIFS('nabati '!P:P,'nabati '!$S:$S,Daily!$A303,'nabati '!$Q:$Q,Daily!$C$1)/60</f>
        <v>0</v>
      </c>
      <c r="H303" s="448">
        <f>+SUMIFS('nabati '!W:W,'nabati '!$Z:$Z,Daily!$A303,'nabati '!$X:$X,Daily!$C$1)/6</f>
        <v>0</v>
      </c>
      <c r="I303" s="448">
        <f>+SUMIFS('nabati '!AD:AD,'nabati '!$AG:$AG,Daily!$A303,'nabati '!$AE:$AE,Daily!$C$1)/60</f>
        <v>0</v>
      </c>
      <c r="J303" s="448">
        <f>+SUMIFS('nabati '!AK:AK,'nabati '!$AN:$AN,Daily!$A303,'nabati '!$AL:$AL,Daily!$C$1)/60</f>
        <v>0</v>
      </c>
      <c r="K303" s="448">
        <f>+SUMIFS('nabati '!AR:AR,'nabati '!$AU:$AU,Daily!$A303,'nabati '!$AS:$AS,Daily!$C$1)/60</f>
        <v>0</v>
      </c>
      <c r="L303" s="448">
        <f>+SUMIFS('nabati '!AY:AY,'nabati '!$BB:$BB,Daily!$A303,'nabati '!$AZ:$AZ,Daily!$C$1)/20</f>
        <v>0</v>
      </c>
      <c r="M303" s="337">
        <f>+SUMIFS('nabati '!BF:BF,'nabati '!$BI:$BI,Daily!$A303,'nabati '!$BG:$BG,Daily!$C$1)/6</f>
        <v>0</v>
      </c>
      <c r="N303" s="338">
        <f>+SUMIFS('nabati '!BM:BM,'nabati '!BP:BP,Daily!$A303,'nabati '!BN:BN,Daily!$C$1)/6</f>
        <v>0</v>
      </c>
      <c r="O303" s="448">
        <f t="shared" si="28"/>
        <v>0</v>
      </c>
    </row>
    <row r="304" spans="1:15" s="367" customFormat="1" hidden="1" outlineLevel="1">
      <c r="A304" s="195">
        <v>638</v>
      </c>
      <c r="B304" s="187" t="s">
        <v>53</v>
      </c>
      <c r="C304" s="195" t="s">
        <v>370</v>
      </c>
      <c r="D304" s="20" t="s">
        <v>328</v>
      </c>
      <c r="E304" s="448">
        <f>+SUMIFS('nabati '!B:B,'nabati '!$E:$E,Daily!$A304,'nabati '!$C:$C,Daily!$C$1)/6</f>
        <v>0</v>
      </c>
      <c r="F304" s="448">
        <f>+SUMIFS('nabati '!I:I,'nabati '!$L:$L,Daily!$A304,'nabati '!$J:$J,Daily!$C$1)/6</f>
        <v>0</v>
      </c>
      <c r="G304" s="448">
        <f>+SUMIFS('nabati '!P:P,'nabati '!$S:$S,Daily!$A304,'nabati '!$Q:$Q,Daily!$C$1)/60</f>
        <v>0</v>
      </c>
      <c r="H304" s="448">
        <f>+SUMIFS('nabati '!W:W,'nabati '!$Z:$Z,Daily!$A304,'nabati '!$X:$X,Daily!$C$1)/6</f>
        <v>0</v>
      </c>
      <c r="I304" s="448">
        <f>+SUMIFS('nabati '!AD:AD,'nabati '!$AG:$AG,Daily!$A304,'nabati '!$AE:$AE,Daily!$C$1)/60</f>
        <v>0</v>
      </c>
      <c r="J304" s="448">
        <f>+SUMIFS('nabati '!AK:AK,'nabati '!$AN:$AN,Daily!$A304,'nabati '!$AL:$AL,Daily!$C$1)/60</f>
        <v>0</v>
      </c>
      <c r="K304" s="448">
        <f>+SUMIFS('nabati '!AR:AR,'nabati '!$AU:$AU,Daily!$A304,'nabati '!$AS:$AS,Daily!$C$1)/60</f>
        <v>0</v>
      </c>
      <c r="L304" s="448">
        <f>+SUMIFS('nabati '!AY:AY,'nabati '!$BB:$BB,Daily!$A304,'nabati '!$AZ:$AZ,Daily!$C$1)/20</f>
        <v>0</v>
      </c>
      <c r="M304" s="337">
        <f>+SUMIFS('nabati '!BF:BF,'nabati '!$BI:$BI,Daily!$A304,'nabati '!$BG:$BG,Daily!$C$1)/6</f>
        <v>0</v>
      </c>
      <c r="N304" s="338">
        <f>+SUMIFS('nabati '!BM:BM,'nabati '!BP:BP,Daily!$A304,'nabati '!BN:BN,Daily!$C$1)/6</f>
        <v>0</v>
      </c>
      <c r="O304" s="448">
        <f>+SUMPRODUCT($E$1:$N$1,E304:N304)</f>
        <v>0</v>
      </c>
    </row>
    <row r="305" spans="1:15" s="367" customFormat="1" hidden="1" outlineLevel="1">
      <c r="A305" s="195">
        <v>647</v>
      </c>
      <c r="B305" s="187" t="s">
        <v>53</v>
      </c>
      <c r="C305" s="195" t="s">
        <v>371</v>
      </c>
      <c r="D305" s="20" t="s">
        <v>328</v>
      </c>
      <c r="E305" s="448">
        <f>+SUMIFS('nabati '!B:B,'nabati '!$E:$E,Daily!$A305,'nabati '!$C:$C,Daily!$C$1)/6</f>
        <v>0</v>
      </c>
      <c r="F305" s="448">
        <f>+SUMIFS('nabati '!I:I,'nabati '!$L:$L,Daily!$A305,'nabati '!$J:$J,Daily!$C$1)/6</f>
        <v>0</v>
      </c>
      <c r="G305" s="448">
        <f>+SUMIFS('nabati '!P:P,'nabati '!$S:$S,Daily!$A305,'nabati '!$Q:$Q,Daily!$C$1)/60</f>
        <v>0</v>
      </c>
      <c r="H305" s="448">
        <f>+SUMIFS('nabati '!W:W,'nabati '!$Z:$Z,Daily!$A305,'nabati '!$X:$X,Daily!$C$1)/6</f>
        <v>0</v>
      </c>
      <c r="I305" s="448">
        <f>+SUMIFS('nabati '!AD:AD,'nabati '!$AG:$AG,Daily!$A305,'nabati '!$AE:$AE,Daily!$C$1)/60</f>
        <v>0</v>
      </c>
      <c r="J305" s="448">
        <f>+SUMIFS('nabati '!AK:AK,'nabati '!$AN:$AN,Daily!$A305,'nabati '!$AL:$AL,Daily!$C$1)/60</f>
        <v>0</v>
      </c>
      <c r="K305" s="448">
        <f>+SUMIFS('nabati '!AR:AR,'nabati '!$AU:$AU,Daily!$A305,'nabati '!$AS:$AS,Daily!$C$1)/60</f>
        <v>0</v>
      </c>
      <c r="L305" s="448">
        <f>+SUMIFS('nabati '!AY:AY,'nabati '!$BB:$BB,Daily!$A305,'nabati '!$AZ:$AZ,Daily!$C$1)/20</f>
        <v>0</v>
      </c>
      <c r="M305" s="337">
        <f>+SUMIFS('nabati '!BF:BF,'nabati '!$BI:$BI,Daily!$A305,'nabati '!$BG:$BG,Daily!$C$1)/6</f>
        <v>0</v>
      </c>
      <c r="N305" s="338">
        <f>+SUMIFS('nabati '!BM:BM,'nabati '!BP:BP,Daily!$A305,'nabati '!BN:BN,Daily!$C$1)/6</f>
        <v>0</v>
      </c>
      <c r="O305" s="448">
        <f>+SUMPRODUCT($E$1:$N$1,E305:N305)</f>
        <v>0</v>
      </c>
    </row>
    <row r="306" spans="1:15" s="367" customFormat="1" hidden="1" outlineLevel="1">
      <c r="A306" s="195">
        <v>657</v>
      </c>
      <c r="B306" s="187" t="s">
        <v>53</v>
      </c>
      <c r="C306" s="195" t="s">
        <v>372</v>
      </c>
      <c r="D306" s="20" t="s">
        <v>328</v>
      </c>
      <c r="E306" s="448">
        <f>+SUMIFS('nabati '!B:B,'nabati '!$E:$E,Daily!$A306,'nabati '!$C:$C,Daily!$C$1)/6</f>
        <v>0</v>
      </c>
      <c r="F306" s="448">
        <f>+SUMIFS('nabati '!I:I,'nabati '!$L:$L,Daily!$A306,'nabati '!$J:$J,Daily!$C$1)/6</f>
        <v>0</v>
      </c>
      <c r="G306" s="448">
        <f>+SUMIFS('nabati '!P:P,'nabati '!$S:$S,Daily!$A306,'nabati '!$Q:$Q,Daily!$C$1)/60</f>
        <v>0</v>
      </c>
      <c r="H306" s="448">
        <f>+SUMIFS('nabati '!W:W,'nabati '!$Z:$Z,Daily!$A306,'nabati '!$X:$X,Daily!$C$1)/6</f>
        <v>0</v>
      </c>
      <c r="I306" s="448">
        <f>+SUMIFS('nabati '!AD:AD,'nabati '!$AG:$AG,Daily!$A306,'nabati '!$AE:$AE,Daily!$C$1)/60</f>
        <v>0</v>
      </c>
      <c r="J306" s="448">
        <f>+SUMIFS('nabati '!AK:AK,'nabati '!$AN:$AN,Daily!$A306,'nabati '!$AL:$AL,Daily!$C$1)/60</f>
        <v>0</v>
      </c>
      <c r="K306" s="448">
        <f>+SUMIFS('nabati '!AR:AR,'nabati '!$AU:$AU,Daily!$A306,'nabati '!$AS:$AS,Daily!$C$1)/60</f>
        <v>0</v>
      </c>
      <c r="L306" s="448">
        <f>+SUMIFS('nabati '!AY:AY,'nabati '!$BB:$BB,Daily!$A306,'nabati '!$AZ:$AZ,Daily!$C$1)/20</f>
        <v>0</v>
      </c>
      <c r="M306" s="337">
        <f>+SUMIFS('nabati '!BF:BF,'nabati '!$BI:$BI,Daily!$A306,'nabati '!$BG:$BG,Daily!$C$1)/6</f>
        <v>0</v>
      </c>
      <c r="N306" s="338">
        <f>+SUMIFS('nabati '!BM:BM,'nabati '!BP:BP,Daily!$A306,'nabati '!BN:BN,Daily!$C$1)/6</f>
        <v>0</v>
      </c>
      <c r="O306" s="448">
        <f>+SUMPRODUCT($E$1:$N$1,E306:N306)</f>
        <v>0</v>
      </c>
    </row>
    <row r="307" spans="1:15" s="269" customFormat="1" hidden="1" outlineLevel="1">
      <c r="A307" s="195">
        <v>669</v>
      </c>
      <c r="B307" s="190" t="s">
        <v>53</v>
      </c>
      <c r="C307" s="195" t="s">
        <v>373</v>
      </c>
      <c r="D307" s="20" t="s">
        <v>328</v>
      </c>
      <c r="E307" s="21">
        <f>+SUMIFS('nabati '!B:B,'nabati '!$E:$E,Daily!$A307,'nabati '!$C:$C,Daily!$C$1)/6</f>
        <v>0</v>
      </c>
      <c r="F307" s="21">
        <f>+SUMIFS('nabati '!I:I,'nabati '!$L:$L,Daily!$A307,'nabati '!$J:$J,Daily!$C$1)/6</f>
        <v>0</v>
      </c>
      <c r="G307" s="21">
        <f>+SUMIFS('nabati '!P:P,'nabati '!$S:$S,Daily!$A307,'nabati '!$Q:$Q,Daily!$C$1)/60</f>
        <v>0</v>
      </c>
      <c r="H307" s="21">
        <f>+SUMIFS('nabati '!W:W,'nabati '!$Z:$Z,Daily!$A307,'nabati '!$X:$X,Daily!$C$1)/6</f>
        <v>0</v>
      </c>
      <c r="I307" s="21">
        <f>+SUMIFS('nabati '!AD:AD,'nabati '!$AG:$AG,Daily!$A307,'nabati '!$AE:$AE,Daily!$C$1)/60</f>
        <v>0</v>
      </c>
      <c r="J307" s="21">
        <f>+SUMIFS('nabati '!AK:AK,'nabati '!$AN:$AN,Daily!$A307,'nabati '!$AL:$AL,Daily!$C$1)/60</f>
        <v>0</v>
      </c>
      <c r="K307" s="21">
        <f>+SUMIFS('nabati '!AR:AR,'nabati '!$AU:$AU,Daily!$A307,'nabati '!$AS:$AS,Daily!$C$1)/60</f>
        <v>0</v>
      </c>
      <c r="L307" s="21">
        <f>+SUMIFS('nabati '!AY:AY,'nabati '!$BB:$BB,Daily!$A307,'nabati '!$AZ:$AZ,Daily!$C$1)/20</f>
        <v>0</v>
      </c>
      <c r="M307" s="334">
        <f>+SUMIFS('nabati '!BF:BF,'nabati '!$BI:$BI,Daily!$A307,'nabati '!$BG:$BG,Daily!$C$1)/6</f>
        <v>0</v>
      </c>
      <c r="N307" s="335">
        <f>+SUMIFS('nabati '!BM:BM,'nabati '!BP:BP,Daily!$A307,'nabati '!BN:BN,Daily!$C$1)/6</f>
        <v>0</v>
      </c>
      <c r="O307" s="21">
        <f>+SUMPRODUCT($E$1:$N$1,E307:N307)</f>
        <v>0</v>
      </c>
    </row>
    <row r="308" spans="1:15" s="367" customFormat="1" hidden="1" outlineLevel="1">
      <c r="A308" s="195">
        <v>690</v>
      </c>
      <c r="B308" s="187" t="s">
        <v>53</v>
      </c>
      <c r="C308" s="195" t="s">
        <v>374</v>
      </c>
      <c r="D308" s="20" t="s">
        <v>328</v>
      </c>
      <c r="E308" s="448">
        <f>+SUMIFS('nabati '!B:B,'nabati '!$E:$E,Daily!$A308,'nabati '!$C:$C,Daily!$C$1)/6</f>
        <v>0</v>
      </c>
      <c r="F308" s="448">
        <f>+SUMIFS('nabati '!I:I,'nabati '!$L:$L,Daily!$A308,'nabati '!$J:$J,Daily!$C$1)/6</f>
        <v>0</v>
      </c>
      <c r="G308" s="448">
        <f>+SUMIFS('nabati '!P:P,'nabati '!$S:$S,Daily!$A308,'nabati '!$Q:$Q,Daily!$C$1)/60</f>
        <v>0</v>
      </c>
      <c r="H308" s="448">
        <f>+SUMIFS('nabati '!W:W,'nabati '!$Z:$Z,Daily!$A308,'nabati '!$X:$X,Daily!$C$1)/6</f>
        <v>0</v>
      </c>
      <c r="I308" s="448">
        <f>+SUMIFS('nabati '!AD:AD,'nabati '!$AG:$AG,Daily!$A308,'nabati '!$AE:$AE,Daily!$C$1)/60</f>
        <v>0</v>
      </c>
      <c r="J308" s="448">
        <f>+SUMIFS('nabati '!AK:AK,'nabati '!$AN:$AN,Daily!$A308,'nabati '!$AL:$AL,Daily!$C$1)/60</f>
        <v>0</v>
      </c>
      <c r="K308" s="448">
        <f>+SUMIFS('nabati '!AR:AR,'nabati '!$AU:$AU,Daily!$A308,'nabati '!$AS:$AS,Daily!$C$1)/60</f>
        <v>0</v>
      </c>
      <c r="L308" s="448">
        <f>+SUMIFS('nabati '!AY:AY,'nabati '!$BB:$BB,Daily!$A308,'nabati '!$AZ:$AZ,Daily!$C$1)/20</f>
        <v>0</v>
      </c>
      <c r="M308" s="337">
        <f>+SUMIFS('nabati '!BF:BF,'nabati '!$BI:$BI,Daily!$A308,'nabati '!$BG:$BG,Daily!$C$1)/6</f>
        <v>0</v>
      </c>
      <c r="N308" s="338">
        <f>+SUMIFS('nabati '!BM:BM,'nabati '!BP:BP,Daily!$A308,'nabati '!BN:BN,Daily!$C$1)/6</f>
        <v>0</v>
      </c>
      <c r="O308" s="448">
        <f t="shared" ref="O308:O328" si="29">+SUMPRODUCT($E$1:$N$1,E308:N308)</f>
        <v>0</v>
      </c>
    </row>
    <row r="309" spans="1:15" s="367" customFormat="1" hidden="1" outlineLevel="1">
      <c r="A309" s="195">
        <v>691</v>
      </c>
      <c r="B309" s="187" t="s">
        <v>53</v>
      </c>
      <c r="C309" s="195" t="s">
        <v>375</v>
      </c>
      <c r="D309" s="20" t="s">
        <v>328</v>
      </c>
      <c r="E309" s="448">
        <f>+SUMIFS('nabati '!B:B,'nabati '!$E:$E,Daily!$A309,'nabati '!$C:$C,Daily!$C$1)/6</f>
        <v>0</v>
      </c>
      <c r="F309" s="448">
        <f>+SUMIFS('nabati '!I:I,'nabati '!$L:$L,Daily!$A309,'nabati '!$J:$J,Daily!$C$1)/6</f>
        <v>0</v>
      </c>
      <c r="G309" s="448">
        <f>+SUMIFS('nabati '!P:P,'nabati '!$S:$S,Daily!$A309,'nabati '!$Q:$Q,Daily!$C$1)/60</f>
        <v>0</v>
      </c>
      <c r="H309" s="448">
        <f>+SUMIFS('nabati '!W:W,'nabati '!$Z:$Z,Daily!$A309,'nabati '!$X:$X,Daily!$C$1)/6</f>
        <v>0</v>
      </c>
      <c r="I309" s="448">
        <f>+SUMIFS('nabati '!AD:AD,'nabati '!$AG:$AG,Daily!$A309,'nabati '!$AE:$AE,Daily!$C$1)/60</f>
        <v>0</v>
      </c>
      <c r="J309" s="448">
        <f>+SUMIFS('nabati '!AK:AK,'nabati '!$AN:$AN,Daily!$A309,'nabati '!$AL:$AL,Daily!$C$1)/60</f>
        <v>0</v>
      </c>
      <c r="K309" s="448">
        <f>+SUMIFS('nabati '!AR:AR,'nabati '!$AU:$AU,Daily!$A309,'nabati '!$AS:$AS,Daily!$C$1)/60</f>
        <v>0</v>
      </c>
      <c r="L309" s="448">
        <f>+SUMIFS('nabati '!AY:AY,'nabati '!$BB:$BB,Daily!$A309,'nabati '!$AZ:$AZ,Daily!$C$1)/20</f>
        <v>0</v>
      </c>
      <c r="M309" s="337">
        <f>+SUMIFS('nabati '!BF:BF,'nabati '!$BI:$BI,Daily!$A309,'nabati '!$BG:$BG,Daily!$C$1)/6</f>
        <v>0</v>
      </c>
      <c r="N309" s="338">
        <f>+SUMIFS('nabati '!BM:BM,'nabati '!BP:BP,Daily!$A309,'nabati '!BN:BN,Daily!$C$1)/6</f>
        <v>0</v>
      </c>
      <c r="O309" s="448">
        <f t="shared" si="29"/>
        <v>0</v>
      </c>
    </row>
    <row r="310" spans="1:15" s="367" customFormat="1" hidden="1" outlineLevel="1">
      <c r="A310" s="195">
        <v>696</v>
      </c>
      <c r="B310" s="187" t="s">
        <v>53</v>
      </c>
      <c r="C310" s="195" t="s">
        <v>376</v>
      </c>
      <c r="D310" s="20" t="s">
        <v>328</v>
      </c>
      <c r="E310" s="448">
        <f>+SUMIFS('nabati '!B:B,'nabati '!$E:$E,Daily!$A310,'nabati '!$C:$C,Daily!$C$1)/6</f>
        <v>0</v>
      </c>
      <c r="F310" s="448">
        <f>+SUMIFS('nabati '!I:I,'nabati '!$L:$L,Daily!$A310,'nabati '!$J:$J,Daily!$C$1)/6</f>
        <v>0</v>
      </c>
      <c r="G310" s="448">
        <f>+SUMIFS('nabati '!P:P,'nabati '!$S:$S,Daily!$A310,'nabati '!$Q:$Q,Daily!$C$1)/60</f>
        <v>0</v>
      </c>
      <c r="H310" s="448">
        <f>+SUMIFS('nabati '!W:W,'nabati '!$Z:$Z,Daily!$A310,'nabati '!$X:$X,Daily!$C$1)/6</f>
        <v>0</v>
      </c>
      <c r="I310" s="448">
        <f>+SUMIFS('nabati '!AD:AD,'nabati '!$AG:$AG,Daily!$A310,'nabati '!$AE:$AE,Daily!$C$1)/60</f>
        <v>0</v>
      </c>
      <c r="J310" s="448">
        <f>+SUMIFS('nabati '!AK:AK,'nabati '!$AN:$AN,Daily!$A310,'nabati '!$AL:$AL,Daily!$C$1)/60</f>
        <v>0</v>
      </c>
      <c r="K310" s="448">
        <f>+SUMIFS('nabati '!AR:AR,'nabati '!$AU:$AU,Daily!$A310,'nabati '!$AS:$AS,Daily!$C$1)/60</f>
        <v>0</v>
      </c>
      <c r="L310" s="448">
        <f>+SUMIFS('nabati '!AY:AY,'nabati '!$BB:$BB,Daily!$A310,'nabati '!$AZ:$AZ,Daily!$C$1)/20</f>
        <v>0</v>
      </c>
      <c r="M310" s="337">
        <f>+SUMIFS('nabati '!BF:BF,'nabati '!$BI:$BI,Daily!$A310,'nabati '!$BG:$BG,Daily!$C$1)/6</f>
        <v>0</v>
      </c>
      <c r="N310" s="338">
        <f>+SUMIFS('nabati '!BM:BM,'nabati '!BP:BP,Daily!$A310,'nabati '!BN:BN,Daily!$C$1)/6</f>
        <v>0</v>
      </c>
      <c r="O310" s="448">
        <f t="shared" si="29"/>
        <v>0</v>
      </c>
    </row>
    <row r="311" spans="1:15" s="367" customFormat="1" hidden="1" outlineLevel="1">
      <c r="A311" s="195">
        <v>2002</v>
      </c>
      <c r="B311" s="187" t="s">
        <v>53</v>
      </c>
      <c r="C311" s="195" t="s">
        <v>377</v>
      </c>
      <c r="D311" s="20" t="s">
        <v>328</v>
      </c>
      <c r="E311" s="448">
        <f>+SUMIFS('nabati '!B:B,'nabati '!$E:$E,Daily!$A311,'nabati '!$C:$C,Daily!$C$1)/6</f>
        <v>0</v>
      </c>
      <c r="F311" s="448">
        <f>+SUMIFS('nabati '!I:I,'nabati '!$L:$L,Daily!$A311,'nabati '!$J:$J,Daily!$C$1)/6</f>
        <v>0</v>
      </c>
      <c r="G311" s="448">
        <f>+SUMIFS('nabati '!P:P,'nabati '!$S:$S,Daily!$A311,'nabati '!$Q:$Q,Daily!$C$1)/60</f>
        <v>0</v>
      </c>
      <c r="H311" s="448">
        <f>+SUMIFS('nabati '!W:W,'nabati '!$Z:$Z,Daily!$A311,'nabati '!$X:$X,Daily!$C$1)/6</f>
        <v>0</v>
      </c>
      <c r="I311" s="448">
        <f>+SUMIFS('nabati '!AD:AD,'nabati '!$AG:$AG,Daily!$A311,'nabati '!$AE:$AE,Daily!$C$1)/60</f>
        <v>0</v>
      </c>
      <c r="J311" s="448">
        <f>+SUMIFS('nabati '!AK:AK,'nabati '!$AN:$AN,Daily!$A311,'nabati '!$AL:$AL,Daily!$C$1)/60</f>
        <v>0</v>
      </c>
      <c r="K311" s="448">
        <f>+SUMIFS('nabati '!AR:AR,'nabati '!$AU:$AU,Daily!$A311,'nabati '!$AS:$AS,Daily!$C$1)/60</f>
        <v>0</v>
      </c>
      <c r="L311" s="448">
        <f>+SUMIFS('nabati '!AY:AY,'nabati '!$BB:$BB,Daily!$A311,'nabati '!$AZ:$AZ,Daily!$C$1)/20</f>
        <v>0</v>
      </c>
      <c r="M311" s="337">
        <f>+SUMIFS('nabati '!BF:BF,'nabati '!$BI:$BI,Daily!$A311,'nabati '!$BG:$BG,Daily!$C$1)/6</f>
        <v>0</v>
      </c>
      <c r="N311" s="338">
        <f>+SUMIFS('nabati '!BM:BM,'nabati '!BP:BP,Daily!$A311,'nabati '!BN:BN,Daily!$C$1)/6</f>
        <v>0</v>
      </c>
      <c r="O311" s="448">
        <f t="shared" si="29"/>
        <v>0</v>
      </c>
    </row>
    <row r="312" spans="1:15" s="367" customFormat="1" hidden="1" outlineLevel="1">
      <c r="A312" s="195">
        <v>2004</v>
      </c>
      <c r="B312" s="187" t="s">
        <v>53</v>
      </c>
      <c r="C312" s="195" t="s">
        <v>365</v>
      </c>
      <c r="D312" s="20" t="s">
        <v>328</v>
      </c>
      <c r="E312" s="448">
        <f>+SUMIFS('nabati '!B:B,'nabati '!$E:$E,Daily!$A312,'nabati '!$C:$C,Daily!$C$1)/6</f>
        <v>0</v>
      </c>
      <c r="F312" s="448">
        <f>+SUMIFS('nabati '!I:I,'nabati '!$L:$L,Daily!$A312,'nabati '!$J:$J,Daily!$C$1)/6</f>
        <v>0</v>
      </c>
      <c r="G312" s="448">
        <f>+SUMIFS('nabati '!P:P,'nabati '!$S:$S,Daily!$A312,'nabati '!$Q:$Q,Daily!$C$1)/60</f>
        <v>0</v>
      </c>
      <c r="H312" s="448">
        <f>+SUMIFS('nabati '!W:W,'nabati '!$Z:$Z,Daily!$A312,'nabati '!$X:$X,Daily!$C$1)/6</f>
        <v>0</v>
      </c>
      <c r="I312" s="448">
        <f>+SUMIFS('nabati '!AD:AD,'nabati '!$AG:$AG,Daily!$A312,'nabati '!$AE:$AE,Daily!$C$1)/60</f>
        <v>0</v>
      </c>
      <c r="J312" s="448">
        <f>+SUMIFS('nabati '!AK:AK,'nabati '!$AN:$AN,Daily!$A312,'nabati '!$AL:$AL,Daily!$C$1)/60</f>
        <v>0</v>
      </c>
      <c r="K312" s="448">
        <f>+SUMIFS('nabati '!AR:AR,'nabati '!$AU:$AU,Daily!$A312,'nabati '!$AS:$AS,Daily!$C$1)/60</f>
        <v>0</v>
      </c>
      <c r="L312" s="448">
        <f>+SUMIFS('nabati '!AY:AY,'nabati '!$BB:$BB,Daily!$A312,'nabati '!$AZ:$AZ,Daily!$C$1)/20</f>
        <v>0</v>
      </c>
      <c r="M312" s="337">
        <f>+SUMIFS('nabati '!BF:BF,'nabati '!$BI:$BI,Daily!$A312,'nabati '!$BG:$BG,Daily!$C$1)/6</f>
        <v>0</v>
      </c>
      <c r="N312" s="338">
        <f>+SUMIFS('nabati '!BM:BM,'nabati '!BP:BP,Daily!$A312,'nabati '!BN:BN,Daily!$C$1)/6</f>
        <v>0</v>
      </c>
      <c r="O312" s="448">
        <f t="shared" si="29"/>
        <v>0</v>
      </c>
    </row>
    <row r="313" spans="1:15" s="367" customFormat="1" hidden="1" outlineLevel="1">
      <c r="A313" s="195">
        <v>2007</v>
      </c>
      <c r="B313" s="187" t="s">
        <v>53</v>
      </c>
      <c r="C313" s="195" t="s">
        <v>378</v>
      </c>
      <c r="D313" s="20" t="s">
        <v>328</v>
      </c>
      <c r="E313" s="448">
        <f>+SUMIFS('nabati '!B:B,'nabati '!$E:$E,Daily!$A313,'nabati '!$C:$C,Daily!$C$1)/6</f>
        <v>2</v>
      </c>
      <c r="F313" s="448">
        <f>+SUMIFS('nabati '!I:I,'nabati '!$L:$L,Daily!$A313,'nabati '!$J:$J,Daily!$C$1)/6</f>
        <v>0</v>
      </c>
      <c r="G313" s="448">
        <f>+SUMIFS('nabati '!P:P,'nabati '!$S:$S,Daily!$A313,'nabati '!$Q:$Q,Daily!$C$1)/60</f>
        <v>0</v>
      </c>
      <c r="H313" s="448">
        <f>+SUMIFS('nabati '!W:W,'nabati '!$Z:$Z,Daily!$A313,'nabati '!$X:$X,Daily!$C$1)/6</f>
        <v>0</v>
      </c>
      <c r="I313" s="448">
        <f>+SUMIFS('nabati '!AD:AD,'nabati '!$AG:$AG,Daily!$A313,'nabati '!$AE:$AE,Daily!$C$1)/60</f>
        <v>0</v>
      </c>
      <c r="J313" s="448">
        <f>+SUMIFS('nabati '!AK:AK,'nabati '!$AN:$AN,Daily!$A313,'nabati '!$AL:$AL,Daily!$C$1)/60</f>
        <v>0</v>
      </c>
      <c r="K313" s="448">
        <f>+SUMIFS('nabati '!AR:AR,'nabati '!$AU:$AU,Daily!$A313,'nabati '!$AS:$AS,Daily!$C$1)/60</f>
        <v>0</v>
      </c>
      <c r="L313" s="448">
        <f>+SUMIFS('nabati '!AY:AY,'nabati '!$BB:$BB,Daily!$A313,'nabati '!$AZ:$AZ,Daily!$C$1)/20</f>
        <v>0</v>
      </c>
      <c r="M313" s="337">
        <f>+SUMIFS('nabati '!BF:BF,'nabati '!$BI:$BI,Daily!$A313,'nabati '!$BG:$BG,Daily!$C$1)/6</f>
        <v>0</v>
      </c>
      <c r="N313" s="338">
        <f>+SUMIFS('nabati '!BM:BM,'nabati '!BP:BP,Daily!$A313,'nabati '!BN:BN,Daily!$C$1)/6</f>
        <v>0</v>
      </c>
      <c r="O313" s="448">
        <f t="shared" si="29"/>
        <v>251.8</v>
      </c>
    </row>
    <row r="314" spans="1:15" s="367" customFormat="1" hidden="1" outlineLevel="1">
      <c r="A314" s="195">
        <v>2008</v>
      </c>
      <c r="B314" s="187" t="s">
        <v>53</v>
      </c>
      <c r="C314" s="195" t="s">
        <v>379</v>
      </c>
      <c r="D314" s="20" t="s">
        <v>328</v>
      </c>
      <c r="E314" s="448">
        <f>+SUMIFS('nabati '!B:B,'nabati '!$E:$E,Daily!$A314,'nabati '!$C:$C,Daily!$C$1)/6</f>
        <v>0</v>
      </c>
      <c r="F314" s="448">
        <f>+SUMIFS('nabati '!I:I,'nabati '!$L:$L,Daily!$A314,'nabati '!$J:$J,Daily!$C$1)/6</f>
        <v>0</v>
      </c>
      <c r="G314" s="448">
        <f>+SUMIFS('nabati '!P:P,'nabati '!$S:$S,Daily!$A314,'nabati '!$Q:$Q,Daily!$C$1)/60</f>
        <v>0</v>
      </c>
      <c r="H314" s="448">
        <f>+SUMIFS('nabati '!W:W,'nabati '!$Z:$Z,Daily!$A314,'nabati '!$X:$X,Daily!$C$1)/6</f>
        <v>0</v>
      </c>
      <c r="I314" s="448">
        <f>+SUMIFS('nabati '!AD:AD,'nabati '!$AG:$AG,Daily!$A314,'nabati '!$AE:$AE,Daily!$C$1)/60</f>
        <v>0</v>
      </c>
      <c r="J314" s="448">
        <f>+SUMIFS('nabati '!AK:AK,'nabati '!$AN:$AN,Daily!$A314,'nabati '!$AL:$AL,Daily!$C$1)/60</f>
        <v>0</v>
      </c>
      <c r="K314" s="448">
        <f>+SUMIFS('nabati '!AR:AR,'nabati '!$AU:$AU,Daily!$A314,'nabati '!$AS:$AS,Daily!$C$1)/60</f>
        <v>0</v>
      </c>
      <c r="L314" s="448">
        <f>+SUMIFS('nabati '!AY:AY,'nabati '!$BB:$BB,Daily!$A314,'nabati '!$AZ:$AZ,Daily!$C$1)/20</f>
        <v>0</v>
      </c>
      <c r="M314" s="337">
        <f>+SUMIFS('nabati '!BF:BF,'nabati '!$BI:$BI,Daily!$A314,'nabati '!$BG:$BG,Daily!$C$1)/6</f>
        <v>0</v>
      </c>
      <c r="N314" s="338">
        <f>+SUMIFS('nabati '!BM:BM,'nabati '!BP:BP,Daily!$A314,'nabati '!BN:BN,Daily!$C$1)/6</f>
        <v>0</v>
      </c>
      <c r="O314" s="448">
        <f t="shared" si="29"/>
        <v>0</v>
      </c>
    </row>
    <row r="315" spans="1:15" s="367" customFormat="1" hidden="1" outlineLevel="1">
      <c r="A315" s="195">
        <v>2011</v>
      </c>
      <c r="B315" s="187" t="s">
        <v>53</v>
      </c>
      <c r="C315" s="195" t="s">
        <v>380</v>
      </c>
      <c r="D315" s="20" t="s">
        <v>328</v>
      </c>
      <c r="E315" s="448">
        <f>+SUMIFS('nabati '!B:B,'nabati '!$E:$E,Daily!$A315,'nabati '!$C:$C,Daily!$C$1)/6</f>
        <v>0</v>
      </c>
      <c r="F315" s="448">
        <f>+SUMIFS('nabati '!I:I,'nabati '!$L:$L,Daily!$A315,'nabati '!$J:$J,Daily!$C$1)/6</f>
        <v>0</v>
      </c>
      <c r="G315" s="448">
        <f>+SUMIFS('nabati '!P:P,'nabati '!$S:$S,Daily!$A315,'nabati '!$Q:$Q,Daily!$C$1)/60</f>
        <v>0</v>
      </c>
      <c r="H315" s="448">
        <f>+SUMIFS('nabati '!W:W,'nabati '!$Z:$Z,Daily!$A315,'nabati '!$X:$X,Daily!$C$1)/6</f>
        <v>0</v>
      </c>
      <c r="I315" s="448">
        <f>+SUMIFS('nabati '!AD:AD,'nabati '!$AG:$AG,Daily!$A315,'nabati '!$AE:$AE,Daily!$C$1)/60</f>
        <v>0</v>
      </c>
      <c r="J315" s="448">
        <f>+SUMIFS('nabati '!AK:AK,'nabati '!$AN:$AN,Daily!$A315,'nabati '!$AL:$AL,Daily!$C$1)/60</f>
        <v>0</v>
      </c>
      <c r="K315" s="448">
        <f>+SUMIFS('nabati '!AR:AR,'nabati '!$AU:$AU,Daily!$A315,'nabati '!$AS:$AS,Daily!$C$1)/60</f>
        <v>0</v>
      </c>
      <c r="L315" s="448">
        <f>+SUMIFS('nabati '!AY:AY,'nabati '!$BB:$BB,Daily!$A315,'nabati '!$AZ:$AZ,Daily!$C$1)/20</f>
        <v>0</v>
      </c>
      <c r="M315" s="337">
        <f>+SUMIFS('nabati '!BF:BF,'nabati '!$BI:$BI,Daily!$A315,'nabati '!$BG:$BG,Daily!$C$1)/6</f>
        <v>0</v>
      </c>
      <c r="N315" s="338">
        <f>+SUMIFS('nabati '!BM:BM,'nabati '!BP:BP,Daily!$A315,'nabati '!BN:BN,Daily!$C$1)/6</f>
        <v>0</v>
      </c>
      <c r="O315" s="448">
        <f t="shared" si="29"/>
        <v>0</v>
      </c>
    </row>
    <row r="316" spans="1:15" s="367" customFormat="1" hidden="1" outlineLevel="1">
      <c r="A316" s="195">
        <v>2018</v>
      </c>
      <c r="B316" s="187" t="s">
        <v>53</v>
      </c>
      <c r="C316" s="195" t="s">
        <v>381</v>
      </c>
      <c r="D316" s="20" t="s">
        <v>328</v>
      </c>
      <c r="E316" s="448">
        <f>+SUMIFS('nabati '!B:B,'nabati '!$E:$E,Daily!$A316,'nabati '!$C:$C,Daily!$C$1)/6</f>
        <v>0</v>
      </c>
      <c r="F316" s="448">
        <f>+SUMIFS('nabati '!I:I,'nabati '!$L:$L,Daily!$A316,'nabati '!$J:$J,Daily!$C$1)/6</f>
        <v>0</v>
      </c>
      <c r="G316" s="448">
        <f>+SUMIFS('nabati '!P:P,'nabati '!$S:$S,Daily!$A316,'nabati '!$Q:$Q,Daily!$C$1)/60</f>
        <v>0</v>
      </c>
      <c r="H316" s="448">
        <f>+SUMIFS('nabati '!W:W,'nabati '!$Z:$Z,Daily!$A316,'nabati '!$X:$X,Daily!$C$1)/6</f>
        <v>0</v>
      </c>
      <c r="I316" s="448">
        <f>+SUMIFS('nabati '!AD:AD,'nabati '!$AG:$AG,Daily!$A316,'nabati '!$AE:$AE,Daily!$C$1)/60</f>
        <v>0</v>
      </c>
      <c r="J316" s="448">
        <f>+SUMIFS('nabati '!AK:AK,'nabati '!$AN:$AN,Daily!$A316,'nabati '!$AL:$AL,Daily!$C$1)/60</f>
        <v>0</v>
      </c>
      <c r="K316" s="448">
        <f>+SUMIFS('nabati '!AR:AR,'nabati '!$AU:$AU,Daily!$A316,'nabati '!$AS:$AS,Daily!$C$1)/60</f>
        <v>0</v>
      </c>
      <c r="L316" s="448">
        <f>+SUMIFS('nabati '!AY:AY,'nabati '!$BB:$BB,Daily!$A316,'nabati '!$AZ:$AZ,Daily!$C$1)/20</f>
        <v>0</v>
      </c>
      <c r="M316" s="337">
        <f>+SUMIFS('nabati '!BF:BF,'nabati '!$BI:$BI,Daily!$A316,'nabati '!$BG:$BG,Daily!$C$1)/6</f>
        <v>0</v>
      </c>
      <c r="N316" s="338">
        <f>+SUMIFS('nabati '!BM:BM,'nabati '!BP:BP,Daily!$A316,'nabati '!BN:BN,Daily!$C$1)/6</f>
        <v>0</v>
      </c>
      <c r="O316" s="448">
        <f t="shared" si="29"/>
        <v>0</v>
      </c>
    </row>
    <row r="317" spans="1:15" s="367" customFormat="1" hidden="1" outlineLevel="1">
      <c r="A317" s="195">
        <v>2033</v>
      </c>
      <c r="B317" s="187" t="s">
        <v>53</v>
      </c>
      <c r="C317" s="195" t="s">
        <v>382</v>
      </c>
      <c r="D317" s="20" t="s">
        <v>328</v>
      </c>
      <c r="E317" s="448">
        <f>+SUMIFS('nabati '!B:B,'nabati '!$E:$E,Daily!$A317,'nabati '!$C:$C,Daily!$C$1)/6</f>
        <v>0</v>
      </c>
      <c r="F317" s="448">
        <f>+SUMIFS('nabati '!I:I,'nabati '!$L:$L,Daily!$A317,'nabati '!$J:$J,Daily!$C$1)/6</f>
        <v>0</v>
      </c>
      <c r="G317" s="448">
        <f>+SUMIFS('nabati '!P:P,'nabati '!$S:$S,Daily!$A317,'nabati '!$Q:$Q,Daily!$C$1)/60</f>
        <v>0</v>
      </c>
      <c r="H317" s="448">
        <f>+SUMIFS('nabati '!W:W,'nabati '!$Z:$Z,Daily!$A317,'nabati '!$X:$X,Daily!$C$1)/6</f>
        <v>0</v>
      </c>
      <c r="I317" s="448">
        <f>+SUMIFS('nabati '!AD:AD,'nabati '!$AG:$AG,Daily!$A317,'nabati '!$AE:$AE,Daily!$C$1)/60</f>
        <v>0</v>
      </c>
      <c r="J317" s="448">
        <f>+SUMIFS('nabati '!AK:AK,'nabati '!$AN:$AN,Daily!$A317,'nabati '!$AL:$AL,Daily!$C$1)/60</f>
        <v>0</v>
      </c>
      <c r="K317" s="448">
        <f>+SUMIFS('nabati '!AR:AR,'nabati '!$AU:$AU,Daily!$A317,'nabati '!$AS:$AS,Daily!$C$1)/60</f>
        <v>0</v>
      </c>
      <c r="L317" s="448">
        <f>+SUMIFS('nabati '!AY:AY,'nabati '!$BB:$BB,Daily!$A317,'nabati '!$AZ:$AZ,Daily!$C$1)/20</f>
        <v>0</v>
      </c>
      <c r="M317" s="337">
        <f>+SUMIFS('nabati '!BF:BF,'nabati '!$BI:$BI,Daily!$A317,'nabati '!$BG:$BG,Daily!$C$1)/6</f>
        <v>0</v>
      </c>
      <c r="N317" s="338">
        <f>+SUMIFS('nabati '!BM:BM,'nabati '!BP:BP,Daily!$A317,'nabati '!BN:BN,Daily!$C$1)/6</f>
        <v>0</v>
      </c>
      <c r="O317" s="448">
        <f t="shared" si="29"/>
        <v>0</v>
      </c>
    </row>
    <row r="318" spans="1:15" s="367" customFormat="1" hidden="1" outlineLevel="1">
      <c r="A318" s="195">
        <v>2043</v>
      </c>
      <c r="B318" s="187" t="s">
        <v>53</v>
      </c>
      <c r="C318" s="195" t="s">
        <v>383</v>
      </c>
      <c r="D318" s="20" t="s">
        <v>328</v>
      </c>
      <c r="E318" s="448">
        <f>+SUMIFS('nabati '!B:B,'nabati '!$E:$E,Daily!$A318,'nabati '!$C:$C,Daily!$C$1)/6</f>
        <v>0</v>
      </c>
      <c r="F318" s="448">
        <f>+SUMIFS('nabati '!I:I,'nabati '!$L:$L,Daily!$A318,'nabati '!$J:$J,Daily!$C$1)/6</f>
        <v>0</v>
      </c>
      <c r="G318" s="448">
        <f>+SUMIFS('nabati '!P:P,'nabati '!$S:$S,Daily!$A318,'nabati '!$Q:$Q,Daily!$C$1)/60</f>
        <v>0</v>
      </c>
      <c r="H318" s="448">
        <f>+SUMIFS('nabati '!W:W,'nabati '!$Z:$Z,Daily!$A318,'nabati '!$X:$X,Daily!$C$1)/6</f>
        <v>0</v>
      </c>
      <c r="I318" s="448">
        <f>+SUMIFS('nabati '!AD:AD,'nabati '!$AG:$AG,Daily!$A318,'nabati '!$AE:$AE,Daily!$C$1)/60</f>
        <v>0</v>
      </c>
      <c r="J318" s="448">
        <f>+SUMIFS('nabati '!AK:AK,'nabati '!$AN:$AN,Daily!$A318,'nabati '!$AL:$AL,Daily!$C$1)/60</f>
        <v>0</v>
      </c>
      <c r="K318" s="448">
        <f>+SUMIFS('nabati '!AR:AR,'nabati '!$AU:$AU,Daily!$A318,'nabati '!$AS:$AS,Daily!$C$1)/60</f>
        <v>0</v>
      </c>
      <c r="L318" s="448">
        <f>+SUMIFS('nabati '!AY:AY,'nabati '!$BB:$BB,Daily!$A318,'nabati '!$AZ:$AZ,Daily!$C$1)/20</f>
        <v>0</v>
      </c>
      <c r="M318" s="337">
        <f>+SUMIFS('nabati '!BF:BF,'nabati '!$BI:$BI,Daily!$A318,'nabati '!$BG:$BG,Daily!$C$1)/6</f>
        <v>0</v>
      </c>
      <c r="N318" s="338">
        <f>+SUMIFS('nabati '!BM:BM,'nabati '!BP:BP,Daily!$A318,'nabati '!BN:BN,Daily!$C$1)/6</f>
        <v>0</v>
      </c>
      <c r="O318" s="448">
        <f t="shared" si="29"/>
        <v>0</v>
      </c>
    </row>
    <row r="319" spans="1:15" s="367" customFormat="1" hidden="1" outlineLevel="1">
      <c r="A319" s="195">
        <v>2047</v>
      </c>
      <c r="B319" s="187" t="s">
        <v>53</v>
      </c>
      <c r="C319" s="195" t="s">
        <v>384</v>
      </c>
      <c r="D319" s="20" t="s">
        <v>328</v>
      </c>
      <c r="E319" s="448">
        <f>+SUMIFS('nabati '!B:B,'nabati '!$E:$E,Daily!$A319,'nabati '!$C:$C,Daily!$C$1)/6</f>
        <v>0</v>
      </c>
      <c r="F319" s="448">
        <f>+SUMIFS('nabati '!I:I,'nabati '!$L:$L,Daily!$A319,'nabati '!$J:$J,Daily!$C$1)/6</f>
        <v>0</v>
      </c>
      <c r="G319" s="448">
        <f>+SUMIFS('nabati '!P:P,'nabati '!$S:$S,Daily!$A319,'nabati '!$Q:$Q,Daily!$C$1)/60</f>
        <v>0</v>
      </c>
      <c r="H319" s="448">
        <f>+SUMIFS('nabati '!W:W,'nabati '!$Z:$Z,Daily!$A319,'nabati '!$X:$X,Daily!$C$1)/6</f>
        <v>0</v>
      </c>
      <c r="I319" s="448">
        <f>+SUMIFS('nabati '!AD:AD,'nabati '!$AG:$AG,Daily!$A319,'nabati '!$AE:$AE,Daily!$C$1)/60</f>
        <v>0</v>
      </c>
      <c r="J319" s="448">
        <f>+SUMIFS('nabati '!AK:AK,'nabati '!$AN:$AN,Daily!$A319,'nabati '!$AL:$AL,Daily!$C$1)/60</f>
        <v>0</v>
      </c>
      <c r="K319" s="448">
        <f>+SUMIFS('nabati '!AR:AR,'nabati '!$AU:$AU,Daily!$A319,'nabati '!$AS:$AS,Daily!$C$1)/60</f>
        <v>0</v>
      </c>
      <c r="L319" s="448">
        <f>+SUMIFS('nabati '!AY:AY,'nabati '!$BB:$BB,Daily!$A319,'nabati '!$AZ:$AZ,Daily!$C$1)/20</f>
        <v>0</v>
      </c>
      <c r="M319" s="337">
        <f>+SUMIFS('nabati '!BF:BF,'nabati '!$BI:$BI,Daily!$A319,'nabati '!$BG:$BG,Daily!$C$1)/6</f>
        <v>0</v>
      </c>
      <c r="N319" s="338">
        <f>+SUMIFS('nabati '!BM:BM,'nabati '!BP:BP,Daily!$A319,'nabati '!BN:BN,Daily!$C$1)/6</f>
        <v>0</v>
      </c>
      <c r="O319" s="448">
        <f t="shared" si="29"/>
        <v>0</v>
      </c>
    </row>
    <row r="320" spans="1:15" s="367" customFormat="1" hidden="1" outlineLevel="1">
      <c r="A320" s="195">
        <v>2061</v>
      </c>
      <c r="B320" s="187" t="s">
        <v>53</v>
      </c>
      <c r="C320" s="195" t="s">
        <v>385</v>
      </c>
      <c r="D320" s="20" t="s">
        <v>328</v>
      </c>
      <c r="E320" s="448">
        <f>+SUMIFS('nabati '!B:B,'nabati '!$E:$E,Daily!$A320,'nabati '!$C:$C,Daily!$C$1)/6</f>
        <v>0</v>
      </c>
      <c r="F320" s="448">
        <f>+SUMIFS('nabati '!I:I,'nabati '!$L:$L,Daily!$A320,'nabati '!$J:$J,Daily!$C$1)/6</f>
        <v>0</v>
      </c>
      <c r="G320" s="448">
        <f>+SUMIFS('nabati '!P:P,'nabati '!$S:$S,Daily!$A320,'nabati '!$Q:$Q,Daily!$C$1)/60</f>
        <v>0</v>
      </c>
      <c r="H320" s="448">
        <f>+SUMIFS('nabati '!W:W,'nabati '!$Z:$Z,Daily!$A320,'nabati '!$X:$X,Daily!$C$1)/6</f>
        <v>0</v>
      </c>
      <c r="I320" s="448">
        <f>+SUMIFS('nabati '!AD:AD,'nabati '!$AG:$AG,Daily!$A320,'nabati '!$AE:$AE,Daily!$C$1)/60</f>
        <v>0</v>
      </c>
      <c r="J320" s="448">
        <f>+SUMIFS('nabati '!AK:AK,'nabati '!$AN:$AN,Daily!$A320,'nabati '!$AL:$AL,Daily!$C$1)/60</f>
        <v>0</v>
      </c>
      <c r="K320" s="448">
        <f>+SUMIFS('nabati '!AR:AR,'nabati '!$AU:$AU,Daily!$A320,'nabati '!$AS:$AS,Daily!$C$1)/60</f>
        <v>0</v>
      </c>
      <c r="L320" s="448">
        <f>+SUMIFS('nabati '!AY:AY,'nabati '!$BB:$BB,Daily!$A320,'nabati '!$AZ:$AZ,Daily!$C$1)/20</f>
        <v>0</v>
      </c>
      <c r="M320" s="337">
        <f>+SUMIFS('nabati '!BF:BF,'nabati '!$BI:$BI,Daily!$A320,'nabati '!$BG:$BG,Daily!$C$1)/6</f>
        <v>0</v>
      </c>
      <c r="N320" s="338">
        <f>+SUMIFS('nabati '!BM:BM,'nabati '!BP:BP,Daily!$A320,'nabati '!BN:BN,Daily!$C$1)/6</f>
        <v>0</v>
      </c>
      <c r="O320" s="448">
        <f t="shared" si="29"/>
        <v>0</v>
      </c>
    </row>
    <row r="321" spans="1:15" s="367" customFormat="1" hidden="1" outlineLevel="1">
      <c r="A321" s="195">
        <v>2069</v>
      </c>
      <c r="B321" s="187" t="s">
        <v>53</v>
      </c>
      <c r="C321" s="195" t="s">
        <v>386</v>
      </c>
      <c r="D321" s="20" t="s">
        <v>328</v>
      </c>
      <c r="E321" s="448">
        <f>+SUMIFS('nabati '!B:B,'nabati '!$E:$E,Daily!$A321,'nabati '!$C:$C,Daily!$C$1)/6</f>
        <v>0</v>
      </c>
      <c r="F321" s="448">
        <f>+SUMIFS('nabati '!I:I,'nabati '!$L:$L,Daily!$A321,'nabati '!$J:$J,Daily!$C$1)/6</f>
        <v>0</v>
      </c>
      <c r="G321" s="448">
        <f>+SUMIFS('nabati '!P:P,'nabati '!$S:$S,Daily!$A321,'nabati '!$Q:$Q,Daily!$C$1)/60</f>
        <v>0</v>
      </c>
      <c r="H321" s="448">
        <f>+SUMIFS('nabati '!W:W,'nabati '!$Z:$Z,Daily!$A321,'nabati '!$X:$X,Daily!$C$1)/6</f>
        <v>0</v>
      </c>
      <c r="I321" s="448">
        <f>+SUMIFS('nabati '!AD:AD,'nabati '!$AG:$AG,Daily!$A321,'nabati '!$AE:$AE,Daily!$C$1)/60</f>
        <v>0</v>
      </c>
      <c r="J321" s="448">
        <f>+SUMIFS('nabati '!AK:AK,'nabati '!$AN:$AN,Daily!$A321,'nabati '!$AL:$AL,Daily!$C$1)/60</f>
        <v>0</v>
      </c>
      <c r="K321" s="448">
        <f>+SUMIFS('nabati '!AR:AR,'nabati '!$AU:$AU,Daily!$A321,'nabati '!$AS:$AS,Daily!$C$1)/60</f>
        <v>0</v>
      </c>
      <c r="L321" s="448">
        <f>+SUMIFS('nabati '!AY:AY,'nabati '!$BB:$BB,Daily!$A321,'nabati '!$AZ:$AZ,Daily!$C$1)/20</f>
        <v>0</v>
      </c>
      <c r="M321" s="337">
        <f>+SUMIFS('nabati '!BF:BF,'nabati '!$BI:$BI,Daily!$A321,'nabati '!$BG:$BG,Daily!$C$1)/6</f>
        <v>0</v>
      </c>
      <c r="N321" s="338">
        <f>+SUMIFS('nabati '!BM:BM,'nabati '!BP:BP,Daily!$A321,'nabati '!BN:BN,Daily!$C$1)/6</f>
        <v>0</v>
      </c>
      <c r="O321" s="448">
        <f t="shared" si="29"/>
        <v>0</v>
      </c>
    </row>
    <row r="322" spans="1:15" s="269" customFormat="1" hidden="1" outlineLevel="1">
      <c r="A322" s="195">
        <v>2077</v>
      </c>
      <c r="B322" s="190" t="s">
        <v>53</v>
      </c>
      <c r="C322" s="195" t="s">
        <v>387</v>
      </c>
      <c r="D322" s="20" t="s">
        <v>328</v>
      </c>
      <c r="E322" s="21">
        <f>+SUMIFS('nabati '!B:B,'nabati '!$E:$E,Daily!$A322,'nabati '!$C:$C,Daily!$C$1)/6</f>
        <v>0</v>
      </c>
      <c r="F322" s="21">
        <f>+SUMIFS('nabati '!I:I,'nabati '!$L:$L,Daily!$A322,'nabati '!$J:$J,Daily!$C$1)/6</f>
        <v>0</v>
      </c>
      <c r="G322" s="21">
        <f>+SUMIFS('nabati '!P:P,'nabati '!$S:$S,Daily!$A322,'nabati '!$Q:$Q,Daily!$C$1)/60</f>
        <v>0</v>
      </c>
      <c r="H322" s="21">
        <f>+SUMIFS('nabati '!W:W,'nabati '!$Z:$Z,Daily!$A322,'nabati '!$X:$X,Daily!$C$1)/6</f>
        <v>0</v>
      </c>
      <c r="I322" s="21">
        <f>+SUMIFS('nabati '!AD:AD,'nabati '!$AG:$AG,Daily!$A322,'nabati '!$AE:$AE,Daily!$C$1)/60</f>
        <v>0</v>
      </c>
      <c r="J322" s="21">
        <f>+SUMIFS('nabati '!AK:AK,'nabati '!$AN:$AN,Daily!$A322,'nabati '!$AL:$AL,Daily!$C$1)/60</f>
        <v>0</v>
      </c>
      <c r="K322" s="21">
        <f>+SUMIFS('nabati '!AR:AR,'nabati '!$AU:$AU,Daily!$A322,'nabati '!$AS:$AS,Daily!$C$1)/60</f>
        <v>0</v>
      </c>
      <c r="L322" s="21">
        <f>+SUMIFS('nabati '!AY:AY,'nabati '!$BB:$BB,Daily!$A322,'nabati '!$AZ:$AZ,Daily!$C$1)/20</f>
        <v>0</v>
      </c>
      <c r="M322" s="334">
        <f>+SUMIFS('nabati '!BF:BF,'nabati '!$BI:$BI,Daily!$A322,'nabati '!$BG:$BG,Daily!$C$1)/6</f>
        <v>0</v>
      </c>
      <c r="N322" s="335">
        <f>+SUMIFS('nabati '!BM:BM,'nabati '!BP:BP,Daily!$A322,'nabati '!BN:BN,Daily!$C$1)/6</f>
        <v>0</v>
      </c>
      <c r="O322" s="21">
        <f t="shared" si="29"/>
        <v>0</v>
      </c>
    </row>
    <row r="323" spans="1:15" s="367" customFormat="1" hidden="1" outlineLevel="1">
      <c r="A323" s="195">
        <v>2091</v>
      </c>
      <c r="B323" s="187" t="s">
        <v>53</v>
      </c>
      <c r="C323" s="195" t="s">
        <v>388</v>
      </c>
      <c r="D323" s="20" t="s">
        <v>328</v>
      </c>
      <c r="E323" s="448">
        <f>+SUMIFS('nabati '!B:B,'nabati '!$E:$E,Daily!$A323,'nabati '!$C:$C,Daily!$C$1)/6</f>
        <v>0</v>
      </c>
      <c r="F323" s="448">
        <f>+SUMIFS('nabati '!I:I,'nabati '!$L:$L,Daily!$A323,'nabati '!$J:$J,Daily!$C$1)/6</f>
        <v>0</v>
      </c>
      <c r="G323" s="448">
        <f>+SUMIFS('nabati '!P:P,'nabati '!$S:$S,Daily!$A323,'nabati '!$Q:$Q,Daily!$C$1)/60</f>
        <v>0</v>
      </c>
      <c r="H323" s="448">
        <f>+SUMIFS('nabati '!W:W,'nabati '!$Z:$Z,Daily!$A323,'nabati '!$X:$X,Daily!$C$1)/6</f>
        <v>0</v>
      </c>
      <c r="I323" s="448">
        <f>+SUMIFS('nabati '!AD:AD,'nabati '!$AG:$AG,Daily!$A323,'nabati '!$AE:$AE,Daily!$C$1)/60</f>
        <v>0</v>
      </c>
      <c r="J323" s="448">
        <f>+SUMIFS('nabati '!AK:AK,'nabati '!$AN:$AN,Daily!$A323,'nabati '!$AL:$AL,Daily!$C$1)/60</f>
        <v>0</v>
      </c>
      <c r="K323" s="448">
        <f>+SUMIFS('nabati '!AR:AR,'nabati '!$AU:$AU,Daily!$A323,'nabati '!$AS:$AS,Daily!$C$1)/60</f>
        <v>0</v>
      </c>
      <c r="L323" s="448">
        <f>+SUMIFS('nabati '!AY:AY,'nabati '!$BB:$BB,Daily!$A323,'nabati '!$AZ:$AZ,Daily!$C$1)/20</f>
        <v>0</v>
      </c>
      <c r="M323" s="337">
        <f>+SUMIFS('nabati '!BF:BF,'nabati '!$BI:$BI,Daily!$A323,'nabati '!$BG:$BG,Daily!$C$1)/6</f>
        <v>0</v>
      </c>
      <c r="N323" s="338">
        <f>+SUMIFS('nabati '!BM:BM,'nabati '!BP:BP,Daily!$A323,'nabati '!BN:BN,Daily!$C$1)/6</f>
        <v>0</v>
      </c>
      <c r="O323" s="448">
        <f t="shared" si="29"/>
        <v>0</v>
      </c>
    </row>
    <row r="324" spans="1:15" s="367" customFormat="1" hidden="1" outlineLevel="1">
      <c r="A324" s="195">
        <v>2098</v>
      </c>
      <c r="B324" s="187" t="s">
        <v>53</v>
      </c>
      <c r="C324" s="195" t="s">
        <v>389</v>
      </c>
      <c r="D324" s="20" t="s">
        <v>328</v>
      </c>
      <c r="E324" s="448">
        <f>+SUMIFS('nabati '!B:B,'nabati '!$E:$E,Daily!$A324,'nabati '!$C:$C,Daily!$C$1)/6</f>
        <v>0</v>
      </c>
      <c r="F324" s="448">
        <f>+SUMIFS('nabati '!I:I,'nabati '!$L:$L,Daily!$A324,'nabati '!$J:$J,Daily!$C$1)/6</f>
        <v>0</v>
      </c>
      <c r="G324" s="448">
        <f>+SUMIFS('nabati '!P:P,'nabati '!$S:$S,Daily!$A324,'nabati '!$Q:$Q,Daily!$C$1)/60</f>
        <v>0</v>
      </c>
      <c r="H324" s="448">
        <f>+SUMIFS('nabati '!W:W,'nabati '!$Z:$Z,Daily!$A324,'nabati '!$X:$X,Daily!$C$1)/6</f>
        <v>0</v>
      </c>
      <c r="I324" s="448">
        <f>+SUMIFS('nabati '!AD:AD,'nabati '!$AG:$AG,Daily!$A324,'nabati '!$AE:$AE,Daily!$C$1)/60</f>
        <v>0</v>
      </c>
      <c r="J324" s="448">
        <f>+SUMIFS('nabati '!AK:AK,'nabati '!$AN:$AN,Daily!$A324,'nabati '!$AL:$AL,Daily!$C$1)/60</f>
        <v>0</v>
      </c>
      <c r="K324" s="448">
        <f>+SUMIFS('nabati '!AR:AR,'nabati '!$AU:$AU,Daily!$A324,'nabati '!$AS:$AS,Daily!$C$1)/60</f>
        <v>0</v>
      </c>
      <c r="L324" s="448">
        <f>+SUMIFS('nabati '!AY:AY,'nabati '!$BB:$BB,Daily!$A324,'nabati '!$AZ:$AZ,Daily!$C$1)/20</f>
        <v>0</v>
      </c>
      <c r="M324" s="337">
        <f>+SUMIFS('nabati '!BF:BF,'nabati '!$BI:$BI,Daily!$A324,'nabati '!$BG:$BG,Daily!$C$1)/6</f>
        <v>0</v>
      </c>
      <c r="N324" s="338">
        <f>+SUMIFS('nabati '!BM:BM,'nabati '!BP:BP,Daily!$A324,'nabati '!BN:BN,Daily!$C$1)/6</f>
        <v>0</v>
      </c>
      <c r="O324" s="448">
        <f t="shared" si="29"/>
        <v>0</v>
      </c>
    </row>
    <row r="325" spans="1:15" s="367" customFormat="1" hidden="1" outlineLevel="1">
      <c r="A325" s="195">
        <v>2100</v>
      </c>
      <c r="B325" s="187" t="s">
        <v>53</v>
      </c>
      <c r="C325" s="195" t="s">
        <v>390</v>
      </c>
      <c r="D325" s="20" t="s">
        <v>328</v>
      </c>
      <c r="E325" s="448">
        <f>+SUMIFS('nabati '!B:B,'nabati '!$E:$E,Daily!$A325,'nabati '!$C:$C,Daily!$C$1)/6</f>
        <v>0</v>
      </c>
      <c r="F325" s="448">
        <f>+SUMIFS('nabati '!I:I,'nabati '!$L:$L,Daily!$A325,'nabati '!$J:$J,Daily!$C$1)/6</f>
        <v>0</v>
      </c>
      <c r="G325" s="448">
        <f>+SUMIFS('nabati '!P:P,'nabati '!$S:$S,Daily!$A325,'nabati '!$Q:$Q,Daily!$C$1)/60</f>
        <v>0</v>
      </c>
      <c r="H325" s="448">
        <f>+SUMIFS('nabati '!W:W,'nabati '!$Z:$Z,Daily!$A325,'nabati '!$X:$X,Daily!$C$1)/6</f>
        <v>0</v>
      </c>
      <c r="I325" s="448">
        <f>+SUMIFS('nabati '!AD:AD,'nabati '!$AG:$AG,Daily!$A325,'nabati '!$AE:$AE,Daily!$C$1)/60</f>
        <v>0</v>
      </c>
      <c r="J325" s="448">
        <f>+SUMIFS('nabati '!AK:AK,'nabati '!$AN:$AN,Daily!$A325,'nabati '!$AL:$AL,Daily!$C$1)/60</f>
        <v>0</v>
      </c>
      <c r="K325" s="448">
        <f>+SUMIFS('nabati '!AR:AR,'nabati '!$AU:$AU,Daily!$A325,'nabati '!$AS:$AS,Daily!$C$1)/60</f>
        <v>0</v>
      </c>
      <c r="L325" s="448">
        <f>+SUMIFS('nabati '!AY:AY,'nabati '!$BB:$BB,Daily!$A325,'nabati '!$AZ:$AZ,Daily!$C$1)/20</f>
        <v>0</v>
      </c>
      <c r="M325" s="337">
        <f>+SUMIFS('nabati '!BF:BF,'nabati '!$BI:$BI,Daily!$A325,'nabati '!$BG:$BG,Daily!$C$1)/6</f>
        <v>0</v>
      </c>
      <c r="N325" s="338">
        <f>+SUMIFS('nabati '!BM:BM,'nabati '!BP:BP,Daily!$A325,'nabati '!BN:BN,Daily!$C$1)/6</f>
        <v>0</v>
      </c>
      <c r="O325" s="448">
        <f t="shared" si="29"/>
        <v>0</v>
      </c>
    </row>
    <row r="326" spans="1:15" s="269" customFormat="1" hidden="1" outlineLevel="1">
      <c r="A326" s="195">
        <v>2106</v>
      </c>
      <c r="B326" s="190" t="s">
        <v>53</v>
      </c>
      <c r="C326" s="195" t="s">
        <v>391</v>
      </c>
      <c r="D326" s="20" t="s">
        <v>328</v>
      </c>
      <c r="E326" s="21">
        <f>+SUMIFS('nabati '!B:B,'nabati '!$E:$E,Daily!$A326,'nabati '!$C:$C,Daily!$C$1)/6</f>
        <v>0</v>
      </c>
      <c r="F326" s="21">
        <f>+SUMIFS('nabati '!I:I,'nabati '!$L:$L,Daily!$A326,'nabati '!$J:$J,Daily!$C$1)/6</f>
        <v>0</v>
      </c>
      <c r="G326" s="21">
        <f>+SUMIFS('nabati '!P:P,'nabati '!$S:$S,Daily!$A326,'nabati '!$Q:$Q,Daily!$C$1)/60</f>
        <v>0</v>
      </c>
      <c r="H326" s="21">
        <f>+SUMIFS('nabati '!W:W,'nabati '!$Z:$Z,Daily!$A326,'nabati '!$X:$X,Daily!$C$1)/6</f>
        <v>0</v>
      </c>
      <c r="I326" s="21">
        <f>+SUMIFS('nabati '!AD:AD,'nabati '!$AG:$AG,Daily!$A326,'nabati '!$AE:$AE,Daily!$C$1)/60</f>
        <v>0</v>
      </c>
      <c r="J326" s="21">
        <f>+SUMIFS('nabati '!AK:AK,'nabati '!$AN:$AN,Daily!$A326,'nabati '!$AL:$AL,Daily!$C$1)/60</f>
        <v>0</v>
      </c>
      <c r="K326" s="21">
        <f>+SUMIFS('nabati '!AR:AR,'nabati '!$AU:$AU,Daily!$A326,'nabati '!$AS:$AS,Daily!$C$1)/60</f>
        <v>0</v>
      </c>
      <c r="L326" s="21">
        <f>+SUMIFS('nabati '!AY:AY,'nabati '!$BB:$BB,Daily!$A326,'nabati '!$AZ:$AZ,Daily!$C$1)/20</f>
        <v>0</v>
      </c>
      <c r="M326" s="334">
        <f>+SUMIFS('nabati '!BF:BF,'nabati '!$BI:$BI,Daily!$A326,'nabati '!$BG:$BG,Daily!$C$1)/6</f>
        <v>0</v>
      </c>
      <c r="N326" s="335">
        <f>+SUMIFS('nabati '!BM:BM,'nabati '!BP:BP,Daily!$A326,'nabati '!BN:BN,Daily!$C$1)/6</f>
        <v>0</v>
      </c>
      <c r="O326" s="21">
        <f t="shared" si="29"/>
        <v>0</v>
      </c>
    </row>
    <row r="327" spans="1:15" s="367" customFormat="1" hidden="1" outlineLevel="1">
      <c r="A327" s="195">
        <v>2111</v>
      </c>
      <c r="B327" s="187" t="s">
        <v>53</v>
      </c>
      <c r="C327" s="195" t="s">
        <v>392</v>
      </c>
      <c r="D327" s="20" t="s">
        <v>328</v>
      </c>
      <c r="E327" s="448">
        <f>+SUMIFS('nabati '!B:B,'nabati '!$E:$E,Daily!$A327,'nabati '!$C:$C,Daily!$C$1)/6</f>
        <v>0</v>
      </c>
      <c r="F327" s="448">
        <f>+SUMIFS('nabati '!I:I,'nabati '!$L:$L,Daily!$A327,'nabati '!$J:$J,Daily!$C$1)/6</f>
        <v>0</v>
      </c>
      <c r="G327" s="448">
        <f>+SUMIFS('nabati '!P:P,'nabati '!$S:$S,Daily!$A327,'nabati '!$Q:$Q,Daily!$C$1)/60</f>
        <v>0</v>
      </c>
      <c r="H327" s="448">
        <f>+SUMIFS('nabati '!W:W,'nabati '!$Z:$Z,Daily!$A327,'nabati '!$X:$X,Daily!$C$1)/6</f>
        <v>0</v>
      </c>
      <c r="I327" s="448">
        <f>+SUMIFS('nabati '!AD:AD,'nabati '!$AG:$AG,Daily!$A327,'nabati '!$AE:$AE,Daily!$C$1)/60</f>
        <v>0</v>
      </c>
      <c r="J327" s="448">
        <f>+SUMIFS('nabati '!AK:AK,'nabati '!$AN:$AN,Daily!$A327,'nabati '!$AL:$AL,Daily!$C$1)/60</f>
        <v>0</v>
      </c>
      <c r="K327" s="448">
        <f>+SUMIFS('nabati '!AR:AR,'nabati '!$AU:$AU,Daily!$A327,'nabati '!$AS:$AS,Daily!$C$1)/60</f>
        <v>0</v>
      </c>
      <c r="L327" s="448">
        <f>+SUMIFS('nabati '!AY:AY,'nabati '!$BB:$BB,Daily!$A327,'nabati '!$AZ:$AZ,Daily!$C$1)/20</f>
        <v>0</v>
      </c>
      <c r="M327" s="337">
        <f>+SUMIFS('nabati '!BF:BF,'nabati '!$BI:$BI,Daily!$A327,'nabati '!$BG:$BG,Daily!$C$1)/6</f>
        <v>0</v>
      </c>
      <c r="N327" s="338">
        <f>+SUMIFS('nabati '!BM:BM,'nabati '!BP:BP,Daily!$A327,'nabati '!BN:BN,Daily!$C$1)/6</f>
        <v>0</v>
      </c>
      <c r="O327" s="448">
        <f t="shared" si="29"/>
        <v>0</v>
      </c>
    </row>
    <row r="328" spans="1:15" s="367" customFormat="1" hidden="1" outlineLevel="1">
      <c r="A328" s="195">
        <v>69002</v>
      </c>
      <c r="B328" s="187" t="s">
        <v>53</v>
      </c>
      <c r="C328" s="351" t="s">
        <v>393</v>
      </c>
      <c r="D328" s="20" t="s">
        <v>328</v>
      </c>
      <c r="E328" s="448">
        <f>+SUMIFS('nabati '!B:B,'nabati '!$E:$E,Daily!$A328,'nabati '!$C:$C,Daily!$C$1)/6</f>
        <v>0</v>
      </c>
      <c r="F328" s="448">
        <f>+SUMIFS('nabati '!I:I,'nabati '!$L:$L,Daily!$A328,'nabati '!$J:$J,Daily!$C$1)/6</f>
        <v>0</v>
      </c>
      <c r="G328" s="448">
        <f>+SUMIFS('nabati '!P:P,'nabati '!$S:$S,Daily!$A328,'nabati '!$Q:$Q,Daily!$C$1)/60</f>
        <v>0</v>
      </c>
      <c r="H328" s="448">
        <f>+SUMIFS('nabati '!W:W,'nabati '!$Z:$Z,Daily!$A328,'nabati '!$X:$X,Daily!$C$1)/6</f>
        <v>0</v>
      </c>
      <c r="I328" s="448">
        <f>+SUMIFS('nabati '!AD:AD,'nabati '!$AG:$AG,Daily!$A328,'nabati '!$AE:$AE,Daily!$C$1)/60</f>
        <v>0</v>
      </c>
      <c r="J328" s="448">
        <f>+SUMIFS('nabati '!AK:AK,'nabati '!$AN:$AN,Daily!$A328,'nabati '!$AL:$AL,Daily!$C$1)/60</f>
        <v>0</v>
      </c>
      <c r="K328" s="448">
        <f>+SUMIFS('nabati '!AR:AR,'nabati '!$AU:$AU,Daily!$A328,'nabati '!$AS:$AS,Daily!$C$1)/60</f>
        <v>0</v>
      </c>
      <c r="L328" s="448">
        <f>+SUMIFS('nabati '!AY:AY,'nabati '!$BB:$BB,Daily!$A328,'nabati '!$AZ:$AZ,Daily!$C$1)/20</f>
        <v>0</v>
      </c>
      <c r="M328" s="337">
        <f>+SUMIFS('nabati '!BF:BF,'nabati '!$BI:$BI,Daily!$A328,'nabati '!$BG:$BG,Daily!$C$1)/6</f>
        <v>0</v>
      </c>
      <c r="N328" s="338">
        <f>+SUMIFS('nabati '!BM:BM,'nabati '!BP:BP,Daily!$A328,'nabati '!BN:BN,Daily!$C$1)/6</f>
        <v>0</v>
      </c>
      <c r="O328" s="448">
        <f t="shared" si="29"/>
        <v>0</v>
      </c>
    </row>
    <row r="329" spans="1:15" s="367" customFormat="1" hidden="1" outlineLevel="1">
      <c r="A329" s="195">
        <v>69013</v>
      </c>
      <c r="B329" s="187" t="s">
        <v>53</v>
      </c>
      <c r="C329" s="351" t="s">
        <v>394</v>
      </c>
      <c r="D329" s="20" t="s">
        <v>328</v>
      </c>
      <c r="E329" s="448">
        <f>+SUMIFS('nabati '!B:B,'nabati '!$E:$E,Daily!$A329,'nabati '!$C:$C,Daily!$C$1)/6</f>
        <v>0</v>
      </c>
      <c r="F329" s="448">
        <f>+SUMIFS('nabati '!I:I,'nabati '!$L:$L,Daily!$A329,'nabati '!$J:$J,Daily!$C$1)/6</f>
        <v>0</v>
      </c>
      <c r="G329" s="448">
        <f>+SUMIFS('nabati '!P:P,'nabati '!$S:$S,Daily!$A329,'nabati '!$Q:$Q,Daily!$C$1)/60</f>
        <v>0</v>
      </c>
      <c r="H329" s="448">
        <f>+SUMIFS('nabati '!W:W,'nabati '!$Z:$Z,Daily!$A329,'nabati '!$X:$X,Daily!$C$1)/6</f>
        <v>0</v>
      </c>
      <c r="I329" s="448">
        <f>+SUMIFS('nabati '!AD:AD,'nabati '!$AG:$AG,Daily!$A329,'nabati '!$AE:$AE,Daily!$C$1)/60</f>
        <v>0</v>
      </c>
      <c r="J329" s="448">
        <f>+SUMIFS('nabati '!AK:AK,'nabati '!$AN:$AN,Daily!$A329,'nabati '!$AL:$AL,Daily!$C$1)/60</f>
        <v>0</v>
      </c>
      <c r="K329" s="448">
        <f>+SUMIFS('nabati '!AR:AR,'nabati '!$AU:$AU,Daily!$A329,'nabati '!$AS:$AS,Daily!$C$1)/60</f>
        <v>0</v>
      </c>
      <c r="L329" s="448">
        <f>+SUMIFS('nabati '!AY:AY,'nabati '!$BB:$BB,Daily!$A329,'nabati '!$AZ:$AZ,Daily!$C$1)/20</f>
        <v>0</v>
      </c>
      <c r="M329" s="337">
        <f>+SUMIFS('nabati '!BF:BF,'nabati '!$BI:$BI,Daily!$A329,'nabati '!$BG:$BG,Daily!$C$1)/6</f>
        <v>0</v>
      </c>
      <c r="N329" s="338">
        <f>+SUMIFS('nabati '!BM:BM,'nabati '!BP:BP,Daily!$A329,'nabati '!BN:BN,Daily!$C$1)/6</f>
        <v>0</v>
      </c>
      <c r="O329" s="448">
        <f>+SUMPRODUCT($E$1:$N$1,E329:N329)</f>
        <v>0</v>
      </c>
    </row>
    <row r="330" spans="1:15" s="367" customFormat="1" hidden="1" outlineLevel="1">
      <c r="A330" s="195">
        <v>69021</v>
      </c>
      <c r="B330" s="187" t="s">
        <v>53</v>
      </c>
      <c r="C330" s="351" t="s">
        <v>395</v>
      </c>
      <c r="D330" s="20" t="s">
        <v>328</v>
      </c>
      <c r="E330" s="448">
        <f>+SUMIFS('nabati '!B:B,'nabati '!$E:$E,Daily!$A330,'nabati '!$C:$C,Daily!$C$1)/6</f>
        <v>0</v>
      </c>
      <c r="F330" s="448">
        <f>+SUMIFS('nabati '!I:I,'nabati '!$L:$L,Daily!$A330,'nabati '!$J:$J,Daily!$C$1)/6</f>
        <v>0</v>
      </c>
      <c r="G330" s="448">
        <f>+SUMIFS('nabati '!P:P,'nabati '!$S:$S,Daily!$A330,'nabati '!$Q:$Q,Daily!$C$1)/60</f>
        <v>0</v>
      </c>
      <c r="H330" s="448">
        <f>+SUMIFS('nabati '!W:W,'nabati '!$Z:$Z,Daily!$A330,'nabati '!$X:$X,Daily!$C$1)/6</f>
        <v>0</v>
      </c>
      <c r="I330" s="448">
        <f>+SUMIFS('nabati '!AD:AD,'nabati '!$AG:$AG,Daily!$A330,'nabati '!$AE:$AE,Daily!$C$1)/60</f>
        <v>0</v>
      </c>
      <c r="J330" s="448">
        <f>+SUMIFS('nabati '!AK:AK,'nabati '!$AN:$AN,Daily!$A330,'nabati '!$AL:$AL,Daily!$C$1)/60</f>
        <v>0</v>
      </c>
      <c r="K330" s="448">
        <f>+SUMIFS('nabati '!AR:AR,'nabati '!$AU:$AU,Daily!$A330,'nabati '!$AS:$AS,Daily!$C$1)/60</f>
        <v>0</v>
      </c>
      <c r="L330" s="448">
        <f>+SUMIFS('nabati '!AY:AY,'nabati '!$BB:$BB,Daily!$A330,'nabati '!$AZ:$AZ,Daily!$C$1)/20</f>
        <v>0</v>
      </c>
      <c r="M330" s="337">
        <f>+SUMIFS('nabati '!BF:BF,'nabati '!$BI:$BI,Daily!$A330,'nabati '!$BG:$BG,Daily!$C$1)/6</f>
        <v>0</v>
      </c>
      <c r="N330" s="338">
        <f>+SUMIFS('nabati '!BM:BM,'nabati '!BP:BP,Daily!$A330,'nabati '!BN:BN,Daily!$C$1)/6</f>
        <v>0</v>
      </c>
      <c r="O330" s="448">
        <f t="shared" ref="O330:O335" si="30">+SUMPRODUCT($E$1:$N$1,E330:N330)</f>
        <v>0</v>
      </c>
    </row>
    <row r="331" spans="1:15" s="367" customFormat="1" hidden="1" outlineLevel="1">
      <c r="A331" s="195">
        <v>69058</v>
      </c>
      <c r="B331" s="187" t="s">
        <v>53</v>
      </c>
      <c r="C331" s="351" t="s">
        <v>396</v>
      </c>
      <c r="D331" s="20" t="s">
        <v>328</v>
      </c>
      <c r="E331" s="448">
        <f>+SUMIFS('nabati '!B:B,'nabati '!$E:$E,Daily!$A331,'nabati '!$C:$C,Daily!$C$1)/6</f>
        <v>0</v>
      </c>
      <c r="F331" s="448">
        <f>+SUMIFS('nabati '!I:I,'nabati '!$L:$L,Daily!$A331,'nabati '!$J:$J,Daily!$C$1)/6</f>
        <v>0</v>
      </c>
      <c r="G331" s="448">
        <f>+SUMIFS('nabati '!P:P,'nabati '!$S:$S,Daily!$A331,'nabati '!$Q:$Q,Daily!$C$1)/60</f>
        <v>0</v>
      </c>
      <c r="H331" s="448">
        <f>+SUMIFS('nabati '!W:W,'nabati '!$Z:$Z,Daily!$A331,'nabati '!$X:$X,Daily!$C$1)/6</f>
        <v>0</v>
      </c>
      <c r="I331" s="448">
        <f>+SUMIFS('nabati '!AD:AD,'nabati '!$AG:$AG,Daily!$A331,'nabati '!$AE:$AE,Daily!$C$1)/60</f>
        <v>0</v>
      </c>
      <c r="J331" s="448">
        <f>+SUMIFS('nabati '!AK:AK,'nabati '!$AN:$AN,Daily!$A331,'nabati '!$AL:$AL,Daily!$C$1)/60</f>
        <v>0</v>
      </c>
      <c r="K331" s="448">
        <f>+SUMIFS('nabati '!AR:AR,'nabati '!$AU:$AU,Daily!$A331,'nabati '!$AS:$AS,Daily!$C$1)/60</f>
        <v>0</v>
      </c>
      <c r="L331" s="448">
        <f>+SUMIFS('nabati '!AY:AY,'nabati '!$BB:$BB,Daily!$A331,'nabati '!$AZ:$AZ,Daily!$C$1)/20</f>
        <v>0</v>
      </c>
      <c r="M331" s="337">
        <f>+SUMIFS('nabati '!BF:BF,'nabati '!$BI:$BI,Daily!$A331,'nabati '!$BG:$BG,Daily!$C$1)/6</f>
        <v>0</v>
      </c>
      <c r="N331" s="338">
        <f>+SUMIFS('nabati '!BM:BM,'nabati '!BP:BP,Daily!$A331,'nabati '!BN:BN,Daily!$C$1)/6</f>
        <v>0</v>
      </c>
      <c r="O331" s="448">
        <f t="shared" si="30"/>
        <v>0</v>
      </c>
    </row>
    <row r="332" spans="1:15" s="367" customFormat="1" hidden="1" outlineLevel="1">
      <c r="A332" s="195">
        <v>69064</v>
      </c>
      <c r="B332" s="187" t="s">
        <v>53</v>
      </c>
      <c r="C332" s="351" t="s">
        <v>397</v>
      </c>
      <c r="D332" s="20" t="s">
        <v>328</v>
      </c>
      <c r="E332" s="448">
        <f>+SUMIFS('nabati '!B:B,'nabati '!$E:$E,Daily!$A332,'nabati '!$C:$C,Daily!$C$1)/6</f>
        <v>0</v>
      </c>
      <c r="F332" s="448">
        <f>+SUMIFS('nabati '!I:I,'nabati '!$L:$L,Daily!$A332,'nabati '!$J:$J,Daily!$C$1)/6</f>
        <v>0</v>
      </c>
      <c r="G332" s="448">
        <f>+SUMIFS('nabati '!P:P,'nabati '!$S:$S,Daily!$A332,'nabati '!$Q:$Q,Daily!$C$1)/60</f>
        <v>0</v>
      </c>
      <c r="H332" s="448">
        <f>+SUMIFS('nabati '!W:W,'nabati '!$Z:$Z,Daily!$A332,'nabati '!$X:$X,Daily!$C$1)/6</f>
        <v>0</v>
      </c>
      <c r="I332" s="448">
        <f>+SUMIFS('nabati '!AD:AD,'nabati '!$AG:$AG,Daily!$A332,'nabati '!$AE:$AE,Daily!$C$1)/60</f>
        <v>0</v>
      </c>
      <c r="J332" s="448">
        <f>+SUMIFS('nabati '!AK:AK,'nabati '!$AN:$AN,Daily!$A332,'nabati '!$AL:$AL,Daily!$C$1)/60</f>
        <v>0</v>
      </c>
      <c r="K332" s="448">
        <f>+SUMIFS('nabati '!AR:AR,'nabati '!$AU:$AU,Daily!$A332,'nabati '!$AS:$AS,Daily!$C$1)/60</f>
        <v>0</v>
      </c>
      <c r="L332" s="448">
        <f>+SUMIFS('nabati '!AY:AY,'nabati '!$BB:$BB,Daily!$A332,'nabati '!$AZ:$AZ,Daily!$C$1)/20</f>
        <v>0</v>
      </c>
      <c r="M332" s="337">
        <f>+SUMIFS('nabati '!BF:BF,'nabati '!$BI:$BI,Daily!$A332,'nabati '!$BG:$BG,Daily!$C$1)/6</f>
        <v>0</v>
      </c>
      <c r="N332" s="338">
        <f>+SUMIFS('nabati '!BM:BM,'nabati '!BP:BP,Daily!$A332,'nabati '!BN:BN,Daily!$C$1)/6</f>
        <v>0</v>
      </c>
      <c r="O332" s="448">
        <f t="shared" si="30"/>
        <v>0</v>
      </c>
    </row>
    <row r="333" spans="1:15" s="367" customFormat="1" hidden="1" outlineLevel="1">
      <c r="A333" s="195">
        <v>69066</v>
      </c>
      <c r="B333" s="187" t="s">
        <v>53</v>
      </c>
      <c r="C333" s="351" t="s">
        <v>398</v>
      </c>
      <c r="D333" s="20" t="s">
        <v>328</v>
      </c>
      <c r="E333" s="448">
        <f>+SUMIFS('nabati '!B:B,'nabati '!$E:$E,Daily!$A333,'nabati '!$C:$C,Daily!$C$1)/6</f>
        <v>0</v>
      </c>
      <c r="F333" s="448">
        <f>+SUMIFS('nabati '!I:I,'nabati '!$L:$L,Daily!$A333,'nabati '!$J:$J,Daily!$C$1)/6</f>
        <v>0</v>
      </c>
      <c r="G333" s="448">
        <f>+SUMIFS('nabati '!P:P,'nabati '!$S:$S,Daily!$A333,'nabati '!$Q:$Q,Daily!$C$1)/60</f>
        <v>0</v>
      </c>
      <c r="H333" s="448">
        <f>+SUMIFS('nabati '!W:W,'nabati '!$Z:$Z,Daily!$A333,'nabati '!$X:$X,Daily!$C$1)/6</f>
        <v>0</v>
      </c>
      <c r="I333" s="448">
        <f>+SUMIFS('nabati '!AD:AD,'nabati '!$AG:$AG,Daily!$A333,'nabati '!$AE:$AE,Daily!$C$1)/60</f>
        <v>0</v>
      </c>
      <c r="J333" s="448">
        <f>+SUMIFS('nabati '!AK:AK,'nabati '!$AN:$AN,Daily!$A333,'nabati '!$AL:$AL,Daily!$C$1)/60</f>
        <v>0</v>
      </c>
      <c r="K333" s="448">
        <f>+SUMIFS('nabati '!AR:AR,'nabati '!$AU:$AU,Daily!$A333,'nabati '!$AS:$AS,Daily!$C$1)/60</f>
        <v>0</v>
      </c>
      <c r="L333" s="448">
        <f>+SUMIFS('nabati '!AY:AY,'nabati '!$BB:$BB,Daily!$A333,'nabati '!$AZ:$AZ,Daily!$C$1)/20</f>
        <v>0</v>
      </c>
      <c r="M333" s="337">
        <f>+SUMIFS('nabati '!BF:BF,'nabati '!$BI:$BI,Daily!$A333,'nabati '!$BG:$BG,Daily!$C$1)/6</f>
        <v>0</v>
      </c>
      <c r="N333" s="338">
        <f>+SUMIFS('nabati '!BM:BM,'nabati '!BP:BP,Daily!$A333,'nabati '!BN:BN,Daily!$C$1)/6</f>
        <v>0</v>
      </c>
      <c r="O333" s="448">
        <f t="shared" si="30"/>
        <v>0</v>
      </c>
    </row>
    <row r="334" spans="1:15" s="367" customFormat="1" hidden="1" outlineLevel="1">
      <c r="A334" s="195">
        <v>69068</v>
      </c>
      <c r="B334" s="187" t="s">
        <v>53</v>
      </c>
      <c r="C334" s="351" t="s">
        <v>399</v>
      </c>
      <c r="D334" s="20" t="s">
        <v>328</v>
      </c>
      <c r="E334" s="448">
        <f>+SUMIFS('nabati '!B:B,'nabati '!$E:$E,Daily!$A334,'nabati '!$C:$C,Daily!$C$1)/6</f>
        <v>0</v>
      </c>
      <c r="F334" s="448">
        <f>+SUMIFS('nabati '!I:I,'nabati '!$L:$L,Daily!$A334,'nabati '!$J:$J,Daily!$C$1)/6</f>
        <v>0</v>
      </c>
      <c r="G334" s="448">
        <f>+SUMIFS('nabati '!P:P,'nabati '!$S:$S,Daily!$A334,'nabati '!$Q:$Q,Daily!$C$1)/60</f>
        <v>0</v>
      </c>
      <c r="H334" s="448">
        <f>+SUMIFS('nabati '!W:W,'nabati '!$Z:$Z,Daily!$A334,'nabati '!$X:$X,Daily!$C$1)/6</f>
        <v>0</v>
      </c>
      <c r="I334" s="448">
        <f>+SUMIFS('nabati '!AD:AD,'nabati '!$AG:$AG,Daily!$A334,'nabati '!$AE:$AE,Daily!$C$1)/60</f>
        <v>0</v>
      </c>
      <c r="J334" s="448">
        <f>+SUMIFS('nabati '!AK:AK,'nabati '!$AN:$AN,Daily!$A334,'nabati '!$AL:$AL,Daily!$C$1)/60</f>
        <v>0</v>
      </c>
      <c r="K334" s="448">
        <f>+SUMIFS('nabati '!AR:AR,'nabati '!$AU:$AU,Daily!$A334,'nabati '!$AS:$AS,Daily!$C$1)/60</f>
        <v>0</v>
      </c>
      <c r="L334" s="448">
        <f>+SUMIFS('nabati '!AY:AY,'nabati '!$BB:$BB,Daily!$A334,'nabati '!$AZ:$AZ,Daily!$C$1)/20</f>
        <v>0</v>
      </c>
      <c r="M334" s="337">
        <f>+SUMIFS('nabati '!BF:BF,'nabati '!$BI:$BI,Daily!$A334,'nabati '!$BG:$BG,Daily!$C$1)/6</f>
        <v>0</v>
      </c>
      <c r="N334" s="338">
        <f>+SUMIFS('nabati '!BM:BM,'nabati '!BP:BP,Daily!$A334,'nabati '!BN:BN,Daily!$C$1)/6</f>
        <v>0</v>
      </c>
      <c r="O334" s="448">
        <f t="shared" si="30"/>
        <v>0</v>
      </c>
    </row>
    <row r="335" spans="1:15" s="367" customFormat="1" hidden="1" outlineLevel="1">
      <c r="A335" s="195">
        <v>2123</v>
      </c>
      <c r="B335" s="187" t="s">
        <v>53</v>
      </c>
      <c r="C335" s="195" t="s">
        <v>400</v>
      </c>
      <c r="D335" s="20" t="s">
        <v>328</v>
      </c>
      <c r="E335" s="448">
        <f>+SUMIFS('nabati '!B:B,'nabati '!$E:$E,Daily!$A335,'nabati '!$C:$C,Daily!$C$1)/6</f>
        <v>0</v>
      </c>
      <c r="F335" s="448">
        <f>+SUMIFS('nabati '!I:I,'nabati '!$L:$L,Daily!$A335,'nabati '!$J:$J,Daily!$C$1)/6</f>
        <v>0</v>
      </c>
      <c r="G335" s="448">
        <f>+SUMIFS('nabati '!P:P,'nabati '!$S:$S,Daily!$A335,'nabati '!$Q:$Q,Daily!$C$1)/60</f>
        <v>0</v>
      </c>
      <c r="H335" s="448">
        <f>+SUMIFS('nabati '!W:W,'nabati '!$Z:$Z,Daily!$A335,'nabati '!$X:$X,Daily!$C$1)/6</f>
        <v>0</v>
      </c>
      <c r="I335" s="448">
        <f>+SUMIFS('nabati '!AD:AD,'nabati '!$AG:$AG,Daily!$A335,'nabati '!$AE:$AE,Daily!$C$1)/60</f>
        <v>0</v>
      </c>
      <c r="J335" s="448">
        <f>+SUMIFS('nabati '!AK:AK,'nabati '!$AN:$AN,Daily!$A335,'nabati '!$AL:$AL,Daily!$C$1)/60</f>
        <v>0</v>
      </c>
      <c r="K335" s="448">
        <f>+SUMIFS('nabati '!AR:AR,'nabati '!$AU:$AU,Daily!$A335,'nabati '!$AS:$AS,Daily!$C$1)/60</f>
        <v>0</v>
      </c>
      <c r="L335" s="448">
        <f>+SUMIFS('nabati '!AY:AY,'nabati '!$BB:$BB,Daily!$A335,'nabati '!$AZ:$AZ,Daily!$C$1)/20</f>
        <v>0</v>
      </c>
      <c r="M335" s="337">
        <f>+SUMIFS('nabati '!BF:BF,'nabati '!$BI:$BI,Daily!$A335,'nabati '!$BG:$BG,Daily!$C$1)/6</f>
        <v>0</v>
      </c>
      <c r="N335" s="338">
        <f>+SUMIFS('nabati '!BM:BM,'nabati '!BP:BP,Daily!$A335,'nabati '!BN:BN,Daily!$C$1)/6</f>
        <v>0</v>
      </c>
      <c r="O335" s="448">
        <f t="shared" si="30"/>
        <v>0</v>
      </c>
    </row>
    <row r="336" spans="1:15" s="367" customFormat="1" hidden="1" outlineLevel="1">
      <c r="A336" s="195">
        <v>2136</v>
      </c>
      <c r="B336" s="187"/>
      <c r="C336" s="195" t="s">
        <v>401</v>
      </c>
      <c r="D336" s="20" t="s">
        <v>328</v>
      </c>
      <c r="E336" s="448">
        <f>+SUMIFS('nabati '!B:B,'nabati '!$E:$E,Daily!$A336,'nabati '!$C:$C,Daily!$C$1)/6</f>
        <v>0</v>
      </c>
      <c r="F336" s="448">
        <f>+SUMIFS('nabati '!I:I,'nabati '!$L:$L,Daily!$A336,'nabati '!$J:$J,Daily!$C$1)/6</f>
        <v>0</v>
      </c>
      <c r="G336" s="448">
        <f>+SUMIFS('nabati '!P:P,'nabati '!$S:$S,Daily!$A336,'nabati '!$Q:$Q,Daily!$C$1)/60</f>
        <v>0</v>
      </c>
      <c r="H336" s="448">
        <f>+SUMIFS('nabati '!W:W,'nabati '!$Z:$Z,Daily!$A336,'nabati '!$X:$X,Daily!$C$1)/6</f>
        <v>0</v>
      </c>
      <c r="I336" s="448">
        <f>+SUMIFS('nabati '!AD:AD,'nabati '!$AG:$AG,Daily!$A336,'nabati '!$AE:$AE,Daily!$C$1)/60</f>
        <v>0</v>
      </c>
      <c r="J336" s="448">
        <f>+SUMIFS('nabati '!AK:AK,'nabati '!$AN:$AN,Daily!$A336,'nabati '!$AL:$AL,Daily!$C$1)/60</f>
        <v>0</v>
      </c>
      <c r="K336" s="448">
        <f>+SUMIFS('nabati '!AR:AR,'nabati '!$AU:$AU,Daily!$A336,'nabati '!$AS:$AS,Daily!$C$1)/60</f>
        <v>0</v>
      </c>
      <c r="L336" s="448">
        <f>+SUMIFS('nabati '!AY:AY,'nabati '!$BB:$BB,Daily!$A336,'nabati '!$AZ:$AZ,Daily!$C$1)/20</f>
        <v>0</v>
      </c>
      <c r="M336" s="337">
        <f>+SUMIFS('nabati '!BF:BF,'nabati '!$BI:$BI,Daily!$A336,'nabati '!$BG:$BG,Daily!$C$1)/6</f>
        <v>0</v>
      </c>
      <c r="N336" s="338">
        <f>+SUMIFS('nabati '!BM:BM,'nabati '!BP:BP,Daily!$A336,'nabati '!BN:BN,Daily!$C$1)/6</f>
        <v>0</v>
      </c>
      <c r="O336" s="448">
        <f>+SUMPRODUCT($E$1:$N$1,E336:N336)</f>
        <v>0</v>
      </c>
    </row>
    <row r="337" spans="1:17" s="367" customFormat="1" hidden="1" outlineLevel="1">
      <c r="A337" s="195">
        <v>2129</v>
      </c>
      <c r="B337" s="187" t="s">
        <v>53</v>
      </c>
      <c r="C337" s="195" t="s">
        <v>402</v>
      </c>
      <c r="D337" s="20" t="s">
        <v>328</v>
      </c>
      <c r="E337" s="448">
        <f>+SUMIFS('nabati '!B:B,'nabati '!$E:$E,Daily!$A337,'nabati '!$C:$C,Daily!$C$1)/6</f>
        <v>0</v>
      </c>
      <c r="F337" s="448">
        <f>+SUMIFS('nabati '!I:I,'nabati '!$L:$L,Daily!$A337,'nabati '!$J:$J,Daily!$C$1)/6</f>
        <v>0</v>
      </c>
      <c r="G337" s="448">
        <f>+SUMIFS('nabati '!P:P,'nabati '!$S:$S,Daily!$A337,'nabati '!$Q:$Q,Daily!$C$1)/60</f>
        <v>0</v>
      </c>
      <c r="H337" s="448">
        <f>+SUMIFS('nabati '!W:W,'nabati '!$Z:$Z,Daily!$A337,'nabati '!$X:$X,Daily!$C$1)/6</f>
        <v>0</v>
      </c>
      <c r="I337" s="448">
        <f>+SUMIFS('nabati '!AD:AD,'nabati '!$AG:$AG,Daily!$A337,'nabati '!$AE:$AE,Daily!$C$1)/60</f>
        <v>0</v>
      </c>
      <c r="J337" s="448">
        <f>+SUMIFS('nabati '!AK:AK,'nabati '!$AN:$AN,Daily!$A337,'nabati '!$AL:$AL,Daily!$C$1)/60</f>
        <v>0</v>
      </c>
      <c r="K337" s="448">
        <f>+SUMIFS('nabati '!AR:AR,'nabati '!$AU:$AU,Daily!$A337,'nabati '!$AS:$AS,Daily!$C$1)/60</f>
        <v>0</v>
      </c>
      <c r="L337" s="448">
        <f>+SUMIFS('nabati '!AY:AY,'nabati '!$BB:$BB,Daily!$A337,'nabati '!$AZ:$AZ,Daily!$C$1)/20</f>
        <v>0</v>
      </c>
      <c r="M337" s="337">
        <f>+SUMIFS('nabati '!BF:BF,'nabati '!$BI:$BI,Daily!$A337,'nabati '!$BG:$BG,Daily!$C$1)/6</f>
        <v>0</v>
      </c>
      <c r="N337" s="338">
        <f>+SUMIFS('nabati '!BM:BM,'nabati '!BP:BP,Daily!$A337,'nabati '!BN:BN,Daily!$C$1)/6</f>
        <v>0</v>
      </c>
      <c r="O337" s="448">
        <f>+SUMPRODUCT($E$1:$N$1,E337:N337)</f>
        <v>0</v>
      </c>
    </row>
    <row r="338" spans="1:17" s="367" customFormat="1" collapsed="1">
      <c r="A338" s="187">
        <v>2121</v>
      </c>
      <c r="B338" s="187" t="s">
        <v>53</v>
      </c>
      <c r="C338" s="188" t="s">
        <v>403</v>
      </c>
      <c r="D338" s="20" t="s">
        <v>328</v>
      </c>
      <c r="E338" s="448">
        <f>+SUMIFS('nabati '!B:B,'nabati '!$E:$E,Daily!$A338,'nabati '!$C:$C,Daily!$C$1)/6</f>
        <v>0</v>
      </c>
      <c r="F338" s="448">
        <f>+SUMIFS('nabati '!I:I,'nabati '!$L:$L,Daily!$A338,'nabati '!$J:$J,Daily!$C$1)/6</f>
        <v>0</v>
      </c>
      <c r="G338" s="448">
        <f>+SUMIFS('nabati '!P:P,'nabati '!$S:$S,Daily!$A338,'nabati '!$Q:$Q,Daily!$C$1)/60</f>
        <v>0</v>
      </c>
      <c r="H338" s="448">
        <f>+SUMIFS('nabati '!W:W,'nabati '!$Z:$Z,Daily!$A338,'nabati '!$X:$X,Daily!$C$1)/6</f>
        <v>0</v>
      </c>
      <c r="I338" s="448">
        <f>+SUMIFS('nabati '!AD:AD,'nabati '!$AG:$AG,Daily!$A338,'nabati '!$AE:$AE,Daily!$C$1)/60</f>
        <v>0</v>
      </c>
      <c r="J338" s="448">
        <f>+SUMIFS('nabati '!AK:AK,'nabati '!$AN:$AN,Daily!$A338,'nabati '!$AL:$AL,Daily!$C$1)/60</f>
        <v>0</v>
      </c>
      <c r="K338" s="448">
        <f>+SUMIFS('nabati '!AR:AR,'nabati '!$AU:$AU,Daily!$A338,'nabati '!$AS:$AS,Daily!$C$1)/60</f>
        <v>0</v>
      </c>
      <c r="L338" s="448">
        <f>+SUMIFS('nabati '!AY:AY,'nabati '!$BB:$BB,Daily!$A338,'nabati '!$AZ:$AZ,Daily!$C$1)/20</f>
        <v>0</v>
      </c>
      <c r="M338" s="337">
        <f>+SUMIFS('nabati '!BF:BF,'nabati '!$BI:$BI,Daily!$A338,'nabati '!$BG:$BG,Daily!$C$1)/6</f>
        <v>0</v>
      </c>
      <c r="N338" s="338">
        <f>+SUMIFS('nabati '!BM:BM,'nabati '!BP:BP,Daily!$A338,'nabati '!BN:BN,Daily!$C$1)/6</f>
        <v>0</v>
      </c>
      <c r="O338" s="448">
        <f>+SUMPRODUCT($E$1:$N$1,E338:N338)</f>
        <v>0</v>
      </c>
    </row>
    <row r="339" spans="1:17">
      <c r="A339" s="304"/>
      <c r="B339" s="384"/>
      <c r="C339" s="305"/>
      <c r="D339" s="348" t="s">
        <v>404</v>
      </c>
      <c r="E339" s="350">
        <f t="shared" ref="E339:N339" si="31">+SUM(E340:E372)</f>
        <v>0</v>
      </c>
      <c r="F339" s="350">
        <f t="shared" si="31"/>
        <v>15</v>
      </c>
      <c r="G339" s="350">
        <f t="shared" si="31"/>
        <v>0</v>
      </c>
      <c r="H339" s="350">
        <f t="shared" si="31"/>
        <v>0</v>
      </c>
      <c r="I339" s="350">
        <f t="shared" si="31"/>
        <v>0</v>
      </c>
      <c r="J339" s="350">
        <f t="shared" si="31"/>
        <v>0</v>
      </c>
      <c r="K339" s="350">
        <f t="shared" si="31"/>
        <v>0</v>
      </c>
      <c r="L339" s="350">
        <f t="shared" si="31"/>
        <v>0</v>
      </c>
      <c r="M339" s="350">
        <f t="shared" si="31"/>
        <v>0</v>
      </c>
      <c r="N339" s="332">
        <f t="shared" si="31"/>
        <v>0</v>
      </c>
      <c r="O339" s="350">
        <f>+SUMPRODUCT($E$1:$N$1,E339:N339)</f>
        <v>2860.5</v>
      </c>
      <c r="P339" s="480">
        <v>9704.3076923076896</v>
      </c>
      <c r="Q339" s="481">
        <f>O339/P339*100</f>
        <v>29.476600399505383</v>
      </c>
    </row>
    <row r="340" spans="1:17" s="367" customFormat="1">
      <c r="A340" s="187" t="s">
        <v>405</v>
      </c>
      <c r="B340" s="187" t="s">
        <v>31</v>
      </c>
      <c r="C340" s="188" t="s">
        <v>406</v>
      </c>
      <c r="D340" s="19" t="s">
        <v>407</v>
      </c>
      <c r="E340" s="448">
        <f>+SUMIFS('nabati '!B:B,'nabati '!$E:$E,Daily!$A340,'nabati '!$C:$C,Daily!$C$1)/6</f>
        <v>0</v>
      </c>
      <c r="F340" s="448">
        <f>+SUMIFS('nabati '!I:I,'nabati '!$L:$L,Daily!$A340,'nabati '!$J:$J,Daily!$C$1)/6</f>
        <v>0</v>
      </c>
      <c r="G340" s="448">
        <f>+SUMIFS('nabati '!P:P,'nabati '!$S:$S,Daily!$A340,'nabati '!$Q:$Q,Daily!$C$1)/60</f>
        <v>0</v>
      </c>
      <c r="H340" s="448">
        <f>+SUMIFS('nabati '!W:W,'nabati '!$Z:$Z,Daily!$A340,'nabati '!$X:$X,Daily!$C$1)/6</f>
        <v>0</v>
      </c>
      <c r="I340" s="448">
        <f>+SUMIFS('nabati '!AD:AD,'nabati '!$AG:$AG,Daily!$A340,'nabati '!$AE:$AE,Daily!$C$1)/60</f>
        <v>0</v>
      </c>
      <c r="J340" s="448">
        <f>+SUMIFS('nabati '!AK:AK,'nabati '!$AN:$AN,Daily!$A340,'nabati '!$AL:$AL,Daily!$C$1)/60</f>
        <v>0</v>
      </c>
      <c r="K340" s="448">
        <f>+SUMIFS('nabati '!AR:AR,'nabati '!$AU:$AU,Daily!$A340,'nabati '!$AS:$AS,Daily!$C$1)/60</f>
        <v>0</v>
      </c>
      <c r="L340" s="448">
        <f>+SUMIFS('nabati '!AY:AY,'nabati '!$BB:$BB,Daily!$A340,'nabati '!$AZ:$AZ,Daily!$C$1)/20</f>
        <v>0</v>
      </c>
      <c r="M340" s="337">
        <f>+SUMIFS('nabati '!BF:BF,'nabati '!$BI:$BI,Daily!$A340,'nabati '!$BG:$BG,Daily!$C$1)/6</f>
        <v>0</v>
      </c>
      <c r="N340" s="338">
        <f>+SUMIFS('nabati '!BM:BM,'nabati '!BP:BP,Daily!$A340,'nabati '!BN:BN,Daily!$C$1)/6</f>
        <v>0</v>
      </c>
      <c r="O340" s="21">
        <f>+SUMPRODUCT($E$1:$N$1,E340:N340)</f>
        <v>0</v>
      </c>
    </row>
    <row r="341" spans="1:17" s="367" customFormat="1" outlineLevel="1">
      <c r="A341" s="187" t="s">
        <v>408</v>
      </c>
      <c r="B341" s="187" t="s">
        <v>31</v>
      </c>
      <c r="C341" s="188" t="s">
        <v>409</v>
      </c>
      <c r="D341" s="19" t="s">
        <v>407</v>
      </c>
      <c r="E341" s="448">
        <f>+SUMIFS('nabati '!B:B,'nabati '!$E:$E,Daily!$A341,'nabati '!$C:$C,Daily!$C$1)/6</f>
        <v>0</v>
      </c>
      <c r="F341" s="448">
        <f>+SUMIFS('nabati '!I:I,'nabati '!$L:$L,Daily!$A341,'nabati '!$J:$J,Daily!$C$1)/6</f>
        <v>0</v>
      </c>
      <c r="G341" s="448">
        <f>+SUMIFS('nabati '!P:P,'nabati '!$S:$S,Daily!$A341,'nabati '!$Q:$Q,Daily!$C$1)/60</f>
        <v>0</v>
      </c>
      <c r="H341" s="448">
        <f>+SUMIFS('nabati '!W:W,'nabati '!$Z:$Z,Daily!$A341,'nabati '!$X:$X,Daily!$C$1)/6</f>
        <v>0</v>
      </c>
      <c r="I341" s="448">
        <f>+SUMIFS('nabati '!AD:AD,'nabati '!$AG:$AG,Daily!$A341,'nabati '!$AE:$AE,Daily!$C$1)/60</f>
        <v>0</v>
      </c>
      <c r="J341" s="448">
        <f>+SUMIFS('nabati '!AK:AK,'nabati '!$AN:$AN,Daily!$A341,'nabati '!$AL:$AL,Daily!$C$1)/60</f>
        <v>0</v>
      </c>
      <c r="K341" s="448">
        <f>+SUMIFS('nabati '!AR:AR,'nabati '!$AU:$AU,Daily!$A341,'nabati '!$AS:$AS,Daily!$C$1)/60</f>
        <v>0</v>
      </c>
      <c r="L341" s="448">
        <f>+SUMIFS('nabati '!AY:AY,'nabati '!$BB:$BB,Daily!$A341,'nabati '!$AZ:$AZ,Daily!$C$1)/20</f>
        <v>0</v>
      </c>
      <c r="M341" s="337">
        <f>+SUMIFS('nabati '!BF:BF,'nabati '!$BI:$BI,Daily!$A341,'nabati '!$BG:$BG,Daily!$C$1)/6</f>
        <v>0</v>
      </c>
      <c r="N341" s="338">
        <f>+SUMIFS('nabati '!BM:BM,'nabati '!BP:BP,Daily!$A341,'nabati '!BN:BN,Daily!$C$1)/6</f>
        <v>0</v>
      </c>
      <c r="O341" s="21">
        <f t="shared" ref="O341:O349" si="32">+SUMPRODUCT($E$1:$N$1,E341:N341)</f>
        <v>0</v>
      </c>
    </row>
    <row r="342" spans="1:17" s="367" customFormat="1" outlineLevel="1">
      <c r="A342" s="187" t="s">
        <v>410</v>
      </c>
      <c r="B342" s="190" t="s">
        <v>31</v>
      </c>
      <c r="C342" s="188" t="s">
        <v>411</v>
      </c>
      <c r="D342" s="19" t="s">
        <v>407</v>
      </c>
      <c r="E342" s="448">
        <f>+SUMIFS('nabati '!B:B,'nabati '!$E:$E,Daily!$A342,'nabati '!$C:$C,Daily!$C$1)/6</f>
        <v>0</v>
      </c>
      <c r="F342" s="448">
        <f>+SUMIFS('nabati '!I:I,'nabati '!$L:$L,Daily!$A342,'nabati '!$J:$J,Daily!$C$1)/6</f>
        <v>0</v>
      </c>
      <c r="G342" s="448">
        <f>+SUMIFS('nabati '!P:P,'nabati '!$S:$S,Daily!$A342,'nabati '!$Q:$Q,Daily!$C$1)/60</f>
        <v>0</v>
      </c>
      <c r="H342" s="448">
        <f>+SUMIFS('nabati '!W:W,'nabati '!$Z:$Z,Daily!$A342,'nabati '!$X:$X,Daily!$C$1)/6</f>
        <v>0</v>
      </c>
      <c r="I342" s="448">
        <f>+SUMIFS('nabati '!AD:AD,'nabati '!$AG:$AG,Daily!$A342,'nabati '!$AE:$AE,Daily!$C$1)/60</f>
        <v>0</v>
      </c>
      <c r="J342" s="448">
        <f>+SUMIFS('nabati '!AK:AK,'nabati '!$AN:$AN,Daily!$A342,'nabati '!$AL:$AL,Daily!$C$1)/60</f>
        <v>0</v>
      </c>
      <c r="K342" s="448">
        <f>+SUMIFS('nabati '!AR:AR,'nabati '!$AU:$AU,Daily!$A342,'nabati '!$AS:$AS,Daily!$C$1)/60</f>
        <v>0</v>
      </c>
      <c r="L342" s="448">
        <f>+SUMIFS('nabati '!AY:AY,'nabati '!$BB:$BB,Daily!$A342,'nabati '!$AZ:$AZ,Daily!$C$1)/20</f>
        <v>0</v>
      </c>
      <c r="M342" s="337">
        <f>+SUMIFS('nabati '!BF:BF,'nabati '!$BI:$BI,Daily!$A342,'nabati '!$BG:$BG,Daily!$C$1)/6</f>
        <v>0</v>
      </c>
      <c r="N342" s="338">
        <f>+SUMIFS('nabati '!BM:BM,'nabati '!BP:BP,Daily!$A342,'nabati '!BN:BN,Daily!$C$1)/6</f>
        <v>0</v>
      </c>
      <c r="O342" s="21">
        <f t="shared" si="32"/>
        <v>0</v>
      </c>
    </row>
    <row r="343" spans="1:17" s="269" customFormat="1" outlineLevel="1">
      <c r="A343" s="190" t="s">
        <v>412</v>
      </c>
      <c r="B343" s="191" t="s">
        <v>31</v>
      </c>
      <c r="C343" s="19" t="s">
        <v>413</v>
      </c>
      <c r="D343" s="19" t="s">
        <v>407</v>
      </c>
      <c r="E343" s="21">
        <f>+SUMIFS('nabati '!B:B,'nabati '!$E:$E,Daily!$A343,'nabati '!$C:$C,Daily!$C$1)/6</f>
        <v>0</v>
      </c>
      <c r="F343" s="21">
        <f>+SUMIFS('nabati '!I:I,'nabati '!$L:$L,Daily!$A343,'nabati '!$J:$J,Daily!$C$1)/6</f>
        <v>0</v>
      </c>
      <c r="G343" s="21">
        <f>+SUMIFS('nabati '!P:P,'nabati '!$S:$S,Daily!$A343,'nabati '!$Q:$Q,Daily!$C$1)/60</f>
        <v>0</v>
      </c>
      <c r="H343" s="21">
        <f>+SUMIFS('nabati '!W:W,'nabati '!$Z:$Z,Daily!$A343,'nabati '!$X:$X,Daily!$C$1)/6</f>
        <v>0</v>
      </c>
      <c r="I343" s="21">
        <f>+SUMIFS('nabati '!AD:AD,'nabati '!$AG:$AG,Daily!$A343,'nabati '!$AE:$AE,Daily!$C$1)/60</f>
        <v>0</v>
      </c>
      <c r="J343" s="21">
        <f>+SUMIFS('nabati '!AK:AK,'nabati '!$AN:$AN,Daily!$A343,'nabati '!$AL:$AL,Daily!$C$1)/60</f>
        <v>0</v>
      </c>
      <c r="K343" s="21">
        <f>+SUMIFS('nabati '!AR:AR,'nabati '!$AU:$AU,Daily!$A343,'nabati '!$AS:$AS,Daily!$C$1)/60</f>
        <v>0</v>
      </c>
      <c r="L343" s="21">
        <f>+SUMIFS('nabati '!AY:AY,'nabati '!$BB:$BB,Daily!$A343,'nabati '!$AZ:$AZ,Daily!$C$1)/20</f>
        <v>0</v>
      </c>
      <c r="M343" s="334">
        <f>+SUMIFS('nabati '!BF:BF,'nabati '!$BI:$BI,Daily!$A343,'nabati '!$BG:$BG,Daily!$C$1)/6</f>
        <v>0</v>
      </c>
      <c r="N343" s="335">
        <f>+SUMIFS('nabati '!BM:BM,'nabati '!BP:BP,Daily!$A343,'nabati '!BN:BN,Daily!$C$1)/6</f>
        <v>0</v>
      </c>
      <c r="O343" s="21">
        <f t="shared" si="32"/>
        <v>0</v>
      </c>
    </row>
    <row r="344" spans="1:17" s="367" customFormat="1" outlineLevel="1">
      <c r="A344" s="187" t="s">
        <v>414</v>
      </c>
      <c r="B344" s="190" t="s">
        <v>31</v>
      </c>
      <c r="C344" s="188" t="s">
        <v>415</v>
      </c>
      <c r="D344" s="19" t="s">
        <v>407</v>
      </c>
      <c r="E344" s="448">
        <f>+SUMIFS('nabati '!B:B,'nabati '!$E:$E,Daily!$A344,'nabati '!$C:$C,Daily!$C$1)/6</f>
        <v>0</v>
      </c>
      <c r="F344" s="448">
        <f>+SUMIFS('nabati '!I:I,'nabati '!$L:$L,Daily!$A344,'nabati '!$J:$J,Daily!$C$1)/6</f>
        <v>0</v>
      </c>
      <c r="G344" s="448">
        <f>+SUMIFS('nabati '!P:P,'nabati '!$S:$S,Daily!$A344,'nabati '!$Q:$Q,Daily!$C$1)/60</f>
        <v>0</v>
      </c>
      <c r="H344" s="448">
        <f>+SUMIFS('nabati '!W:W,'nabati '!$Z:$Z,Daily!$A344,'nabati '!$X:$X,Daily!$C$1)/6</f>
        <v>0</v>
      </c>
      <c r="I344" s="448">
        <f>+SUMIFS('nabati '!AD:AD,'nabati '!$AG:$AG,Daily!$A344,'nabati '!$AE:$AE,Daily!$C$1)/60</f>
        <v>0</v>
      </c>
      <c r="J344" s="448">
        <f>+SUMIFS('nabati '!AK:AK,'nabati '!$AN:$AN,Daily!$A344,'nabati '!$AL:$AL,Daily!$C$1)/60</f>
        <v>0</v>
      </c>
      <c r="K344" s="448">
        <f>+SUMIFS('nabati '!AR:AR,'nabati '!$AU:$AU,Daily!$A344,'nabati '!$AS:$AS,Daily!$C$1)/60</f>
        <v>0</v>
      </c>
      <c r="L344" s="448">
        <f>+SUMIFS('nabati '!AY:AY,'nabati '!$BB:$BB,Daily!$A344,'nabati '!$AZ:$AZ,Daily!$C$1)/20</f>
        <v>0</v>
      </c>
      <c r="M344" s="338">
        <f>+SUMIFS('nabati '!BF:BF,'nabati '!$BI:$BI,Daily!$A344,'nabati '!$BG:$BG,Daily!$C$1)/6</f>
        <v>0</v>
      </c>
      <c r="N344" s="338">
        <f>+SUMIFS('nabati '!BM:BM,'nabati '!BP:BP,Daily!$A344,'nabati '!BN:BN,Daily!$C$1)/6</f>
        <v>0</v>
      </c>
      <c r="O344" s="21">
        <f t="shared" si="32"/>
        <v>0</v>
      </c>
    </row>
    <row r="345" spans="1:17" s="367" customFormat="1" outlineLevel="1">
      <c r="A345" s="187" t="s">
        <v>416</v>
      </c>
      <c r="B345" s="190" t="s">
        <v>31</v>
      </c>
      <c r="C345" s="188" t="s">
        <v>417</v>
      </c>
      <c r="D345" s="19" t="s">
        <v>407</v>
      </c>
      <c r="E345" s="448">
        <f>+SUMIFS('nabati '!B:B,'nabati '!$E:$E,Daily!$A345,'nabati '!$C:$C,Daily!$C$1)/6</f>
        <v>0</v>
      </c>
      <c r="F345" s="448">
        <f>+SUMIFS('nabati '!I:I,'nabati '!$L:$L,Daily!$A345,'nabati '!$J:$J,Daily!$C$1)/6</f>
        <v>0</v>
      </c>
      <c r="G345" s="448">
        <f>+SUMIFS('nabati '!P:P,'nabati '!$S:$S,Daily!$A345,'nabati '!$Q:$Q,Daily!$C$1)/60</f>
        <v>0</v>
      </c>
      <c r="H345" s="448">
        <f>+SUMIFS('nabati '!W:W,'nabati '!$Z:$Z,Daily!$A345,'nabati '!$X:$X,Daily!$C$1)/6</f>
        <v>0</v>
      </c>
      <c r="I345" s="448">
        <f>+SUMIFS('nabati '!AD:AD,'nabati '!$AG:$AG,Daily!$A345,'nabati '!$AE:$AE,Daily!$C$1)/60</f>
        <v>0</v>
      </c>
      <c r="J345" s="448">
        <f>+SUMIFS('nabati '!AK:AK,'nabati '!$AN:$AN,Daily!$A345,'nabati '!$AL:$AL,Daily!$C$1)/60</f>
        <v>0</v>
      </c>
      <c r="K345" s="448">
        <f>+SUMIFS('nabati '!AR:AR,'nabati '!$AU:$AU,Daily!$A345,'nabati '!$AS:$AS,Daily!$C$1)/60</f>
        <v>0</v>
      </c>
      <c r="L345" s="448">
        <f>+SUMIFS('nabati '!AY:AY,'nabati '!$BB:$BB,Daily!$A345,'nabati '!$AZ:$AZ,Daily!$C$1)/20</f>
        <v>0</v>
      </c>
      <c r="M345" s="338">
        <f>+SUMIFS('nabati '!BF:BF,'nabati '!$BI:$BI,Daily!$A345,'nabati '!$BG:$BG,Daily!$C$1)/6</f>
        <v>0</v>
      </c>
      <c r="N345" s="338">
        <f>+SUMIFS('nabati '!BM:BM,'nabati '!BP:BP,Daily!$A345,'nabati '!BN:BN,Daily!$C$1)/6</f>
        <v>0</v>
      </c>
      <c r="O345" s="21">
        <f t="shared" si="32"/>
        <v>0</v>
      </c>
    </row>
    <row r="346" spans="1:17" s="422" customFormat="1" outlineLevel="1">
      <c r="A346" s="191" t="s">
        <v>418</v>
      </c>
      <c r="B346" s="191" t="s">
        <v>31</v>
      </c>
      <c r="C346" s="20" t="s">
        <v>419</v>
      </c>
      <c r="D346" s="20" t="s">
        <v>407</v>
      </c>
      <c r="E346" s="34">
        <f>+SUMIFS('nabati '!B:B,'nabati '!$E:$E,Daily!$A346,'nabati '!$C:$C,Daily!$C$1)/6</f>
        <v>0</v>
      </c>
      <c r="F346" s="34">
        <f>+SUMIFS('nabati '!I:I,'nabati '!$L:$L,Daily!$A346,'nabati '!$J:$J,Daily!$C$1)/6</f>
        <v>0</v>
      </c>
      <c r="G346" s="34">
        <f>+SUMIFS('nabati '!P:P,'nabati '!$S:$S,Daily!$A346,'nabati '!$Q:$Q,Daily!$C$1)/60</f>
        <v>0</v>
      </c>
      <c r="H346" s="34">
        <f>+SUMIFS('nabati '!W:W,'nabati '!$Z:$Z,Daily!$A346,'nabati '!$X:$X,Daily!$C$1)/6</f>
        <v>0</v>
      </c>
      <c r="I346" s="34">
        <f>+SUMIFS('nabati '!AD:AD,'nabati '!$AG:$AG,Daily!$A346,'nabati '!$AE:$AE,Daily!$C$1)/60</f>
        <v>0</v>
      </c>
      <c r="J346" s="34">
        <f>+SUMIFS('nabati '!AK:AK,'nabati '!$AN:$AN,Daily!$A346,'nabati '!$AL:$AL,Daily!$C$1)/60</f>
        <v>0</v>
      </c>
      <c r="K346" s="34">
        <f>+SUMIFS('nabati '!AR:AR,'nabati '!$AU:$AU,Daily!$A346,'nabati '!$AS:$AS,Daily!$C$1)/60</f>
        <v>0</v>
      </c>
      <c r="L346" s="34">
        <f>+SUMIFS('nabati '!AY:AY,'nabati '!$BB:$BB,Daily!$A346,'nabati '!$AZ:$AZ,Daily!$C$1)/20</f>
        <v>0</v>
      </c>
      <c r="M346" s="366">
        <f>+SUMIFS('nabati '!BF:BF,'nabati '!$BI:$BI,Daily!$A346,'nabati '!$BG:$BG,Daily!$C$1)/6</f>
        <v>0</v>
      </c>
      <c r="N346" s="366">
        <f>+SUMIFS('nabati '!BM:BM,'nabati '!BP:BP,Daily!$A346,'nabati '!BN:BN,Daily!$C$1)/6</f>
        <v>0</v>
      </c>
      <c r="O346" s="34">
        <f t="shared" si="32"/>
        <v>0</v>
      </c>
    </row>
    <row r="347" spans="1:17" s="367" customFormat="1" outlineLevel="1">
      <c r="A347" s="187" t="s">
        <v>420</v>
      </c>
      <c r="B347" s="187" t="s">
        <v>31</v>
      </c>
      <c r="C347" s="188" t="s">
        <v>421</v>
      </c>
      <c r="D347" s="19" t="s">
        <v>407</v>
      </c>
      <c r="E347" s="448">
        <f>+SUMIFS('nabati '!B:B,'nabati '!$E:$E,Daily!$A347,'nabati '!$C:$C,Daily!$C$1)/6</f>
        <v>0</v>
      </c>
      <c r="F347" s="448">
        <f>+SUMIFS('nabati '!I:I,'nabati '!$L:$L,Daily!$A347,'nabati '!$J:$J,Daily!$C$1)/6</f>
        <v>0</v>
      </c>
      <c r="G347" s="448">
        <f>+SUMIFS('nabati '!P:P,'nabati '!$S:$S,Daily!$A347,'nabati '!$Q:$Q,Daily!$C$1)/60</f>
        <v>0</v>
      </c>
      <c r="H347" s="448">
        <f>+SUMIFS('nabati '!W:W,'nabati '!$Z:$Z,Daily!$A347,'nabati '!$X:$X,Daily!$C$1)/6</f>
        <v>0</v>
      </c>
      <c r="I347" s="448">
        <f>+SUMIFS('nabati '!AD:AD,'nabati '!$AG:$AG,Daily!$A347,'nabati '!$AE:$AE,Daily!$C$1)/60</f>
        <v>0</v>
      </c>
      <c r="J347" s="448">
        <f>+SUMIFS('nabati '!AK:AK,'nabati '!$AN:$AN,Daily!$A347,'nabati '!$AL:$AL,Daily!$C$1)/60</f>
        <v>0</v>
      </c>
      <c r="K347" s="448">
        <f>+SUMIFS('nabati '!AR:AR,'nabati '!$AU:$AU,Daily!$A347,'nabati '!$AS:$AS,Daily!$C$1)/60</f>
        <v>0</v>
      </c>
      <c r="L347" s="448">
        <f>+SUMIFS('nabati '!AY:AY,'nabati '!$BB:$BB,Daily!$A347,'nabati '!$AZ:$AZ,Daily!$C$1)/20</f>
        <v>0</v>
      </c>
      <c r="M347" s="338">
        <f>+SUMIFS('nabati '!BF:BF,'nabati '!$BI:$BI,Daily!$A347,'nabati '!$BG:$BG,Daily!$C$1)/6</f>
        <v>0</v>
      </c>
      <c r="N347" s="338">
        <f>+SUMIFS('nabati '!BM:BM,'nabati '!BP:BP,Daily!$A347,'nabati '!BN:BN,Daily!$C$1)/6</f>
        <v>0</v>
      </c>
      <c r="O347" s="21">
        <f t="shared" si="32"/>
        <v>0</v>
      </c>
    </row>
    <row r="348" spans="1:17" s="367" customFormat="1" outlineLevel="1">
      <c r="A348" s="187" t="s">
        <v>422</v>
      </c>
      <c r="B348" s="187" t="s">
        <v>31</v>
      </c>
      <c r="C348" s="188" t="s">
        <v>423</v>
      </c>
      <c r="D348" s="19" t="s">
        <v>407</v>
      </c>
      <c r="E348" s="448">
        <f>+SUMIFS('nabati '!B:B,'nabati '!$E:$E,Daily!$A348,'nabati '!$C:$C,Daily!$C$1)/6</f>
        <v>0</v>
      </c>
      <c r="F348" s="448">
        <f>+SUMIFS('nabati '!I:I,'nabati '!$L:$L,Daily!$A348,'nabati '!$J:$J,Daily!$C$1)/6</f>
        <v>0</v>
      </c>
      <c r="G348" s="448">
        <f>+SUMIFS('nabati '!P:P,'nabati '!$S:$S,Daily!$A348,'nabati '!$Q:$Q,Daily!$C$1)/60</f>
        <v>0</v>
      </c>
      <c r="H348" s="448">
        <f>+SUMIFS('nabati '!W:W,'nabati '!$Z:$Z,Daily!$A348,'nabati '!$X:$X,Daily!$C$1)/6</f>
        <v>0</v>
      </c>
      <c r="I348" s="448">
        <f>+SUMIFS('nabati '!AD:AD,'nabati '!$AG:$AG,Daily!$A348,'nabati '!$AE:$AE,Daily!$C$1)/60</f>
        <v>0</v>
      </c>
      <c r="J348" s="448">
        <f>+SUMIFS('nabati '!AK:AK,'nabati '!$AN:$AN,Daily!$A348,'nabati '!$AL:$AL,Daily!$C$1)/60</f>
        <v>0</v>
      </c>
      <c r="K348" s="448">
        <f>+SUMIFS('nabati '!AR:AR,'nabati '!$AU:$AU,Daily!$A348,'nabati '!$AS:$AS,Daily!$C$1)/60</f>
        <v>0</v>
      </c>
      <c r="L348" s="448">
        <f>+SUMIFS('nabati '!AY:AY,'nabati '!$BB:$BB,Daily!$A348,'nabati '!$AZ:$AZ,Daily!$C$1)/20</f>
        <v>0</v>
      </c>
      <c r="M348" s="338">
        <f>+SUMIFS('nabati '!BF:BF,'nabati '!$BI:$BI,Daily!$A348,'nabati '!$BG:$BG,Daily!$C$1)/6</f>
        <v>0</v>
      </c>
      <c r="N348" s="338">
        <f>+SUMIFS('nabati '!BM:BM,'nabati '!BP:BP,Daily!$A348,'nabati '!BN:BN,Daily!$C$1)/6</f>
        <v>0</v>
      </c>
      <c r="O348" s="21">
        <f t="shared" si="32"/>
        <v>0</v>
      </c>
    </row>
    <row r="349" spans="1:17" s="367" customFormat="1" outlineLevel="1">
      <c r="A349" s="187" t="s">
        <v>424</v>
      </c>
      <c r="B349" s="187" t="s">
        <v>31</v>
      </c>
      <c r="C349" s="188" t="s">
        <v>425</v>
      </c>
      <c r="D349" s="19" t="s">
        <v>407</v>
      </c>
      <c r="E349" s="448">
        <f>+SUMIFS('nabati '!B:B,'nabati '!$E:$E,Daily!$A349,'nabati '!$C:$C,Daily!$C$1)/6</f>
        <v>0</v>
      </c>
      <c r="F349" s="448">
        <f>+SUMIFS('nabati '!I:I,'nabati '!$L:$L,Daily!$A349,'nabati '!$J:$J,Daily!$C$1)/6</f>
        <v>0</v>
      </c>
      <c r="G349" s="448">
        <f>+SUMIFS('nabati '!P:P,'nabati '!$S:$S,Daily!$A349,'nabati '!$Q:$Q,Daily!$C$1)/60</f>
        <v>0</v>
      </c>
      <c r="H349" s="448">
        <f>+SUMIFS('nabati '!W:W,'nabati '!$Z:$Z,Daily!$A349,'nabati '!$X:$X,Daily!$C$1)/6</f>
        <v>0</v>
      </c>
      <c r="I349" s="448">
        <f>+SUMIFS('nabati '!AD:AD,'nabati '!$AG:$AG,Daily!$A349,'nabati '!$AE:$AE,Daily!$C$1)/60</f>
        <v>0</v>
      </c>
      <c r="J349" s="448">
        <f>+SUMIFS('nabati '!AK:AK,'nabati '!$AN:$AN,Daily!$A349,'nabati '!$AL:$AL,Daily!$C$1)/60</f>
        <v>0</v>
      </c>
      <c r="K349" s="448">
        <f>+SUMIFS('nabati '!AR:AR,'nabati '!$AU:$AU,Daily!$A349,'nabati '!$AS:$AS,Daily!$C$1)/60</f>
        <v>0</v>
      </c>
      <c r="L349" s="448">
        <f>+SUMIFS('nabati '!AY:AY,'nabati '!$BB:$BB,Daily!$A349,'nabati '!$AZ:$AZ,Daily!$C$1)/20</f>
        <v>0</v>
      </c>
      <c r="M349" s="338">
        <f>+SUMIFS('nabati '!BF:BF,'nabati '!$BI:$BI,Daily!$A349,'nabati '!$BG:$BG,Daily!$C$1)/6</f>
        <v>0</v>
      </c>
      <c r="N349" s="338">
        <f>+SUMIFS('nabati '!BM:BM,'nabati '!BP:BP,Daily!$A349,'nabati '!BN:BN,Daily!$C$1)/6</f>
        <v>0</v>
      </c>
      <c r="O349" s="21">
        <f t="shared" si="32"/>
        <v>0</v>
      </c>
    </row>
    <row r="350" spans="1:17" s="367" customFormat="1" outlineLevel="1">
      <c r="A350" s="187" t="s">
        <v>426</v>
      </c>
      <c r="B350" s="187" t="s">
        <v>31</v>
      </c>
      <c r="C350" s="188" t="s">
        <v>427</v>
      </c>
      <c r="D350" s="19" t="s">
        <v>407</v>
      </c>
      <c r="E350" s="448">
        <f>+SUMIFS('nabati '!B:B,'nabati '!$E:$E,Daily!$A350,'nabati '!$C:$C,Daily!$C$1)/6</f>
        <v>0</v>
      </c>
      <c r="F350" s="448">
        <f>+SUMIFS('nabati '!I:I,'nabati '!$L:$L,Daily!$A350,'nabati '!$J:$J,Daily!$C$1)/6</f>
        <v>0</v>
      </c>
      <c r="G350" s="448">
        <f>+SUMIFS('nabati '!P:P,'nabati '!$S:$S,Daily!$A350,'nabati '!$Q:$Q,Daily!$C$1)/60</f>
        <v>0</v>
      </c>
      <c r="H350" s="448">
        <f>+SUMIFS('nabati '!W:W,'nabati '!$Z:$Z,Daily!$A350,'nabati '!$X:$X,Daily!$C$1)/6</f>
        <v>0</v>
      </c>
      <c r="I350" s="448">
        <f>+SUMIFS('nabati '!AD:AD,'nabati '!$AG:$AG,Daily!$A350,'nabati '!$AE:$AE,Daily!$C$1)/60</f>
        <v>0</v>
      </c>
      <c r="J350" s="448">
        <f>+SUMIFS('nabati '!AK:AK,'nabati '!$AN:$AN,Daily!$A350,'nabati '!$AL:$AL,Daily!$C$1)/60</f>
        <v>0</v>
      </c>
      <c r="K350" s="448">
        <f>+SUMIFS('nabati '!AR:AR,'nabati '!$AU:$AU,Daily!$A350,'nabati '!$AS:$AS,Daily!$C$1)/60</f>
        <v>0</v>
      </c>
      <c r="L350" s="448">
        <f>+SUMIFS('nabati '!AY:AY,'nabati '!$BB:$BB,Daily!$A350,'nabati '!$AZ:$AZ,Daily!$C$1)/20</f>
        <v>0</v>
      </c>
      <c r="M350" s="338">
        <f>+SUMIFS('nabati '!BF:BF,'nabati '!$BI:$BI,Daily!$A350,'nabati '!$BG:$BG,Daily!$C$1)/6</f>
        <v>0</v>
      </c>
      <c r="N350" s="338">
        <f>+SUMIFS('nabati '!BM:BM,'nabati '!BP:BP,Daily!$A350,'nabati '!BN:BN,Daily!$C$1)/6</f>
        <v>0</v>
      </c>
      <c r="O350" s="21">
        <f t="shared" ref="O350:O360" si="33">+SUMPRODUCT($E$1:$N$1,E350:N350)</f>
        <v>0</v>
      </c>
    </row>
    <row r="351" spans="1:17" s="367" customFormat="1" outlineLevel="1">
      <c r="A351" s="187" t="s">
        <v>428</v>
      </c>
      <c r="B351" s="187" t="s">
        <v>31</v>
      </c>
      <c r="C351" s="188" t="s">
        <v>429</v>
      </c>
      <c r="D351" s="19" t="s">
        <v>407</v>
      </c>
      <c r="E351" s="448">
        <f>+SUMIFS('nabati '!B:B,'nabati '!$E:$E,Daily!$A351,'nabati '!$C:$C,Daily!$C$1)/6</f>
        <v>0</v>
      </c>
      <c r="F351" s="448">
        <f>+SUMIFS('nabati '!I:I,'nabati '!$L:$L,Daily!$A351,'nabati '!$J:$J,Daily!$C$1)/6</f>
        <v>0</v>
      </c>
      <c r="G351" s="448">
        <f>+SUMIFS('nabati '!P:P,'nabati '!$S:$S,Daily!$A351,'nabati '!$Q:$Q,Daily!$C$1)/60</f>
        <v>0</v>
      </c>
      <c r="H351" s="448">
        <f>+SUMIFS('nabati '!W:W,'nabati '!$Z:$Z,Daily!$A351,'nabati '!$X:$X,Daily!$C$1)/6</f>
        <v>0</v>
      </c>
      <c r="I351" s="448">
        <f>+SUMIFS('nabati '!AD:AD,'nabati '!$AG:$AG,Daily!$A351,'nabati '!$AE:$AE,Daily!$C$1)/60</f>
        <v>0</v>
      </c>
      <c r="J351" s="448">
        <f>+SUMIFS('nabati '!AK:AK,'nabati '!$AN:$AN,Daily!$A351,'nabati '!$AL:$AL,Daily!$C$1)/60</f>
        <v>0</v>
      </c>
      <c r="K351" s="448">
        <f>+SUMIFS('nabati '!AR:AR,'nabati '!$AU:$AU,Daily!$A351,'nabati '!$AS:$AS,Daily!$C$1)/60</f>
        <v>0</v>
      </c>
      <c r="L351" s="448">
        <f>+SUMIFS('nabati '!AY:AY,'nabati '!$BB:$BB,Daily!$A351,'nabati '!$AZ:$AZ,Daily!$C$1)/20</f>
        <v>0</v>
      </c>
      <c r="M351" s="338">
        <f>+SUMIFS('nabati '!BF:BF,'nabati '!$BI:$BI,Daily!$A351,'nabati '!$BG:$BG,Daily!$C$1)/6</f>
        <v>0</v>
      </c>
      <c r="N351" s="338">
        <f>+SUMIFS('nabati '!BM:BM,'nabati '!BP:BP,Daily!$A351,'nabati '!BN:BN,Daily!$C$1)/6</f>
        <v>0</v>
      </c>
      <c r="O351" s="21">
        <f t="shared" si="33"/>
        <v>0</v>
      </c>
    </row>
    <row r="352" spans="1:17" s="367" customFormat="1" outlineLevel="1">
      <c r="A352" s="187" t="s">
        <v>430</v>
      </c>
      <c r="B352" s="187" t="s">
        <v>31</v>
      </c>
      <c r="C352" s="188" t="s">
        <v>431</v>
      </c>
      <c r="D352" s="19" t="s">
        <v>407</v>
      </c>
      <c r="E352" s="448">
        <f>+SUMIFS('nabati '!B:B,'nabati '!$E:$E,Daily!$A352,'nabati '!$C:$C,Daily!$C$1)/6</f>
        <v>0</v>
      </c>
      <c r="F352" s="448">
        <f>+SUMIFS('nabati '!I:I,'nabati '!$L:$L,Daily!$A352,'nabati '!$J:$J,Daily!$C$1)/6</f>
        <v>0</v>
      </c>
      <c r="G352" s="448">
        <f>+SUMIFS('nabati '!P:P,'nabati '!$S:$S,Daily!$A352,'nabati '!$Q:$Q,Daily!$C$1)/60</f>
        <v>0</v>
      </c>
      <c r="H352" s="448">
        <f>+SUMIFS('nabati '!W:W,'nabati '!$Z:$Z,Daily!$A352,'nabati '!$X:$X,Daily!$C$1)/6</f>
        <v>0</v>
      </c>
      <c r="I352" s="448">
        <f>+SUMIFS('nabati '!AD:AD,'nabati '!$AG:$AG,Daily!$A352,'nabati '!$AE:$AE,Daily!$C$1)/60</f>
        <v>0</v>
      </c>
      <c r="J352" s="448">
        <f>+SUMIFS('nabati '!AK:AK,'nabati '!$AN:$AN,Daily!$A352,'nabati '!$AL:$AL,Daily!$C$1)/60</f>
        <v>0</v>
      </c>
      <c r="K352" s="448">
        <f>+SUMIFS('nabati '!AR:AR,'nabati '!$AU:$AU,Daily!$A352,'nabati '!$AS:$AS,Daily!$C$1)/60</f>
        <v>0</v>
      </c>
      <c r="L352" s="448">
        <f>+SUMIFS('nabati '!AY:AY,'nabati '!$BB:$BB,Daily!$A352,'nabati '!$AZ:$AZ,Daily!$C$1)/20</f>
        <v>0</v>
      </c>
      <c r="M352" s="338">
        <f>+SUMIFS('nabati '!BF:BF,'nabati '!$BI:$BI,Daily!$A352,'nabati '!$BG:$BG,Daily!$C$1)/6</f>
        <v>0</v>
      </c>
      <c r="N352" s="338">
        <f>+SUMIFS('nabati '!BM:BM,'nabati '!BP:BP,Daily!$A352,'nabati '!BN:BN,Daily!$C$1)/6</f>
        <v>0</v>
      </c>
      <c r="O352" s="21">
        <f t="shared" si="33"/>
        <v>0</v>
      </c>
    </row>
    <row r="353" spans="1:15" s="367" customFormat="1" outlineLevel="1">
      <c r="A353" s="187" t="s">
        <v>432</v>
      </c>
      <c r="B353" s="352" t="s">
        <v>31</v>
      </c>
      <c r="C353" s="188" t="s">
        <v>433</v>
      </c>
      <c r="D353" s="19" t="s">
        <v>407</v>
      </c>
      <c r="E353" s="448">
        <f>+SUMIFS('nabati '!B:B,'nabati '!$E:$E,Daily!$A353,'nabati '!$C:$C,Daily!$C$1)/6</f>
        <v>0</v>
      </c>
      <c r="F353" s="448">
        <f>+SUMIFS('nabati '!I:I,'nabati '!$L:$L,Daily!$A353,'nabati '!$J:$J,Daily!$C$1)/6</f>
        <v>0</v>
      </c>
      <c r="G353" s="448">
        <f>+SUMIFS('nabati '!P:P,'nabati '!$S:$S,Daily!$A353,'nabati '!$Q:$Q,Daily!$C$1)/60</f>
        <v>0</v>
      </c>
      <c r="H353" s="448">
        <f>+SUMIFS('nabati '!W:W,'nabati '!$Z:$Z,Daily!$A353,'nabati '!$X:$X,Daily!$C$1)/6</f>
        <v>0</v>
      </c>
      <c r="I353" s="448">
        <f>+SUMIFS('nabati '!AD:AD,'nabati '!$AG:$AG,Daily!$A353,'nabati '!$AE:$AE,Daily!$C$1)/60</f>
        <v>0</v>
      </c>
      <c r="J353" s="448">
        <f>+SUMIFS('nabati '!AK:AK,'nabati '!$AN:$AN,Daily!$A353,'nabati '!$AL:$AL,Daily!$C$1)/60</f>
        <v>0</v>
      </c>
      <c r="K353" s="448">
        <f>+SUMIFS('nabati '!AR:AR,'nabati '!$AU:$AU,Daily!$A353,'nabati '!$AS:$AS,Daily!$C$1)/60</f>
        <v>0</v>
      </c>
      <c r="L353" s="448">
        <f>+SUMIFS('nabati '!AY:AY,'nabati '!$BB:$BB,Daily!$A353,'nabati '!$AZ:$AZ,Daily!$C$1)/20</f>
        <v>0</v>
      </c>
      <c r="M353" s="338">
        <f>+SUMIFS('nabati '!BF:BF,'nabati '!$BI:$BI,Daily!$A353,'nabati '!$BG:$BG,Daily!$C$1)/6</f>
        <v>0</v>
      </c>
      <c r="N353" s="338">
        <f>+SUMIFS('nabati '!BM:BM,'nabati '!BP:BP,Daily!$A353,'nabati '!BN:BN,Daily!$C$1)/6</f>
        <v>0</v>
      </c>
      <c r="O353" s="21">
        <f t="shared" si="33"/>
        <v>0</v>
      </c>
    </row>
    <row r="354" spans="1:15" s="367" customFormat="1" outlineLevel="1">
      <c r="A354" s="187" t="s">
        <v>434</v>
      </c>
      <c r="B354" s="187" t="s">
        <v>31</v>
      </c>
      <c r="C354" s="188" t="s">
        <v>435</v>
      </c>
      <c r="D354" s="19" t="s">
        <v>407</v>
      </c>
      <c r="E354" s="448">
        <f>+SUMIFS('nabati '!B:B,'nabati '!$E:$E,Daily!$A354,'nabati '!$C:$C,Daily!$C$1)/6</f>
        <v>0</v>
      </c>
      <c r="F354" s="448">
        <f>+SUMIFS('nabati '!I:I,'nabati '!$L:$L,Daily!$A354,'nabati '!$J:$J,Daily!$C$1)/6</f>
        <v>0</v>
      </c>
      <c r="G354" s="448">
        <f>+SUMIFS('nabati '!P:P,'nabati '!$S:$S,Daily!$A354,'nabati '!$Q:$Q,Daily!$C$1)/60</f>
        <v>0</v>
      </c>
      <c r="H354" s="448">
        <f>+SUMIFS('nabati '!W:W,'nabati '!$Z:$Z,Daily!$A354,'nabati '!$X:$X,Daily!$C$1)/6</f>
        <v>0</v>
      </c>
      <c r="I354" s="448">
        <f>+SUMIFS('nabati '!AD:AD,'nabati '!$AG:$AG,Daily!$A354,'nabati '!$AE:$AE,Daily!$C$1)/60</f>
        <v>0</v>
      </c>
      <c r="J354" s="448">
        <f>+SUMIFS('nabati '!AK:AK,'nabati '!$AN:$AN,Daily!$A354,'nabati '!$AL:$AL,Daily!$C$1)/60</f>
        <v>0</v>
      </c>
      <c r="K354" s="448">
        <f>+SUMIFS('nabati '!AR:AR,'nabati '!$AU:$AU,Daily!$A354,'nabati '!$AS:$AS,Daily!$C$1)/60</f>
        <v>0</v>
      </c>
      <c r="L354" s="448">
        <f>+SUMIFS('nabati '!AY:AY,'nabati '!$BB:$BB,Daily!$A354,'nabati '!$AZ:$AZ,Daily!$C$1)/20</f>
        <v>0</v>
      </c>
      <c r="M354" s="338">
        <f>+SUMIFS('nabati '!BF:BF,'nabati '!$BI:$BI,Daily!$A354,'nabati '!$BG:$BG,Daily!$C$1)/6</f>
        <v>0</v>
      </c>
      <c r="N354" s="338">
        <f>+SUMIFS('nabati '!BM:BM,'nabati '!BP:BP,Daily!$A354,'nabati '!BN:BN,Daily!$C$1)/6</f>
        <v>0</v>
      </c>
      <c r="O354" s="21">
        <f t="shared" si="33"/>
        <v>0</v>
      </c>
    </row>
    <row r="355" spans="1:15" s="367" customFormat="1" outlineLevel="1">
      <c r="A355" s="190" t="s">
        <v>436</v>
      </c>
      <c r="B355" s="190" t="s">
        <v>31</v>
      </c>
      <c r="C355" s="19" t="s">
        <v>437</v>
      </c>
      <c r="D355" s="19" t="s">
        <v>407</v>
      </c>
      <c r="E355" s="21">
        <f>+SUMIFS('nabati '!B:B,'nabati '!$E:$E,Daily!$A355,'nabati '!$C:$C,Daily!$C$1)/6</f>
        <v>0</v>
      </c>
      <c r="F355" s="21">
        <f>+SUMIFS('nabati '!I:I,'nabati '!$L:$L,Daily!$A355,'nabati '!$J:$J,Daily!$C$1)/6</f>
        <v>15</v>
      </c>
      <c r="G355" s="448">
        <f>+SUMIFS('nabati '!P:P,'nabati '!$S:$S,Daily!$A355,'nabati '!$Q:$Q,Daily!$C$1)/60</f>
        <v>0</v>
      </c>
      <c r="H355" s="448">
        <f>+SUMIFS('nabati '!W:W,'nabati '!$Z:$Z,Daily!$A355,'nabati '!$X:$X,Daily!$C$1)/6</f>
        <v>0</v>
      </c>
      <c r="I355" s="448">
        <f>+SUMIFS('nabati '!AD:AD,'nabati '!$AG:$AG,Daily!$A355,'nabati '!$AE:$AE,Daily!$C$1)/60</f>
        <v>0</v>
      </c>
      <c r="J355" s="448">
        <f>+SUMIFS('nabati '!AK:AK,'nabati '!$AN:$AN,Daily!$A355,'nabati '!$AL:$AL,Daily!$C$1)/60</f>
        <v>0</v>
      </c>
      <c r="K355" s="448">
        <f>+SUMIFS('nabati '!AR:AR,'nabati '!$AU:$AU,Daily!$A355,'nabati '!$AS:$AS,Daily!$C$1)/60</f>
        <v>0</v>
      </c>
      <c r="L355" s="448">
        <f>+SUMIFS('nabati '!AY:AY,'nabati '!$BB:$BB,Daily!$A355,'nabati '!$AZ:$AZ,Daily!$C$1)/20</f>
        <v>0</v>
      </c>
      <c r="M355" s="338">
        <f>+SUMIFS('nabati '!BF:BF,'nabati '!$BI:$BI,Daily!$A355,'nabati '!$BG:$BG,Daily!$C$1)/6</f>
        <v>0</v>
      </c>
      <c r="N355" s="338">
        <f>+SUMIFS('nabati '!BM:BM,'nabati '!BP:BP,Daily!$A355,'nabati '!BN:BN,Daily!$C$1)/6</f>
        <v>0</v>
      </c>
      <c r="O355" s="21">
        <f t="shared" si="33"/>
        <v>2860.5</v>
      </c>
    </row>
    <row r="356" spans="1:15" s="367" customFormat="1" outlineLevel="1">
      <c r="A356" s="187">
        <v>9502</v>
      </c>
      <c r="B356" s="187" t="s">
        <v>31</v>
      </c>
      <c r="C356" s="188" t="s">
        <v>438</v>
      </c>
      <c r="D356" s="19" t="s">
        <v>407</v>
      </c>
      <c r="E356" s="448">
        <f>+SUMIFS('nabati '!B:B,'nabati '!$E:$E,Daily!$A356,'nabati '!$C:$C,Daily!$C$1)/6</f>
        <v>0</v>
      </c>
      <c r="F356" s="448">
        <f>+SUMIFS('nabati '!I:I,'nabati '!$L:$L,Daily!$A356,'nabati '!$J:$J,Daily!$C$1)/6</f>
        <v>0</v>
      </c>
      <c r="G356" s="448">
        <f>+SUMIFS('nabati '!P:P,'nabati '!$S:$S,Daily!$A356,'nabati '!$Q:$Q,Daily!$C$1)/60</f>
        <v>0</v>
      </c>
      <c r="H356" s="448">
        <f>+SUMIFS('nabati '!W:W,'nabati '!$Z:$Z,Daily!$A356,'nabati '!$X:$X,Daily!$C$1)/6</f>
        <v>0</v>
      </c>
      <c r="I356" s="448">
        <f>+SUMIFS('nabati '!AD:AD,'nabati '!$AG:$AG,Daily!$A356,'nabati '!$AE:$AE,Daily!$C$1)/60</f>
        <v>0</v>
      </c>
      <c r="J356" s="448">
        <f>+SUMIFS('nabati '!AK:AK,'nabati '!$AN:$AN,Daily!$A356,'nabati '!$AL:$AL,Daily!$C$1)/60</f>
        <v>0</v>
      </c>
      <c r="K356" s="448">
        <f>+SUMIFS('nabati '!AR:AR,'nabati '!$AU:$AU,Daily!$A356,'nabati '!$AS:$AS,Daily!$C$1)/60</f>
        <v>0</v>
      </c>
      <c r="L356" s="448">
        <f>+SUMIFS('nabati '!AY:AY,'nabati '!$BB:$BB,Daily!$A356,'nabati '!$AZ:$AZ,Daily!$C$1)/20</f>
        <v>0</v>
      </c>
      <c r="M356" s="338">
        <f>+SUMIFS('nabati '!BF:BF,'nabati '!$BI:$BI,Daily!$A356,'nabati '!$BG:$BG,Daily!$C$1)/6</f>
        <v>0</v>
      </c>
      <c r="N356" s="338">
        <f>+SUMIFS('nabati '!BM:BM,'nabati '!BP:BP,Daily!$A356,'nabati '!BN:BN,Daily!$C$1)/6</f>
        <v>0</v>
      </c>
      <c r="O356" s="21">
        <f t="shared" si="33"/>
        <v>0</v>
      </c>
    </row>
    <row r="357" spans="1:15" s="367" customFormat="1" outlineLevel="1">
      <c r="A357" s="187">
        <v>9503</v>
      </c>
      <c r="B357" s="187" t="s">
        <v>53</v>
      </c>
      <c r="C357" s="188" t="s">
        <v>439</v>
      </c>
      <c r="D357" s="19" t="s">
        <v>407</v>
      </c>
      <c r="E357" s="448">
        <f>+SUMIFS('nabati '!B:B,'nabati '!$E:$E,Daily!$A357,'nabati '!$C:$C,Daily!$C$1)/6</f>
        <v>0</v>
      </c>
      <c r="F357" s="448">
        <f>+SUMIFS('nabati '!I:I,'nabati '!$L:$L,Daily!$A357,'nabati '!$J:$J,Daily!$C$1)/6</f>
        <v>0</v>
      </c>
      <c r="G357" s="448">
        <f>+SUMIFS('nabati '!P:P,'nabati '!$S:$S,Daily!$A357,'nabati '!$Q:$Q,Daily!$C$1)/60</f>
        <v>0</v>
      </c>
      <c r="H357" s="448">
        <f>+SUMIFS('nabati '!W:W,'nabati '!$Z:$Z,Daily!$A357,'nabati '!$X:$X,Daily!$C$1)/6</f>
        <v>0</v>
      </c>
      <c r="I357" s="448">
        <f>+SUMIFS('nabati '!AD:AD,'nabati '!$AG:$AG,Daily!$A357,'nabati '!$AE:$AE,Daily!$C$1)/60</f>
        <v>0</v>
      </c>
      <c r="J357" s="448">
        <f>+SUMIFS('nabati '!AK:AK,'nabati '!$AN:$AN,Daily!$A357,'nabati '!$AL:$AL,Daily!$C$1)/60</f>
        <v>0</v>
      </c>
      <c r="K357" s="448">
        <f>+SUMIFS('nabati '!AR:AR,'nabati '!$AU:$AU,Daily!$A357,'nabati '!$AS:$AS,Daily!$C$1)/60</f>
        <v>0</v>
      </c>
      <c r="L357" s="448">
        <f>+SUMIFS('nabati '!AY:AY,'nabati '!$BB:$BB,Daily!$A357,'nabati '!$AZ:$AZ,Daily!$C$1)/20</f>
        <v>0</v>
      </c>
      <c r="M357" s="338">
        <f>+SUMIFS('nabati '!BF:BF,'nabati '!$BI:$BI,Daily!$A357,'nabati '!$BG:$BG,Daily!$C$1)/6</f>
        <v>0</v>
      </c>
      <c r="N357" s="338">
        <f>+SUMIFS('nabati '!BM:BM,'nabati '!BP:BP,Daily!$A357,'nabati '!BN:BN,Daily!$C$1)/6</f>
        <v>0</v>
      </c>
      <c r="O357" s="21">
        <f t="shared" si="33"/>
        <v>0</v>
      </c>
    </row>
    <row r="358" spans="1:15" s="367" customFormat="1" outlineLevel="1">
      <c r="A358" s="195">
        <v>9402</v>
      </c>
      <c r="B358" s="195" t="s">
        <v>31</v>
      </c>
      <c r="C358" s="195" t="s">
        <v>440</v>
      </c>
      <c r="D358" s="19" t="s">
        <v>407</v>
      </c>
      <c r="E358" s="448">
        <f>+SUMIFS('nabati '!B:B,'nabati '!$E:$E,Daily!$A358,'nabati '!$C:$C,Daily!$C$1)/6</f>
        <v>0</v>
      </c>
      <c r="F358" s="448">
        <f>+SUMIFS('nabati '!I:I,'nabati '!$L:$L,Daily!$A358,'nabati '!$J:$J,Daily!$C$1)/6</f>
        <v>0</v>
      </c>
      <c r="G358" s="448">
        <f>+SUMIFS('nabati '!P:P,'nabati '!$S:$S,Daily!$A358,'nabati '!$Q:$Q,Daily!$C$1)/60</f>
        <v>0</v>
      </c>
      <c r="H358" s="448">
        <f>+SUMIFS('nabati '!W:W,'nabati '!$Z:$Z,Daily!$A358,'nabati '!$X:$X,Daily!$C$1)/6</f>
        <v>0</v>
      </c>
      <c r="I358" s="448">
        <f>+SUMIFS('nabati '!AD:AD,'nabati '!$AG:$AG,Daily!$A358,'nabati '!$AE:$AE,Daily!$C$1)/60</f>
        <v>0</v>
      </c>
      <c r="J358" s="448">
        <f>+SUMIFS('nabati '!AK:AK,'nabati '!$AN:$AN,Daily!$A358,'nabati '!$AL:$AL,Daily!$C$1)/60</f>
        <v>0</v>
      </c>
      <c r="K358" s="448">
        <f>+SUMIFS('nabati '!AR:AR,'nabati '!$AU:$AU,Daily!$A358,'nabati '!$AS:$AS,Daily!$C$1)/60</f>
        <v>0</v>
      </c>
      <c r="L358" s="448">
        <f>+SUMIFS('nabati '!AY:AY,'nabati '!$BB:$BB,Daily!$A358,'nabati '!$AZ:$AZ,Daily!$C$1)/20</f>
        <v>0</v>
      </c>
      <c r="M358" s="338">
        <f>+SUMIFS('nabati '!BF:BF,'nabati '!$BI:$BI,Daily!$A358,'nabati '!$BG:$BG,Daily!$C$1)/6</f>
        <v>0</v>
      </c>
      <c r="N358" s="338">
        <f>+SUMIFS('nabati '!BM:BM,'nabati '!BP:BP,Daily!$A358,'nabati '!BN:BN,Daily!$C$1)/6</f>
        <v>0</v>
      </c>
      <c r="O358" s="21">
        <f t="shared" si="33"/>
        <v>0</v>
      </c>
    </row>
    <row r="359" spans="1:15" s="367" customFormat="1" outlineLevel="1">
      <c r="A359" s="195">
        <v>9405</v>
      </c>
      <c r="B359" s="195" t="s">
        <v>53</v>
      </c>
      <c r="C359" s="195" t="s">
        <v>441</v>
      </c>
      <c r="D359" s="19" t="s">
        <v>407</v>
      </c>
      <c r="E359" s="448">
        <f>+SUMIFS('nabati '!B:B,'nabati '!$E:$E,Daily!$A359,'nabati '!$C:$C,Daily!$C$1)/6</f>
        <v>0</v>
      </c>
      <c r="F359" s="448">
        <f>+SUMIFS('nabati '!I:I,'nabati '!$L:$L,Daily!$A359,'nabati '!$J:$J,Daily!$C$1)/6</f>
        <v>0</v>
      </c>
      <c r="G359" s="448">
        <f>+SUMIFS('nabati '!P:P,'nabati '!$S:$S,Daily!$A359,'nabati '!$Q:$Q,Daily!$C$1)/60</f>
        <v>0</v>
      </c>
      <c r="H359" s="448">
        <f>+SUMIFS('nabati '!W:W,'nabati '!$Z:$Z,Daily!$A359,'nabati '!$X:$X,Daily!$C$1)/6</f>
        <v>0</v>
      </c>
      <c r="I359" s="448">
        <f>+SUMIFS('nabati '!AD:AD,'nabati '!$AG:$AG,Daily!$A359,'nabati '!$AE:$AE,Daily!$C$1)/60</f>
        <v>0</v>
      </c>
      <c r="J359" s="448">
        <f>+SUMIFS('nabati '!AK:AK,'nabati '!$AN:$AN,Daily!$A359,'nabati '!$AL:$AL,Daily!$C$1)/60</f>
        <v>0</v>
      </c>
      <c r="K359" s="448">
        <f>+SUMIFS('nabati '!AR:AR,'nabati '!$AU:$AU,Daily!$A359,'nabati '!$AS:$AS,Daily!$C$1)/60</f>
        <v>0</v>
      </c>
      <c r="L359" s="448">
        <f>+SUMIFS('nabati '!AY:AY,'nabati '!$BB:$BB,Daily!$A359,'nabati '!$AZ:$AZ,Daily!$C$1)/20</f>
        <v>0</v>
      </c>
      <c r="M359" s="338">
        <f>+SUMIFS('nabati '!BF:BF,'nabati '!$BI:$BI,Daily!$A359,'nabati '!$BG:$BG,Daily!$C$1)/6</f>
        <v>0</v>
      </c>
      <c r="N359" s="338">
        <f>+SUMIFS('nabati '!BM:BM,'nabati '!BP:BP,Daily!$A359,'nabati '!BN:BN,Daily!$C$1)/6</f>
        <v>0</v>
      </c>
      <c r="O359" s="21">
        <f t="shared" si="33"/>
        <v>0</v>
      </c>
    </row>
    <row r="360" spans="1:15" s="367" customFormat="1" outlineLevel="1">
      <c r="A360" s="195">
        <v>9406</v>
      </c>
      <c r="B360" s="195" t="s">
        <v>53</v>
      </c>
      <c r="C360" s="195" t="s">
        <v>442</v>
      </c>
      <c r="D360" s="19" t="s">
        <v>407</v>
      </c>
      <c r="E360" s="448">
        <f>+SUMIFS('nabati '!B:B,'nabati '!$E:$E,Daily!$A360,'nabati '!$C:$C,Daily!$C$1)/6</f>
        <v>0</v>
      </c>
      <c r="F360" s="448">
        <f>+SUMIFS('nabati '!I:I,'nabati '!$L:$L,Daily!$A360,'nabati '!$J:$J,Daily!$C$1)/6</f>
        <v>0</v>
      </c>
      <c r="G360" s="448">
        <f>+SUMIFS('nabati '!P:P,'nabati '!$S:$S,Daily!$A360,'nabati '!$Q:$Q,Daily!$C$1)/60</f>
        <v>0</v>
      </c>
      <c r="H360" s="448">
        <f>+SUMIFS('nabati '!W:W,'nabati '!$Z:$Z,Daily!$A360,'nabati '!$X:$X,Daily!$C$1)/6</f>
        <v>0</v>
      </c>
      <c r="I360" s="448">
        <f>+SUMIFS('nabati '!AD:AD,'nabati '!$AG:$AG,Daily!$A360,'nabati '!$AE:$AE,Daily!$C$1)/60</f>
        <v>0</v>
      </c>
      <c r="J360" s="448">
        <f>+SUMIFS('nabati '!AK:AK,'nabati '!$AN:$AN,Daily!$A360,'nabati '!$AL:$AL,Daily!$C$1)/60</f>
        <v>0</v>
      </c>
      <c r="K360" s="448">
        <f>+SUMIFS('nabati '!AR:AR,'nabati '!$AU:$AU,Daily!$A360,'nabati '!$AS:$AS,Daily!$C$1)/60</f>
        <v>0</v>
      </c>
      <c r="L360" s="448">
        <f>+SUMIFS('nabati '!AY:AY,'nabati '!$BB:$BB,Daily!$A360,'nabati '!$AZ:$AZ,Daily!$C$1)/20</f>
        <v>0</v>
      </c>
      <c r="M360" s="338">
        <f>+SUMIFS('nabati '!BF:BF,'nabati '!$BI:$BI,Daily!$A360,'nabati '!$BG:$BG,Daily!$C$1)/6</f>
        <v>0</v>
      </c>
      <c r="N360" s="338">
        <f>+SUMIFS('nabati '!BM:BM,'nabati '!BP:BP,Daily!$A360,'nabati '!BN:BN,Daily!$C$1)/6</f>
        <v>0</v>
      </c>
      <c r="O360" s="21">
        <f t="shared" si="33"/>
        <v>0</v>
      </c>
    </row>
    <row r="361" spans="1:15" s="367" customFormat="1" outlineLevel="1">
      <c r="A361" s="195">
        <v>9408</v>
      </c>
      <c r="B361" s="195" t="s">
        <v>53</v>
      </c>
      <c r="C361" s="195" t="s">
        <v>443</v>
      </c>
      <c r="D361" s="19" t="s">
        <v>407</v>
      </c>
      <c r="E361" s="448">
        <f>+SUMIFS('nabati '!B:B,'nabati '!$E:$E,Daily!$A361,'nabati '!$C:$C,Daily!$C$1)/6</f>
        <v>0</v>
      </c>
      <c r="F361" s="448">
        <f>+SUMIFS('nabati '!I:I,'nabati '!$L:$L,Daily!$A361,'nabati '!$J:$J,Daily!$C$1)/6</f>
        <v>0</v>
      </c>
      <c r="G361" s="448">
        <f>+SUMIFS('nabati '!P:P,'nabati '!$S:$S,Daily!$A361,'nabati '!$Q:$Q,Daily!$C$1)/60</f>
        <v>0</v>
      </c>
      <c r="H361" s="448">
        <f>+SUMIFS('nabati '!W:W,'nabati '!$Z:$Z,Daily!$A361,'nabati '!$X:$X,Daily!$C$1)/6</f>
        <v>0</v>
      </c>
      <c r="I361" s="448">
        <f>+SUMIFS('nabati '!AD:AD,'nabati '!$AG:$AG,Daily!$A361,'nabati '!$AE:$AE,Daily!$C$1)/60</f>
        <v>0</v>
      </c>
      <c r="J361" s="448">
        <f>+SUMIFS('nabati '!AK:AK,'nabati '!$AN:$AN,Daily!$A361,'nabati '!$AL:$AL,Daily!$C$1)/60</f>
        <v>0</v>
      </c>
      <c r="K361" s="448">
        <f>+SUMIFS('nabati '!AR:AR,'nabati '!$AU:$AU,Daily!$A361,'nabati '!$AS:$AS,Daily!$C$1)/60</f>
        <v>0</v>
      </c>
      <c r="L361" s="448">
        <f>+SUMIFS('nabati '!AY:AY,'nabati '!$BB:$BB,Daily!$A361,'nabati '!$AZ:$AZ,Daily!$C$1)/20</f>
        <v>0</v>
      </c>
      <c r="M361" s="338">
        <f>+SUMIFS('nabati '!BF:BF,'nabati '!$BI:$BI,Daily!$A361,'nabati '!$BG:$BG,Daily!$C$1)/6</f>
        <v>0</v>
      </c>
      <c r="N361" s="338">
        <f>+SUMIFS('nabati '!BM:BM,'nabati '!BP:BP,Daily!$A361,'nabati '!BN:BN,Daily!$C$1)/6</f>
        <v>0</v>
      </c>
      <c r="O361" s="21">
        <f t="shared" ref="O361:O369" si="34">+SUMPRODUCT($E$1:$N$1,E361:N361)</f>
        <v>0</v>
      </c>
    </row>
    <row r="362" spans="1:15" s="367" customFormat="1" outlineLevel="1">
      <c r="A362" s="195">
        <v>9409</v>
      </c>
      <c r="B362" s="195" t="s">
        <v>53</v>
      </c>
      <c r="C362" s="195" t="s">
        <v>444</v>
      </c>
      <c r="D362" s="19" t="s">
        <v>407</v>
      </c>
      <c r="E362" s="448">
        <f>+SUMIFS('nabati '!B:B,'nabati '!$E:$E,Daily!$A362,'nabati '!$C:$C,Daily!$C$1)/6</f>
        <v>0</v>
      </c>
      <c r="F362" s="448">
        <f>+SUMIFS('nabati '!I:I,'nabati '!$L:$L,Daily!$A362,'nabati '!$J:$J,Daily!$C$1)/6</f>
        <v>0</v>
      </c>
      <c r="G362" s="448">
        <f>+SUMIFS('nabati '!P:P,'nabati '!$S:$S,Daily!$A362,'nabati '!$Q:$Q,Daily!$C$1)/60</f>
        <v>0</v>
      </c>
      <c r="H362" s="448">
        <f>+SUMIFS('nabati '!W:W,'nabati '!$Z:$Z,Daily!$A362,'nabati '!$X:$X,Daily!$C$1)/6</f>
        <v>0</v>
      </c>
      <c r="I362" s="448">
        <f>+SUMIFS('nabati '!AD:AD,'nabati '!$AG:$AG,Daily!$A362,'nabati '!$AE:$AE,Daily!$C$1)/60</f>
        <v>0</v>
      </c>
      <c r="J362" s="448">
        <f>+SUMIFS('nabati '!AK:AK,'nabati '!$AN:$AN,Daily!$A362,'nabati '!$AL:$AL,Daily!$C$1)/60</f>
        <v>0</v>
      </c>
      <c r="K362" s="448">
        <f>+SUMIFS('nabati '!AR:AR,'nabati '!$AU:$AU,Daily!$A362,'nabati '!$AS:$AS,Daily!$C$1)/60</f>
        <v>0</v>
      </c>
      <c r="L362" s="448">
        <f>+SUMIFS('nabati '!AY:AY,'nabati '!$BB:$BB,Daily!$A362,'nabati '!$AZ:$AZ,Daily!$C$1)/20</f>
        <v>0</v>
      </c>
      <c r="M362" s="338">
        <f>+SUMIFS('nabati '!BF:BF,'nabati '!$BI:$BI,Daily!$A362,'nabati '!$BG:$BG,Daily!$C$1)/6</f>
        <v>0</v>
      </c>
      <c r="N362" s="338">
        <f>+SUMIFS('nabati '!BM:BM,'nabati '!BP:BP,Daily!$A362,'nabati '!BN:BN,Daily!$C$1)/6</f>
        <v>0</v>
      </c>
      <c r="O362" s="21">
        <f t="shared" si="34"/>
        <v>0</v>
      </c>
    </row>
    <row r="363" spans="1:15" s="367" customFormat="1" outlineLevel="1">
      <c r="A363" s="195">
        <v>9410</v>
      </c>
      <c r="B363" s="195" t="s">
        <v>53</v>
      </c>
      <c r="C363" s="195" t="s">
        <v>445</v>
      </c>
      <c r="D363" s="19" t="s">
        <v>407</v>
      </c>
      <c r="E363" s="448">
        <f>+SUMIFS('nabati '!B:B,'nabati '!$E:$E,Daily!$A363,'nabati '!$C:$C,Daily!$C$1)/6</f>
        <v>0</v>
      </c>
      <c r="F363" s="448">
        <f>+SUMIFS('nabati '!I:I,'nabati '!$L:$L,Daily!$A363,'nabati '!$J:$J,Daily!$C$1)/6</f>
        <v>0</v>
      </c>
      <c r="G363" s="448">
        <f>+SUMIFS('nabati '!P:P,'nabati '!$S:$S,Daily!$A363,'nabati '!$Q:$Q,Daily!$C$1)/60</f>
        <v>0</v>
      </c>
      <c r="H363" s="448">
        <f>+SUMIFS('nabati '!W:W,'nabati '!$Z:$Z,Daily!$A363,'nabati '!$X:$X,Daily!$C$1)/6</f>
        <v>0</v>
      </c>
      <c r="I363" s="448">
        <f>+SUMIFS('nabati '!AD:AD,'nabati '!$AG:$AG,Daily!$A363,'nabati '!$AE:$AE,Daily!$C$1)/60</f>
        <v>0</v>
      </c>
      <c r="J363" s="448">
        <f>+SUMIFS('nabati '!AK:AK,'nabati '!$AN:$AN,Daily!$A363,'nabati '!$AL:$AL,Daily!$C$1)/60</f>
        <v>0</v>
      </c>
      <c r="K363" s="448">
        <f>+SUMIFS('nabati '!AR:AR,'nabati '!$AU:$AU,Daily!$A363,'nabati '!$AS:$AS,Daily!$C$1)/60</f>
        <v>0</v>
      </c>
      <c r="L363" s="448">
        <f>+SUMIFS('nabati '!AY:AY,'nabati '!$BB:$BB,Daily!$A363,'nabati '!$AZ:$AZ,Daily!$C$1)/20</f>
        <v>0</v>
      </c>
      <c r="M363" s="338">
        <f>+SUMIFS('nabati '!BF:BF,'nabati '!$BI:$BI,Daily!$A363,'nabati '!$BG:$BG,Daily!$C$1)/6</f>
        <v>0</v>
      </c>
      <c r="N363" s="338">
        <f>+SUMIFS('nabati '!BM:BM,'nabati '!BP:BP,Daily!$A363,'nabati '!BN:BN,Daily!$C$1)/6</f>
        <v>0</v>
      </c>
      <c r="O363" s="21">
        <f t="shared" si="34"/>
        <v>0</v>
      </c>
    </row>
    <row r="364" spans="1:15" s="367" customFormat="1" outlineLevel="1">
      <c r="A364" s="195">
        <v>9411</v>
      </c>
      <c r="B364" s="195" t="s">
        <v>53</v>
      </c>
      <c r="C364" s="195" t="s">
        <v>446</v>
      </c>
      <c r="D364" s="19" t="s">
        <v>407</v>
      </c>
      <c r="E364" s="448">
        <f>+SUMIFS('nabati '!B:B,'nabati '!$E:$E,Daily!$A364,'nabati '!$C:$C,Daily!$C$1)/6</f>
        <v>0</v>
      </c>
      <c r="F364" s="448">
        <f>+SUMIFS('nabati '!I:I,'nabati '!$L:$L,Daily!$A364,'nabati '!$J:$J,Daily!$C$1)/6</f>
        <v>0</v>
      </c>
      <c r="G364" s="448">
        <f>+SUMIFS('nabati '!P:P,'nabati '!$S:$S,Daily!$A364,'nabati '!$Q:$Q,Daily!$C$1)/60</f>
        <v>0</v>
      </c>
      <c r="H364" s="448">
        <f>+SUMIFS('nabati '!W:W,'nabati '!$Z:$Z,Daily!$A364,'nabati '!$X:$X,Daily!$C$1)/6</f>
        <v>0</v>
      </c>
      <c r="I364" s="448">
        <f>+SUMIFS('nabati '!AD:AD,'nabati '!$AG:$AG,Daily!$A364,'nabati '!$AE:$AE,Daily!$C$1)/60</f>
        <v>0</v>
      </c>
      <c r="J364" s="448">
        <f>+SUMIFS('nabati '!AK:AK,'nabati '!$AN:$AN,Daily!$A364,'nabati '!$AL:$AL,Daily!$C$1)/60</f>
        <v>0</v>
      </c>
      <c r="K364" s="448">
        <f>+SUMIFS('nabati '!AR:AR,'nabati '!$AU:$AU,Daily!$A364,'nabati '!$AS:$AS,Daily!$C$1)/60</f>
        <v>0</v>
      </c>
      <c r="L364" s="448">
        <f>+SUMIFS('nabati '!AY:AY,'nabati '!$BB:$BB,Daily!$A364,'nabati '!$AZ:$AZ,Daily!$C$1)/20</f>
        <v>0</v>
      </c>
      <c r="M364" s="338">
        <f>+SUMIFS('nabati '!BF:BF,'nabati '!$BI:$BI,Daily!$A364,'nabati '!$BG:$BG,Daily!$C$1)/6</f>
        <v>0</v>
      </c>
      <c r="N364" s="338">
        <f>+SUMIFS('nabati '!BM:BM,'nabati '!BP:BP,Daily!$A364,'nabati '!BN:BN,Daily!$C$1)/6</f>
        <v>0</v>
      </c>
      <c r="O364" s="21">
        <f t="shared" si="34"/>
        <v>0</v>
      </c>
    </row>
    <row r="365" spans="1:15" s="367" customFormat="1" outlineLevel="1">
      <c r="A365" s="195">
        <v>9413</v>
      </c>
      <c r="B365" s="195" t="s">
        <v>53</v>
      </c>
      <c r="C365" s="195" t="s">
        <v>447</v>
      </c>
      <c r="D365" s="19" t="s">
        <v>407</v>
      </c>
      <c r="E365" s="448">
        <f>+SUMIFS('nabati '!B:B,'nabati '!$E:$E,Daily!$A365,'nabati '!$C:$C,Daily!$C$1)/6</f>
        <v>0</v>
      </c>
      <c r="F365" s="448">
        <f>+SUMIFS('nabati '!I:I,'nabati '!$L:$L,Daily!$A365,'nabati '!$J:$J,Daily!$C$1)/6</f>
        <v>0</v>
      </c>
      <c r="G365" s="448">
        <f>+SUMIFS('nabati '!P:P,'nabati '!$S:$S,Daily!$A365,'nabati '!$Q:$Q,Daily!$C$1)/60</f>
        <v>0</v>
      </c>
      <c r="H365" s="448">
        <f>+SUMIFS('nabati '!W:W,'nabati '!$Z:$Z,Daily!$A365,'nabati '!$X:$X,Daily!$C$1)/6</f>
        <v>0</v>
      </c>
      <c r="I365" s="448">
        <f>+SUMIFS('nabati '!AD:AD,'nabati '!$AG:$AG,Daily!$A365,'nabati '!$AE:$AE,Daily!$C$1)/60</f>
        <v>0</v>
      </c>
      <c r="J365" s="448">
        <f>+SUMIFS('nabati '!AK:AK,'nabati '!$AN:$AN,Daily!$A365,'nabati '!$AL:$AL,Daily!$C$1)/60</f>
        <v>0</v>
      </c>
      <c r="K365" s="448">
        <f>+SUMIFS('nabati '!AR:AR,'nabati '!$AU:$AU,Daily!$A365,'nabati '!$AS:$AS,Daily!$C$1)/60</f>
        <v>0</v>
      </c>
      <c r="L365" s="448">
        <f>+SUMIFS('nabati '!AY:AY,'nabati '!$BB:$BB,Daily!$A365,'nabati '!$AZ:$AZ,Daily!$C$1)/20</f>
        <v>0</v>
      </c>
      <c r="M365" s="338">
        <f>+SUMIFS('nabati '!BF:BF,'nabati '!$BI:$BI,Daily!$A365,'nabati '!$BG:$BG,Daily!$C$1)/6</f>
        <v>0</v>
      </c>
      <c r="N365" s="338">
        <f>+SUMIFS('nabati '!BM:BM,'nabati '!BP:BP,Daily!$A365,'nabati '!BN:BN,Daily!$C$1)/6</f>
        <v>0</v>
      </c>
      <c r="O365" s="21">
        <f t="shared" si="34"/>
        <v>0</v>
      </c>
    </row>
    <row r="366" spans="1:15" s="367" customFormat="1" outlineLevel="1">
      <c r="A366" s="195">
        <v>9414</v>
      </c>
      <c r="B366" s="195" t="s">
        <v>53</v>
      </c>
      <c r="C366" s="195" t="s">
        <v>448</v>
      </c>
      <c r="D366" s="19" t="s">
        <v>407</v>
      </c>
      <c r="E366" s="448">
        <f>+SUMIFS('nabati '!B:B,'nabati '!$E:$E,Daily!$A366,'nabati '!$C:$C,Daily!$C$1)/6</f>
        <v>0</v>
      </c>
      <c r="F366" s="448">
        <f>+SUMIFS('nabati '!I:I,'nabati '!$L:$L,Daily!$A366,'nabati '!$J:$J,Daily!$C$1)/6</f>
        <v>0</v>
      </c>
      <c r="G366" s="448">
        <f>+SUMIFS('nabati '!P:P,'nabati '!$S:$S,Daily!$A366,'nabati '!$Q:$Q,Daily!$C$1)/60</f>
        <v>0</v>
      </c>
      <c r="H366" s="448">
        <f>+SUMIFS('nabati '!W:W,'nabati '!$Z:$Z,Daily!$A366,'nabati '!$X:$X,Daily!$C$1)/6</f>
        <v>0</v>
      </c>
      <c r="I366" s="448">
        <f>+SUMIFS('nabati '!AD:AD,'nabati '!$AG:$AG,Daily!$A366,'nabati '!$AE:$AE,Daily!$C$1)/60</f>
        <v>0</v>
      </c>
      <c r="J366" s="448">
        <f>+SUMIFS('nabati '!AK:AK,'nabati '!$AN:$AN,Daily!$A366,'nabati '!$AL:$AL,Daily!$C$1)/60</f>
        <v>0</v>
      </c>
      <c r="K366" s="448">
        <f>+SUMIFS('nabati '!AR:AR,'nabati '!$AU:$AU,Daily!$A366,'nabati '!$AS:$AS,Daily!$C$1)/60</f>
        <v>0</v>
      </c>
      <c r="L366" s="448">
        <f>+SUMIFS('nabati '!AY:AY,'nabati '!$BB:$BB,Daily!$A366,'nabati '!$AZ:$AZ,Daily!$C$1)/20</f>
        <v>0</v>
      </c>
      <c r="M366" s="338">
        <f>+SUMIFS('nabati '!BF:BF,'nabati '!$BI:$BI,Daily!$A366,'nabati '!$BG:$BG,Daily!$C$1)/6</f>
        <v>0</v>
      </c>
      <c r="N366" s="338">
        <f>+SUMIFS('nabati '!BM:BM,'nabati '!BP:BP,Daily!$A366,'nabati '!BN:BN,Daily!$C$1)/6</f>
        <v>0</v>
      </c>
      <c r="O366" s="21">
        <f t="shared" si="34"/>
        <v>0</v>
      </c>
    </row>
    <row r="367" spans="1:15" s="367" customFormat="1" outlineLevel="1">
      <c r="A367" s="195">
        <v>9416</v>
      </c>
      <c r="B367" s="195" t="s">
        <v>53</v>
      </c>
      <c r="C367" s="195" t="s">
        <v>449</v>
      </c>
      <c r="D367" s="19" t="s">
        <v>407</v>
      </c>
      <c r="E367" s="448">
        <f>+SUMIFS('nabati '!B:B,'nabati '!$E:$E,Daily!$A367,'nabati '!$C:$C,Daily!$C$1)/6</f>
        <v>0</v>
      </c>
      <c r="F367" s="448">
        <f>+SUMIFS('nabati '!I:I,'nabati '!$L:$L,Daily!$A367,'nabati '!$J:$J,Daily!$C$1)/6</f>
        <v>0</v>
      </c>
      <c r="G367" s="448">
        <f>+SUMIFS('nabati '!P:P,'nabati '!$S:$S,Daily!$A367,'nabati '!$Q:$Q,Daily!$C$1)/60</f>
        <v>0</v>
      </c>
      <c r="H367" s="448">
        <f>+SUMIFS('nabati '!W:W,'nabati '!$Z:$Z,Daily!$A367,'nabati '!$X:$X,Daily!$C$1)/6</f>
        <v>0</v>
      </c>
      <c r="I367" s="448">
        <f>+SUMIFS('nabati '!AD:AD,'nabati '!$AG:$AG,Daily!$A367,'nabati '!$AE:$AE,Daily!$C$1)/60</f>
        <v>0</v>
      </c>
      <c r="J367" s="448">
        <f>+SUMIFS('nabati '!AK:AK,'nabati '!$AN:$AN,Daily!$A367,'nabati '!$AL:$AL,Daily!$C$1)/60</f>
        <v>0</v>
      </c>
      <c r="K367" s="448">
        <f>+SUMIFS('nabati '!AR:AR,'nabati '!$AU:$AU,Daily!$A367,'nabati '!$AS:$AS,Daily!$C$1)/60</f>
        <v>0</v>
      </c>
      <c r="L367" s="448">
        <f>+SUMIFS('nabati '!AY:AY,'nabati '!$BB:$BB,Daily!$A367,'nabati '!$AZ:$AZ,Daily!$C$1)/20</f>
        <v>0</v>
      </c>
      <c r="M367" s="338">
        <f>+SUMIFS('nabati '!BF:BF,'nabati '!$BI:$BI,Daily!$A367,'nabati '!$BG:$BG,Daily!$C$1)/6</f>
        <v>0</v>
      </c>
      <c r="N367" s="338">
        <f>+SUMIFS('nabati '!BM:BM,'nabati '!BP:BP,Daily!$A367,'nabati '!BN:BN,Daily!$C$1)/6</f>
        <v>0</v>
      </c>
      <c r="O367" s="21">
        <f t="shared" si="34"/>
        <v>0</v>
      </c>
    </row>
    <row r="368" spans="1:15" s="367" customFormat="1" outlineLevel="1">
      <c r="A368" s="195">
        <v>9418</v>
      </c>
      <c r="B368" s="195" t="s">
        <v>53</v>
      </c>
      <c r="C368" s="195" t="s">
        <v>450</v>
      </c>
      <c r="D368" s="19" t="s">
        <v>407</v>
      </c>
      <c r="E368" s="448">
        <f>+SUMIFS('nabati '!B:B,'nabati '!$E:$E,Daily!$A368,'nabati '!$C:$C,Daily!$C$1)/6</f>
        <v>0</v>
      </c>
      <c r="F368" s="448">
        <f>+SUMIFS('nabati '!I:I,'nabati '!$L:$L,Daily!$A368,'nabati '!$J:$J,Daily!$C$1)/6</f>
        <v>0</v>
      </c>
      <c r="G368" s="448">
        <f>+SUMIFS('nabati '!P:P,'nabati '!$S:$S,Daily!$A368,'nabati '!$Q:$Q,Daily!$C$1)/60</f>
        <v>0</v>
      </c>
      <c r="H368" s="448">
        <f>+SUMIFS('nabati '!W:W,'nabati '!$Z:$Z,Daily!$A368,'nabati '!$X:$X,Daily!$C$1)/6</f>
        <v>0</v>
      </c>
      <c r="I368" s="448">
        <f>+SUMIFS('nabati '!AD:AD,'nabati '!$AG:$AG,Daily!$A368,'nabati '!$AE:$AE,Daily!$C$1)/60</f>
        <v>0</v>
      </c>
      <c r="J368" s="448">
        <f>+SUMIFS('nabati '!AK:AK,'nabati '!$AN:$AN,Daily!$A368,'nabati '!$AL:$AL,Daily!$C$1)/60</f>
        <v>0</v>
      </c>
      <c r="K368" s="448">
        <f>+SUMIFS('nabati '!AR:AR,'nabati '!$AU:$AU,Daily!$A368,'nabati '!$AS:$AS,Daily!$C$1)/60</f>
        <v>0</v>
      </c>
      <c r="L368" s="448">
        <f>+SUMIFS('nabati '!AY:AY,'nabati '!$BB:$BB,Daily!$A368,'nabati '!$AZ:$AZ,Daily!$C$1)/20</f>
        <v>0</v>
      </c>
      <c r="M368" s="338">
        <f>+SUMIFS('nabati '!BF:BF,'nabati '!$BI:$BI,Daily!$A368,'nabati '!$BG:$BG,Daily!$C$1)/6</f>
        <v>0</v>
      </c>
      <c r="N368" s="338">
        <f>+SUMIFS('nabati '!BM:BM,'nabati '!BP:BP,Daily!$A368,'nabati '!BN:BN,Daily!$C$1)/6</f>
        <v>0</v>
      </c>
      <c r="O368" s="21">
        <f t="shared" si="34"/>
        <v>0</v>
      </c>
    </row>
    <row r="369" spans="1:17" s="367" customFormat="1" outlineLevel="1">
      <c r="A369" s="195">
        <v>9419</v>
      </c>
      <c r="B369" s="195" t="s">
        <v>53</v>
      </c>
      <c r="C369" s="195" t="s">
        <v>451</v>
      </c>
      <c r="D369" s="19" t="s">
        <v>407</v>
      </c>
      <c r="E369" s="448">
        <f>+SUMIFS('nabati '!B:B,'nabati '!$E:$E,Daily!$A369,'nabati '!$C:$C,Daily!$C$1)/6</f>
        <v>0</v>
      </c>
      <c r="F369" s="448">
        <f>+SUMIFS('nabati '!I:I,'nabati '!$L:$L,Daily!$A369,'nabati '!$J:$J,Daily!$C$1)/6</f>
        <v>0</v>
      </c>
      <c r="G369" s="448">
        <f>+SUMIFS('nabati '!P:P,'nabati '!$S:$S,Daily!$A369,'nabati '!$Q:$Q,Daily!$C$1)/60</f>
        <v>0</v>
      </c>
      <c r="H369" s="448">
        <f>+SUMIFS('nabati '!W:W,'nabati '!$Z:$Z,Daily!$A369,'nabati '!$X:$X,Daily!$C$1)/6</f>
        <v>0</v>
      </c>
      <c r="I369" s="448">
        <f>+SUMIFS('nabati '!AD:AD,'nabati '!$AG:$AG,Daily!$A369,'nabati '!$AE:$AE,Daily!$C$1)/60</f>
        <v>0</v>
      </c>
      <c r="J369" s="448">
        <f>+SUMIFS('nabati '!AK:AK,'nabati '!$AN:$AN,Daily!$A369,'nabati '!$AL:$AL,Daily!$C$1)/60</f>
        <v>0</v>
      </c>
      <c r="K369" s="448">
        <f>+SUMIFS('nabati '!AR:AR,'nabati '!$AU:$AU,Daily!$A369,'nabati '!$AS:$AS,Daily!$C$1)/60</f>
        <v>0</v>
      </c>
      <c r="L369" s="448">
        <f>+SUMIFS('nabati '!AY:AY,'nabati '!$BB:$BB,Daily!$A369,'nabati '!$AZ:$AZ,Daily!$C$1)/20</f>
        <v>0</v>
      </c>
      <c r="M369" s="338">
        <f>+SUMIFS('nabati '!BF:BF,'nabati '!$BI:$BI,Daily!$A369,'nabati '!$BG:$BG,Daily!$C$1)/6</f>
        <v>0</v>
      </c>
      <c r="N369" s="338">
        <f>+SUMIFS('nabati '!BM:BM,'nabati '!BP:BP,Daily!$A369,'nabati '!BN:BN,Daily!$C$1)/6</f>
        <v>0</v>
      </c>
      <c r="O369" s="21">
        <f t="shared" si="34"/>
        <v>0</v>
      </c>
    </row>
    <row r="370" spans="1:17" s="367" customFormat="1" outlineLevel="1">
      <c r="A370" s="195">
        <v>9420</v>
      </c>
      <c r="B370" s="195" t="s">
        <v>53</v>
      </c>
      <c r="C370" s="195" t="s">
        <v>452</v>
      </c>
      <c r="D370" s="19" t="s">
        <v>407</v>
      </c>
      <c r="E370" s="448">
        <f>+SUMIFS('nabati '!B:B,'nabati '!$E:$E,Daily!$A370,'nabati '!$C:$C,Daily!$C$1)/6</f>
        <v>0</v>
      </c>
      <c r="F370" s="448">
        <f>+SUMIFS('nabati '!I:I,'nabati '!$L:$L,Daily!$A370,'nabati '!$J:$J,Daily!$C$1)/6</f>
        <v>0</v>
      </c>
      <c r="G370" s="448">
        <f>+SUMIFS('nabati '!P:P,'nabati '!$S:$S,Daily!$A370,'nabati '!$Q:$Q,Daily!$C$1)/60</f>
        <v>0</v>
      </c>
      <c r="H370" s="448">
        <f>+SUMIFS('nabati '!W:W,'nabati '!$Z:$Z,Daily!$A370,'nabati '!$X:$X,Daily!$C$1)/6</f>
        <v>0</v>
      </c>
      <c r="I370" s="448">
        <f>+SUMIFS('nabati '!AD:AD,'nabati '!$AG:$AG,Daily!$A370,'nabati '!$AE:$AE,Daily!$C$1)/60</f>
        <v>0</v>
      </c>
      <c r="J370" s="448">
        <f>+SUMIFS('nabati '!AK:AK,'nabati '!$AN:$AN,Daily!$A370,'nabati '!$AL:$AL,Daily!$C$1)/60</f>
        <v>0</v>
      </c>
      <c r="K370" s="448">
        <f>+SUMIFS('nabati '!AR:AR,'nabati '!$AU:$AU,Daily!$A370,'nabati '!$AS:$AS,Daily!$C$1)/60</f>
        <v>0</v>
      </c>
      <c r="L370" s="448">
        <f>+SUMIFS('nabati '!AY:AY,'nabati '!$BB:$BB,Daily!$A370,'nabati '!$AZ:$AZ,Daily!$C$1)/20</f>
        <v>0</v>
      </c>
      <c r="M370" s="338">
        <f>+SUMIFS('nabati '!BF:BF,'nabati '!$BI:$BI,Daily!$A370,'nabati '!$BG:$BG,Daily!$C$1)/6</f>
        <v>0</v>
      </c>
      <c r="N370" s="338">
        <f>+SUMIFS('nabati '!BM:BM,'nabati '!BP:BP,Daily!$A370,'nabati '!BN:BN,Daily!$C$1)/6</f>
        <v>0</v>
      </c>
      <c r="O370" s="21">
        <f>+SUMPRODUCT($E$1:$N$1,E370:N370)</f>
        <v>0</v>
      </c>
    </row>
    <row r="371" spans="1:17" s="367" customFormat="1" outlineLevel="1">
      <c r="A371" s="187">
        <v>9504</v>
      </c>
      <c r="B371" s="187" t="s">
        <v>53</v>
      </c>
      <c r="C371" s="188" t="s">
        <v>453</v>
      </c>
      <c r="D371" s="19" t="s">
        <v>407</v>
      </c>
      <c r="E371" s="448">
        <f>+SUMIFS('nabati '!B:B,'nabati '!$E:$E,Daily!$A371,'nabati '!$C:$C,Daily!$C$1)/6</f>
        <v>0</v>
      </c>
      <c r="F371" s="448">
        <f>+SUMIFS('nabati '!I:I,'nabati '!$L:$L,Daily!$A371,'nabati '!$J:$J,Daily!$C$1)/6</f>
        <v>0</v>
      </c>
      <c r="G371" s="448">
        <f>+SUMIFS('nabati '!P:P,'nabati '!$S:$S,Daily!$A371,'nabati '!$Q:$Q,Daily!$C$1)/60</f>
        <v>0</v>
      </c>
      <c r="H371" s="448">
        <f>+SUMIFS('nabati '!W:W,'nabati '!$Z:$Z,Daily!$A371,'nabati '!$X:$X,Daily!$C$1)/6</f>
        <v>0</v>
      </c>
      <c r="I371" s="448">
        <f>+SUMIFS('nabati '!AD:AD,'nabati '!$AG:$AG,Daily!$A371,'nabati '!$AE:$AE,Daily!$C$1)/60</f>
        <v>0</v>
      </c>
      <c r="J371" s="448">
        <f>+SUMIFS('nabati '!AK:AK,'nabati '!$AN:$AN,Daily!$A371,'nabati '!$AL:$AL,Daily!$C$1)/60</f>
        <v>0</v>
      </c>
      <c r="K371" s="448">
        <f>+SUMIFS('nabati '!AR:AR,'nabati '!$AU:$AU,Daily!$A371,'nabati '!$AS:$AS,Daily!$C$1)/60</f>
        <v>0</v>
      </c>
      <c r="L371" s="448">
        <f>+SUMIFS('nabati '!AY:AY,'nabati '!$BB:$BB,Daily!$A371,'nabati '!$AZ:$AZ,Daily!$C$1)/20</f>
        <v>0</v>
      </c>
      <c r="M371" s="338">
        <f>+SUMIFS('nabati '!BF:BF,'nabati '!$BI:$BI,Daily!$A371,'nabati '!$BG:$BG,Daily!$C$1)/6</f>
        <v>0</v>
      </c>
      <c r="N371" s="338">
        <f>+SUMIFS('nabati '!BM:BM,'nabati '!BP:BP,Daily!$A371,'nabati '!BN:BN,Daily!$C$1)/6</f>
        <v>0</v>
      </c>
      <c r="O371" s="21">
        <f>+SUMPRODUCT($E$1:$N$1,E371:N371)</f>
        <v>0</v>
      </c>
    </row>
    <row r="372" spans="1:17" s="367" customFormat="1">
      <c r="A372" s="190">
        <v>1201</v>
      </c>
      <c r="B372" s="190" t="s">
        <v>53</v>
      </c>
      <c r="C372" s="19" t="s">
        <v>454</v>
      </c>
      <c r="D372" s="19" t="s">
        <v>407</v>
      </c>
      <c r="E372" s="448">
        <f>+SUMIFS('nabati '!B:B,'nabati '!$E:$E,Daily!$A372,'nabati '!$C:$C,Daily!$C$1)/6</f>
        <v>0</v>
      </c>
      <c r="F372" s="448">
        <f>+SUMIFS('nabati '!I:I,'nabati '!$L:$L,Daily!$A372,'nabati '!$J:$J,Daily!$C$1)/6</f>
        <v>0</v>
      </c>
      <c r="G372" s="448">
        <f>+SUMIFS('nabati '!P:P,'nabati '!$S:$S,Daily!$A372,'nabati '!$Q:$Q,Daily!$C$1)/60</f>
        <v>0</v>
      </c>
      <c r="H372" s="448">
        <f>+SUMIFS('nabati '!W:W,'nabati '!$Z:$Z,Daily!$A372,'nabati '!$X:$X,Daily!$C$1)/6</f>
        <v>0</v>
      </c>
      <c r="I372" s="448">
        <f>+SUMIFS('nabati '!AD:AD,'nabati '!$AG:$AG,Daily!$A372,'nabati '!$AE:$AE,Daily!$C$1)/60</f>
        <v>0</v>
      </c>
      <c r="J372" s="448">
        <f>+SUMIFS('nabati '!AK:AK,'nabati '!$AN:$AN,Daily!$A372,'nabati '!$AL:$AL,Daily!$C$1)/60</f>
        <v>0</v>
      </c>
      <c r="K372" s="448">
        <f>+SUMIFS('nabati '!AR:AR,'nabati '!$AU:$AU,Daily!$A372,'nabati '!$AS:$AS,Daily!$C$1)/60</f>
        <v>0</v>
      </c>
      <c r="L372" s="448">
        <f>+SUMIFS('nabati '!AY:AY,'nabati '!$BB:$BB,Daily!$A372,'nabati '!$AZ:$AZ,Daily!$C$1)/20</f>
        <v>0</v>
      </c>
      <c r="M372" s="338">
        <f>+SUMIFS('nabati '!BF:BF,'nabati '!$BI:$BI,Daily!$A372,'nabati '!$BG:$BG,Daily!$C$1)/6</f>
        <v>0</v>
      </c>
      <c r="N372" s="338">
        <f>+SUMIFS('nabati '!BM:BM,'nabati '!BP:BP,Daily!$A372,'nabati '!BN:BN,Daily!$C$1)/6</f>
        <v>0</v>
      </c>
      <c r="O372" s="21">
        <f>+SUMPRODUCT($E$1:$N$1,E372:N372)</f>
        <v>0</v>
      </c>
    </row>
    <row r="373" spans="1:17">
      <c r="A373" s="304"/>
      <c r="B373" s="388"/>
      <c r="C373" s="305"/>
      <c r="D373" s="305" t="s">
        <v>455</v>
      </c>
      <c r="E373" s="350">
        <f t="shared" ref="E373:N373" si="35">+SUM(E374:E397)</f>
        <v>0</v>
      </c>
      <c r="F373" s="350">
        <f t="shared" si="35"/>
        <v>40</v>
      </c>
      <c r="G373" s="350">
        <f t="shared" si="35"/>
        <v>6</v>
      </c>
      <c r="H373" s="350">
        <f t="shared" si="35"/>
        <v>0</v>
      </c>
      <c r="I373" s="350">
        <f t="shared" si="35"/>
        <v>0</v>
      </c>
      <c r="J373" s="350">
        <f t="shared" si="35"/>
        <v>0</v>
      </c>
      <c r="K373" s="350">
        <f t="shared" si="35"/>
        <v>0</v>
      </c>
      <c r="L373" s="350">
        <f t="shared" si="35"/>
        <v>10</v>
      </c>
      <c r="M373" s="395">
        <f t="shared" si="35"/>
        <v>0</v>
      </c>
      <c r="N373" s="332">
        <f t="shared" si="35"/>
        <v>0</v>
      </c>
      <c r="O373" s="350">
        <f>+SUMPRODUCT($E$1:$N$1,E373:N373)</f>
        <v>13348</v>
      </c>
      <c r="P373" s="480">
        <v>8259.3461538461506</v>
      </c>
      <c r="Q373" s="481">
        <f>O373/P373*100</f>
        <v>161.61085576712634</v>
      </c>
    </row>
    <row r="374" spans="1:17" s="367" customFormat="1">
      <c r="A374" s="352" t="s">
        <v>456</v>
      </c>
      <c r="B374" s="191" t="s">
        <v>31</v>
      </c>
      <c r="C374" s="376" t="s">
        <v>457</v>
      </c>
      <c r="D374" s="376" t="s">
        <v>458</v>
      </c>
      <c r="E374" s="448">
        <f>+SUMIFS('nabati '!B:B,'nabati '!$E:$E,Daily!$A374,'nabati '!$C:$C,Daily!$C$1)/6</f>
        <v>0</v>
      </c>
      <c r="F374" s="448">
        <f>+SUMIFS('nabati '!I:I,'nabati '!$L:$L,Daily!$A374,'nabati '!$J:$J,Daily!$C$1)/6</f>
        <v>0</v>
      </c>
      <c r="G374" s="448">
        <f>+SUMIFS('nabati '!P:P,'nabati '!$S:$S,Daily!$A374,'nabati '!$Q:$Q,Daily!$C$1)/60</f>
        <v>0</v>
      </c>
      <c r="H374" s="448">
        <f>+SUMIFS('nabati '!W:W,'nabati '!$Z:$Z,Daily!$A374,'nabati '!$X:$X,Daily!$C$1)/6</f>
        <v>0</v>
      </c>
      <c r="I374" s="448">
        <f>+SUMIFS('nabati '!AD:AD,'nabati '!$AG:$AG,Daily!$A374,'nabati '!$AE:$AE,Daily!$C$1)/60</f>
        <v>0</v>
      </c>
      <c r="J374" s="448">
        <f>+SUMIFS('nabati '!AK:AK,'nabati '!$AN:$AN,Daily!$A374,'nabati '!$AL:$AL,Daily!$C$1)/60</f>
        <v>0</v>
      </c>
      <c r="K374" s="448">
        <f>+SUMIFS('nabati '!AR:AR,'nabati '!$AU:$AU,Daily!$A374,'nabati '!$AS:$AS,Daily!$C$1)/60</f>
        <v>0</v>
      </c>
      <c r="L374" s="448">
        <f>+SUMIFS('nabati '!AY:AY,'nabati '!$BB:$BB,Daily!$A374,'nabati '!$AZ:$AZ,Daily!$C$1)/20</f>
        <v>0</v>
      </c>
      <c r="M374" s="338">
        <f>+SUMIFS('nabati '!BF:BF,'nabati '!$BI:$BI,Daily!$A374,'nabati '!$BG:$BG,Daily!$C$1)/6</f>
        <v>0</v>
      </c>
      <c r="N374" s="338">
        <f>+SUMIFS('nabati '!BM:BM,'nabati '!BP:BP,Daily!$A374,'nabati '!BN:BN,Daily!$C$1)/6</f>
        <v>0</v>
      </c>
      <c r="O374" s="21">
        <f>+SUMPRODUCT($E$1:$N$1,E374:N374)</f>
        <v>0</v>
      </c>
    </row>
    <row r="375" spans="1:17" s="367" customFormat="1" outlineLevel="1">
      <c r="A375" s="352" t="s">
        <v>459</v>
      </c>
      <c r="B375" s="187" t="s">
        <v>31</v>
      </c>
      <c r="C375" s="376" t="s">
        <v>460</v>
      </c>
      <c r="D375" s="376" t="s">
        <v>458</v>
      </c>
      <c r="E375" s="448">
        <f>+SUMIFS('nabati '!B:B,'nabati '!$E:$E,Daily!$A375,'nabati '!$C:$C,Daily!$C$1)/6</f>
        <v>0</v>
      </c>
      <c r="F375" s="448">
        <f>+SUMIFS('nabati '!I:I,'nabati '!$L:$L,Daily!$A375,'nabati '!$J:$J,Daily!$C$1)/6</f>
        <v>0</v>
      </c>
      <c r="G375" s="448">
        <f>+SUMIFS('nabati '!P:P,'nabati '!$S:$S,Daily!$A375,'nabati '!$Q:$Q,Daily!$C$1)/60</f>
        <v>0</v>
      </c>
      <c r="H375" s="448">
        <f>+SUMIFS('nabati '!W:W,'nabati '!$Z:$Z,Daily!$A375,'nabati '!$X:$X,Daily!$C$1)/6</f>
        <v>0</v>
      </c>
      <c r="I375" s="448">
        <f>+SUMIFS('nabati '!AD:AD,'nabati '!$AG:$AG,Daily!$A375,'nabati '!$AE:$AE,Daily!$C$1)/60</f>
        <v>0</v>
      </c>
      <c r="J375" s="448">
        <f>+SUMIFS('nabati '!AK:AK,'nabati '!$AN:$AN,Daily!$A375,'nabati '!$AL:$AL,Daily!$C$1)/60</f>
        <v>0</v>
      </c>
      <c r="K375" s="448">
        <f>+SUMIFS('nabati '!AR:AR,'nabati '!$AU:$AU,Daily!$A375,'nabati '!$AS:$AS,Daily!$C$1)/60</f>
        <v>0</v>
      </c>
      <c r="L375" s="448">
        <f>+SUMIFS('nabati '!AY:AY,'nabati '!$BB:$BB,Daily!$A375,'nabati '!$AZ:$AZ,Daily!$C$1)/20</f>
        <v>0</v>
      </c>
      <c r="M375" s="338">
        <f>+SUMIFS('nabati '!BF:BF,'nabati '!$BI:$BI,Daily!$A375,'nabati '!$BG:$BG,Daily!$C$1)/6</f>
        <v>0</v>
      </c>
      <c r="N375" s="338">
        <f>+SUMIFS('nabati '!BM:BM,'nabati '!BP:BP,Daily!$A375,'nabati '!BN:BN,Daily!$C$1)/6</f>
        <v>0</v>
      </c>
      <c r="O375" s="21">
        <f t="shared" ref="O375:O388" si="36">+SUMPRODUCT($E$1:$N$1,E375:N375)</f>
        <v>0</v>
      </c>
    </row>
    <row r="376" spans="1:17" s="269" customFormat="1" outlineLevel="1">
      <c r="A376" s="191" t="s">
        <v>461</v>
      </c>
      <c r="B376" s="190" t="s">
        <v>31</v>
      </c>
      <c r="C376" s="20" t="s">
        <v>462</v>
      </c>
      <c r="D376" s="376" t="s">
        <v>458</v>
      </c>
      <c r="E376" s="21">
        <f>+SUMIFS('nabati '!B:B,'nabati '!$E:$E,Daily!$A376,'nabati '!$C:$C,Daily!$C$1)/6</f>
        <v>0</v>
      </c>
      <c r="F376" s="21">
        <f>+SUMIFS('nabati '!I:I,'nabati '!$L:$L,Daily!$A376,'nabati '!$J:$J,Daily!$C$1)/6</f>
        <v>0</v>
      </c>
      <c r="G376" s="21">
        <f>+SUMIFS('nabati '!P:P,'nabati '!$S:$S,Daily!$A376,'nabati '!$Q:$Q,Daily!$C$1)/60</f>
        <v>0</v>
      </c>
      <c r="H376" s="21">
        <f>+SUMIFS('nabati '!W:W,'nabati '!$Z:$Z,Daily!$A376,'nabati '!$X:$X,Daily!$C$1)/6</f>
        <v>0</v>
      </c>
      <c r="I376" s="21">
        <f>+SUMIFS('nabati '!AD:AD,'nabati '!$AG:$AG,Daily!$A376,'nabati '!$AE:$AE,Daily!$C$1)/60</f>
        <v>0</v>
      </c>
      <c r="J376" s="21">
        <f>+SUMIFS('nabati '!AK:AK,'nabati '!$AN:$AN,Daily!$A376,'nabati '!$AL:$AL,Daily!$C$1)/60</f>
        <v>0</v>
      </c>
      <c r="K376" s="21">
        <f>+SUMIFS('nabati '!AR:AR,'nabati '!$AU:$AU,Daily!$A376,'nabati '!$AS:$AS,Daily!$C$1)/60</f>
        <v>0</v>
      </c>
      <c r="L376" s="21">
        <f>+SUMIFS('nabati '!AY:AY,'nabati '!$BB:$BB,Daily!$A376,'nabati '!$AZ:$AZ,Daily!$C$1)/20</f>
        <v>0</v>
      </c>
      <c r="M376" s="335">
        <f>+SUMIFS('nabati '!BF:BF,'nabati '!$BI:$BI,Daily!$A376,'nabati '!$BG:$BG,Daily!$C$1)/6</f>
        <v>0</v>
      </c>
      <c r="N376" s="335">
        <f>+SUMIFS('nabati '!BM:BM,'nabati '!BP:BP,Daily!$A376,'nabati '!BN:BN,Daily!$C$1)/6</f>
        <v>0</v>
      </c>
      <c r="O376" s="21">
        <f t="shared" si="36"/>
        <v>0</v>
      </c>
    </row>
    <row r="377" spans="1:17" s="367" customFormat="1" outlineLevel="1">
      <c r="A377" s="352" t="s">
        <v>463</v>
      </c>
      <c r="B377" s="187" t="s">
        <v>31</v>
      </c>
      <c r="C377" s="376" t="s">
        <v>464</v>
      </c>
      <c r="D377" s="376" t="s">
        <v>458</v>
      </c>
      <c r="E377" s="448">
        <f>+SUMIFS('nabati '!B:B,'nabati '!$E:$E,Daily!$A377,'nabati '!$C:$C,Daily!$C$1)/6</f>
        <v>0</v>
      </c>
      <c r="F377" s="448">
        <f>+SUMIFS('nabati '!I:I,'nabati '!$L:$L,Daily!$A377,'nabati '!$J:$J,Daily!$C$1)/6</f>
        <v>0</v>
      </c>
      <c r="G377" s="448">
        <f>+SUMIFS('nabati '!P:P,'nabati '!$S:$S,Daily!$A377,'nabati '!$Q:$Q,Daily!$C$1)/60</f>
        <v>0</v>
      </c>
      <c r="H377" s="448">
        <f>+SUMIFS('nabati '!W:W,'nabati '!$Z:$Z,Daily!$A377,'nabati '!$X:$X,Daily!$C$1)/6</f>
        <v>0</v>
      </c>
      <c r="I377" s="448">
        <f>+SUMIFS('nabati '!AD:AD,'nabati '!$AG:$AG,Daily!$A377,'nabati '!$AE:$AE,Daily!$C$1)/60</f>
        <v>0</v>
      </c>
      <c r="J377" s="448">
        <f>+SUMIFS('nabati '!AK:AK,'nabati '!$AN:$AN,Daily!$A377,'nabati '!$AL:$AL,Daily!$C$1)/60</f>
        <v>0</v>
      </c>
      <c r="K377" s="448">
        <f>+SUMIFS('nabati '!AR:AR,'nabati '!$AU:$AU,Daily!$A377,'nabati '!$AS:$AS,Daily!$C$1)/60</f>
        <v>0</v>
      </c>
      <c r="L377" s="448">
        <f>+SUMIFS('nabati '!AY:AY,'nabati '!$BB:$BB,Daily!$A377,'nabati '!$AZ:$AZ,Daily!$C$1)/20</f>
        <v>0</v>
      </c>
      <c r="M377" s="338">
        <f>+SUMIFS('nabati '!BF:BF,'nabati '!$BI:$BI,Daily!$A377,'nabati '!$BG:$BG,Daily!$C$1)/6</f>
        <v>0</v>
      </c>
      <c r="N377" s="338">
        <f>+SUMIFS('nabati '!BM:BM,'nabati '!BP:BP,Daily!$A377,'nabati '!BN:BN,Daily!$C$1)/6</f>
        <v>0</v>
      </c>
      <c r="O377" s="21">
        <f t="shared" si="36"/>
        <v>0</v>
      </c>
    </row>
    <row r="378" spans="1:17" s="367" customFormat="1" outlineLevel="1">
      <c r="A378" s="352" t="s">
        <v>465</v>
      </c>
      <c r="B378" s="187" t="s">
        <v>31</v>
      </c>
      <c r="C378" s="376" t="s">
        <v>466</v>
      </c>
      <c r="D378" s="376" t="s">
        <v>458</v>
      </c>
      <c r="E378" s="21">
        <f>+SUMIFS('nabati '!B:B,'nabati '!$E:$E,Daily!$A378,'nabati '!$C:$C,Daily!$C$1)/6</f>
        <v>0</v>
      </c>
      <c r="F378" s="21">
        <f>+SUMIFS('nabati '!I:I,'nabati '!$L:$L,Daily!$A378,'nabati '!$J:$J,Daily!$C$1)/6</f>
        <v>0</v>
      </c>
      <c r="G378" s="21">
        <f>+SUMIFS('nabati '!P:P,'nabati '!$S:$S,Daily!$A378,'nabati '!$Q:$Q,Daily!$C$1)/60</f>
        <v>0</v>
      </c>
      <c r="H378" s="21">
        <f>+SUMIFS('nabati '!W:W,'nabati '!$Z:$Z,Daily!$A378,'nabati '!$X:$X,Daily!$C$1)/6</f>
        <v>0</v>
      </c>
      <c r="I378" s="21">
        <f>+SUMIFS('nabati '!AD:AD,'nabati '!$AG:$AG,Daily!$A378,'nabati '!$AE:$AE,Daily!$C$1)/60</f>
        <v>0</v>
      </c>
      <c r="J378" s="21">
        <f>+SUMIFS('nabati '!AK:AK,'nabati '!$AN:$AN,Daily!$A378,'nabati '!$AL:$AL,Daily!$C$1)/60</f>
        <v>0</v>
      </c>
      <c r="K378" s="21">
        <f>+SUMIFS('nabati '!AR:AR,'nabati '!$AU:$AU,Daily!$A378,'nabati '!$AS:$AS,Daily!$C$1)/60</f>
        <v>0</v>
      </c>
      <c r="L378" s="21">
        <f>+SUMIFS('nabati '!AY:AY,'nabati '!$BB:$BB,Daily!$A378,'nabati '!$AZ:$AZ,Daily!$C$1)/20</f>
        <v>0</v>
      </c>
      <c r="M378" s="335">
        <f>+SUMIFS('nabati '!BF:BF,'nabati '!$BI:$BI,Daily!$A378,'nabati '!$BG:$BG,Daily!$C$1)/6</f>
        <v>0</v>
      </c>
      <c r="N378" s="338">
        <f>+SUMIFS('nabati '!BM:BM,'nabati '!BP:BP,Daily!$A378,'nabati '!BN:BN,Daily!$C$1)/6</f>
        <v>0</v>
      </c>
      <c r="O378" s="21">
        <f t="shared" si="36"/>
        <v>0</v>
      </c>
    </row>
    <row r="379" spans="1:17" s="367" customFormat="1" outlineLevel="1">
      <c r="A379" s="352" t="s">
        <v>467</v>
      </c>
      <c r="B379" s="187" t="s">
        <v>31</v>
      </c>
      <c r="C379" s="376" t="s">
        <v>468</v>
      </c>
      <c r="D379" s="376" t="s">
        <v>458</v>
      </c>
      <c r="E379" s="21">
        <f>+SUMIFS('nabati '!B:B,'nabati '!$E:$E,Daily!$A379,'nabati '!$C:$C,Daily!$C$1)/6</f>
        <v>0</v>
      </c>
      <c r="F379" s="21">
        <f>+SUMIFS('nabati '!I:I,'nabati '!$L:$L,Daily!$A379,'nabati '!$J:$J,Daily!$C$1)/6</f>
        <v>10</v>
      </c>
      <c r="G379" s="21">
        <f>+SUMIFS('nabati '!P:P,'nabati '!$S:$S,Daily!$A379,'nabati '!$Q:$Q,Daily!$C$1)/60</f>
        <v>1</v>
      </c>
      <c r="H379" s="21">
        <f>+SUMIFS('nabati '!W:W,'nabati '!$Z:$Z,Daily!$A379,'nabati '!$X:$X,Daily!$C$1)/6</f>
        <v>0</v>
      </c>
      <c r="I379" s="21">
        <f>+SUMIFS('nabati '!AD:AD,'nabati '!$AG:$AG,Daily!$A379,'nabati '!$AE:$AE,Daily!$C$1)/60</f>
        <v>0</v>
      </c>
      <c r="J379" s="21">
        <f>+SUMIFS('nabati '!AK:AK,'nabati '!$AN:$AN,Daily!$A379,'nabati '!$AL:$AL,Daily!$C$1)/60</f>
        <v>0</v>
      </c>
      <c r="K379" s="21">
        <f>+SUMIFS('nabati '!AR:AR,'nabati '!$AU:$AU,Daily!$A379,'nabati '!$AS:$AS,Daily!$C$1)/60</f>
        <v>0</v>
      </c>
      <c r="L379" s="21">
        <f>+SUMIFS('nabati '!AY:AY,'nabati '!$BB:$BB,Daily!$A379,'nabati '!$AZ:$AZ,Daily!$C$1)/20</f>
        <v>5</v>
      </c>
      <c r="M379" s="335">
        <f>+SUMIFS('nabati '!BF:BF,'nabati '!$BI:$BI,Daily!$A379,'nabati '!$BG:$BG,Daily!$C$1)/6</f>
        <v>0</v>
      </c>
      <c r="N379" s="338">
        <f>+SUMIFS('nabati '!BM:BM,'nabati '!BP:BP,Daily!$A379,'nabati '!BN:BN,Daily!$C$1)/6</f>
        <v>0</v>
      </c>
      <c r="O379" s="21">
        <f t="shared" si="36"/>
        <v>4107</v>
      </c>
    </row>
    <row r="380" spans="1:17" s="367" customFormat="1" outlineLevel="1">
      <c r="A380" s="352" t="s">
        <v>469</v>
      </c>
      <c r="B380" s="187" t="s">
        <v>31</v>
      </c>
      <c r="C380" s="376" t="s">
        <v>470</v>
      </c>
      <c r="D380" s="376" t="s">
        <v>458</v>
      </c>
      <c r="E380" s="448">
        <f>+SUMIFS('nabati '!B:B,'nabati '!$E:$E,Daily!$A380,'nabati '!$C:$C,Daily!$C$1)/6</f>
        <v>0</v>
      </c>
      <c r="F380" s="448">
        <f>+SUMIFS('nabati '!I:I,'nabati '!$L:$L,Daily!$A380,'nabati '!$J:$J,Daily!$C$1)/6</f>
        <v>0</v>
      </c>
      <c r="G380" s="448">
        <f>+SUMIFS('nabati '!P:P,'nabati '!$S:$S,Daily!$A380,'nabati '!$Q:$Q,Daily!$C$1)/60</f>
        <v>0</v>
      </c>
      <c r="H380" s="448">
        <f>+SUMIFS('nabati '!W:W,'nabati '!$Z:$Z,Daily!$A380,'nabati '!$X:$X,Daily!$C$1)/6</f>
        <v>0</v>
      </c>
      <c r="I380" s="448">
        <f>+SUMIFS('nabati '!AD:AD,'nabati '!$AG:$AG,Daily!$A380,'nabati '!$AE:$AE,Daily!$C$1)/60</f>
        <v>0</v>
      </c>
      <c r="J380" s="448">
        <f>+SUMIFS('nabati '!AK:AK,'nabati '!$AN:$AN,Daily!$A380,'nabati '!$AL:$AL,Daily!$C$1)/60</f>
        <v>0</v>
      </c>
      <c r="K380" s="448">
        <f>+SUMIFS('nabati '!AR:AR,'nabati '!$AU:$AU,Daily!$A380,'nabati '!$AS:$AS,Daily!$C$1)/60</f>
        <v>0</v>
      </c>
      <c r="L380" s="448">
        <f>+SUMIFS('nabati '!AY:AY,'nabati '!$BB:$BB,Daily!$A380,'nabati '!$AZ:$AZ,Daily!$C$1)/20</f>
        <v>0</v>
      </c>
      <c r="M380" s="338">
        <f>+SUMIFS('nabati '!BF:BF,'nabati '!$BI:$BI,Daily!$A380,'nabati '!$BG:$BG,Daily!$C$1)/6</f>
        <v>0</v>
      </c>
      <c r="N380" s="338">
        <f>+SUMIFS('nabati '!BM:BM,'nabati '!BP:BP,Daily!$A380,'nabati '!BN:BN,Daily!$C$1)/6</f>
        <v>0</v>
      </c>
      <c r="O380" s="21">
        <f t="shared" si="36"/>
        <v>0</v>
      </c>
    </row>
    <row r="381" spans="1:17" s="367" customFormat="1" outlineLevel="1">
      <c r="A381" s="352" t="s">
        <v>471</v>
      </c>
      <c r="B381" s="187" t="s">
        <v>31</v>
      </c>
      <c r="C381" s="376" t="s">
        <v>472</v>
      </c>
      <c r="D381" s="376" t="s">
        <v>458</v>
      </c>
      <c r="E381" s="448">
        <f>+SUMIFS('nabati '!B:B,'nabati '!$E:$E,Daily!$A381,'nabati '!$C:$C,Daily!$C$1)/6</f>
        <v>0</v>
      </c>
      <c r="F381" s="448">
        <f>+SUMIFS('nabati '!I:I,'nabati '!$L:$L,Daily!$A381,'nabati '!$J:$J,Daily!$C$1)/6</f>
        <v>0</v>
      </c>
      <c r="G381" s="448">
        <f>+SUMIFS('nabati '!P:P,'nabati '!$S:$S,Daily!$A381,'nabati '!$Q:$Q,Daily!$C$1)/60</f>
        <v>0</v>
      </c>
      <c r="H381" s="448">
        <f>+SUMIFS('nabati '!W:W,'nabati '!$Z:$Z,Daily!$A381,'nabati '!$X:$X,Daily!$C$1)/6</f>
        <v>0</v>
      </c>
      <c r="I381" s="448">
        <f>+SUMIFS('nabati '!AD:AD,'nabati '!$AG:$AG,Daily!$A381,'nabati '!$AE:$AE,Daily!$C$1)/60</f>
        <v>0</v>
      </c>
      <c r="J381" s="448">
        <f>+SUMIFS('nabati '!AK:AK,'nabati '!$AN:$AN,Daily!$A381,'nabati '!$AL:$AL,Daily!$C$1)/60</f>
        <v>0</v>
      </c>
      <c r="K381" s="448">
        <f>+SUMIFS('nabati '!AR:AR,'nabati '!$AU:$AU,Daily!$A381,'nabati '!$AS:$AS,Daily!$C$1)/60</f>
        <v>0</v>
      </c>
      <c r="L381" s="448">
        <f>+SUMIFS('nabati '!AY:AY,'nabati '!$BB:$BB,Daily!$A381,'nabati '!$AZ:$AZ,Daily!$C$1)/20</f>
        <v>0</v>
      </c>
      <c r="M381" s="338">
        <f>+SUMIFS('nabati '!BF:BF,'nabati '!$BI:$BI,Daily!$A381,'nabati '!$BG:$BG,Daily!$C$1)/6</f>
        <v>0</v>
      </c>
      <c r="N381" s="338">
        <f>+SUMIFS('nabati '!BM:BM,'nabati '!BP:BP,Daily!$A381,'nabati '!BN:BN,Daily!$C$1)/6</f>
        <v>0</v>
      </c>
      <c r="O381" s="21">
        <f t="shared" si="36"/>
        <v>0</v>
      </c>
    </row>
    <row r="382" spans="1:17" s="367" customFormat="1" outlineLevel="1">
      <c r="A382" s="352" t="s">
        <v>473</v>
      </c>
      <c r="B382" s="187" t="s">
        <v>31</v>
      </c>
      <c r="C382" s="376" t="s">
        <v>474</v>
      </c>
      <c r="D382" s="376" t="s">
        <v>458</v>
      </c>
      <c r="E382" s="448">
        <f>+SUMIFS('nabati '!B:B,'nabati '!$E:$E,Daily!$A382,'nabati '!$C:$C,Daily!$C$1)/6</f>
        <v>0</v>
      </c>
      <c r="F382" s="448">
        <f>+SUMIFS('nabati '!I:I,'nabati '!$L:$L,Daily!$A382,'nabati '!$J:$J,Daily!$C$1)/6</f>
        <v>0</v>
      </c>
      <c r="G382" s="448">
        <f>+SUMIFS('nabati '!P:P,'nabati '!$S:$S,Daily!$A382,'nabati '!$Q:$Q,Daily!$C$1)/60</f>
        <v>0</v>
      </c>
      <c r="H382" s="448">
        <f>+SUMIFS('nabati '!W:W,'nabati '!$Z:$Z,Daily!$A382,'nabati '!$X:$X,Daily!$C$1)/6</f>
        <v>0</v>
      </c>
      <c r="I382" s="448">
        <f>+SUMIFS('nabati '!AD:AD,'nabati '!$AG:$AG,Daily!$A382,'nabati '!$AE:$AE,Daily!$C$1)/60</f>
        <v>0</v>
      </c>
      <c r="J382" s="448">
        <f>+SUMIFS('nabati '!AK:AK,'nabati '!$AN:$AN,Daily!$A382,'nabati '!$AL:$AL,Daily!$C$1)/60</f>
        <v>0</v>
      </c>
      <c r="K382" s="448">
        <f>+SUMIFS('nabati '!AR:AR,'nabati '!$AU:$AU,Daily!$A382,'nabati '!$AS:$AS,Daily!$C$1)/60</f>
        <v>0</v>
      </c>
      <c r="L382" s="448">
        <f>+SUMIFS('nabati '!AY:AY,'nabati '!$BB:$BB,Daily!$A382,'nabati '!$AZ:$AZ,Daily!$C$1)/20</f>
        <v>0</v>
      </c>
      <c r="M382" s="338">
        <f>+SUMIFS('nabati '!BF:BF,'nabati '!$BI:$BI,Daily!$A382,'nabati '!$BG:$BG,Daily!$C$1)/6</f>
        <v>0</v>
      </c>
      <c r="N382" s="338">
        <f>+SUMIFS('nabati '!BM:BM,'nabati '!BP:BP,Daily!$A382,'nabati '!BN:BN,Daily!$C$1)/6</f>
        <v>0</v>
      </c>
      <c r="O382" s="21">
        <f t="shared" si="36"/>
        <v>0</v>
      </c>
    </row>
    <row r="383" spans="1:17" s="367" customFormat="1" outlineLevel="1">
      <c r="A383" s="352" t="s">
        <v>475</v>
      </c>
      <c r="B383" s="187" t="s">
        <v>31</v>
      </c>
      <c r="C383" s="376" t="s">
        <v>476</v>
      </c>
      <c r="D383" s="376" t="s">
        <v>458</v>
      </c>
      <c r="E383" s="448">
        <f>+SUMIFS('nabati '!B:B,'nabati '!$E:$E,Daily!$A383,'nabati '!$C:$C,Daily!$C$1)/6</f>
        <v>0</v>
      </c>
      <c r="F383" s="448">
        <f>+SUMIFS('nabati '!I:I,'nabati '!$L:$L,Daily!$A383,'nabati '!$J:$J,Daily!$C$1)/6</f>
        <v>30</v>
      </c>
      <c r="G383" s="448">
        <f>+SUMIFS('nabati '!P:P,'nabati '!$S:$S,Daily!$A383,'nabati '!$Q:$Q,Daily!$C$1)/60</f>
        <v>5</v>
      </c>
      <c r="H383" s="448">
        <f>+SUMIFS('nabati '!W:W,'nabati '!$Z:$Z,Daily!$A383,'nabati '!$X:$X,Daily!$C$1)/6</f>
        <v>0</v>
      </c>
      <c r="I383" s="448">
        <f>+SUMIFS('nabati '!AD:AD,'nabati '!$AG:$AG,Daily!$A383,'nabati '!$AE:$AE,Daily!$C$1)/60</f>
        <v>0</v>
      </c>
      <c r="J383" s="448">
        <f>+SUMIFS('nabati '!AK:AK,'nabati '!$AN:$AN,Daily!$A383,'nabati '!$AL:$AL,Daily!$C$1)/60</f>
        <v>0</v>
      </c>
      <c r="K383" s="448">
        <f>+SUMIFS('nabati '!AR:AR,'nabati '!$AU:$AU,Daily!$A383,'nabati '!$AS:$AS,Daily!$C$1)/60</f>
        <v>0</v>
      </c>
      <c r="L383" s="448">
        <f>+SUMIFS('nabati '!AY:AY,'nabati '!$BB:$BB,Daily!$A383,'nabati '!$AZ:$AZ,Daily!$C$1)/20</f>
        <v>5</v>
      </c>
      <c r="M383" s="338">
        <f>+SUMIFS('nabati '!BF:BF,'nabati '!$BI:$BI,Daily!$A383,'nabati '!$BG:$BG,Daily!$C$1)/6</f>
        <v>0</v>
      </c>
      <c r="N383" s="338">
        <f>+SUMIFS('nabati '!BM:BM,'nabati '!BP:BP,Daily!$A383,'nabati '!BN:BN,Daily!$C$1)/6</f>
        <v>0</v>
      </c>
      <c r="O383" s="21">
        <f t="shared" si="36"/>
        <v>9241</v>
      </c>
    </row>
    <row r="384" spans="1:17" s="367" customFormat="1" outlineLevel="1">
      <c r="A384" s="352" t="s">
        <v>477</v>
      </c>
      <c r="B384" s="187" t="s">
        <v>31</v>
      </c>
      <c r="C384" s="376" t="s">
        <v>478</v>
      </c>
      <c r="D384" s="376" t="s">
        <v>458</v>
      </c>
      <c r="E384" s="448">
        <f>+SUMIFS('nabati '!B:B,'nabati '!$E:$E,Daily!$A384,'nabati '!$C:$C,Daily!$C$1)/6</f>
        <v>0</v>
      </c>
      <c r="F384" s="448">
        <f>+SUMIFS('nabati '!I:I,'nabati '!$L:$L,Daily!$A384,'nabati '!$J:$J,Daily!$C$1)/6</f>
        <v>0</v>
      </c>
      <c r="G384" s="448">
        <f>+SUMIFS('nabati '!P:P,'nabati '!$S:$S,Daily!$A384,'nabati '!$Q:$Q,Daily!$C$1)/60</f>
        <v>0</v>
      </c>
      <c r="H384" s="448">
        <f>+SUMIFS('nabati '!W:W,'nabati '!$Z:$Z,Daily!$A384,'nabati '!$X:$X,Daily!$C$1)/6</f>
        <v>0</v>
      </c>
      <c r="I384" s="448">
        <f>+SUMIFS('nabati '!AD:AD,'nabati '!$AG:$AG,Daily!$A384,'nabati '!$AE:$AE,Daily!$C$1)/60</f>
        <v>0</v>
      </c>
      <c r="J384" s="448">
        <f>+SUMIFS('nabati '!AK:AK,'nabati '!$AN:$AN,Daily!$A384,'nabati '!$AL:$AL,Daily!$C$1)/60</f>
        <v>0</v>
      </c>
      <c r="K384" s="448">
        <f>+SUMIFS('nabati '!AR:AR,'nabati '!$AU:$AU,Daily!$A384,'nabati '!$AS:$AS,Daily!$C$1)/60</f>
        <v>0</v>
      </c>
      <c r="L384" s="448">
        <f>+SUMIFS('nabati '!AY:AY,'nabati '!$BB:$BB,Daily!$A384,'nabati '!$AZ:$AZ,Daily!$C$1)/20</f>
        <v>0</v>
      </c>
      <c r="M384" s="338">
        <f>+SUMIFS('nabati '!BF:BF,'nabati '!$BI:$BI,Daily!$A384,'nabati '!$BG:$BG,Daily!$C$1)/6</f>
        <v>0</v>
      </c>
      <c r="N384" s="338">
        <f>+SUMIFS('nabati '!BM:BM,'nabati '!BP:BP,Daily!$A384,'nabati '!BN:BN,Daily!$C$1)/6</f>
        <v>0</v>
      </c>
      <c r="O384" s="21">
        <f t="shared" si="36"/>
        <v>0</v>
      </c>
    </row>
    <row r="385" spans="1:17" s="367" customFormat="1" outlineLevel="1">
      <c r="A385" s="352" t="s">
        <v>479</v>
      </c>
      <c r="B385" s="187" t="s">
        <v>31</v>
      </c>
      <c r="C385" s="376" t="s">
        <v>480</v>
      </c>
      <c r="D385" s="376" t="s">
        <v>458</v>
      </c>
      <c r="E385" s="448">
        <f>+SUMIFS('nabati '!B:B,'nabati '!$E:$E,Daily!$A385,'nabati '!$C:$C,Daily!$C$1)/6</f>
        <v>0</v>
      </c>
      <c r="F385" s="448">
        <f>+SUMIFS('nabati '!I:I,'nabati '!$L:$L,Daily!$A385,'nabati '!$J:$J,Daily!$C$1)/6</f>
        <v>0</v>
      </c>
      <c r="G385" s="448">
        <f>+SUMIFS('nabati '!P:P,'nabati '!$S:$S,Daily!$A385,'nabati '!$Q:$Q,Daily!$C$1)/60</f>
        <v>0</v>
      </c>
      <c r="H385" s="448">
        <f>+SUMIFS('nabati '!W:W,'nabati '!$Z:$Z,Daily!$A385,'nabati '!$X:$X,Daily!$C$1)/6</f>
        <v>0</v>
      </c>
      <c r="I385" s="448">
        <f>+SUMIFS('nabati '!AD:AD,'nabati '!$AG:$AG,Daily!$A385,'nabati '!$AE:$AE,Daily!$C$1)/60</f>
        <v>0</v>
      </c>
      <c r="J385" s="448">
        <f>+SUMIFS('nabati '!AK:AK,'nabati '!$AN:$AN,Daily!$A385,'nabati '!$AL:$AL,Daily!$C$1)/60</f>
        <v>0</v>
      </c>
      <c r="K385" s="448">
        <f>+SUMIFS('nabati '!AR:AR,'nabati '!$AU:$AU,Daily!$A385,'nabati '!$AS:$AS,Daily!$C$1)/60</f>
        <v>0</v>
      </c>
      <c r="L385" s="448">
        <f>+SUMIFS('nabati '!AY:AY,'nabati '!$BB:$BB,Daily!$A385,'nabati '!$AZ:$AZ,Daily!$C$1)/20</f>
        <v>0</v>
      </c>
      <c r="M385" s="338">
        <f>+SUMIFS('nabati '!BF:BF,'nabati '!$BI:$BI,Daily!$A385,'nabati '!$BG:$BG,Daily!$C$1)/6</f>
        <v>0</v>
      </c>
      <c r="N385" s="338">
        <f>+SUMIFS('nabati '!BM:BM,'nabati '!BP:BP,Daily!$A385,'nabati '!BN:BN,Daily!$C$1)/6</f>
        <v>0</v>
      </c>
      <c r="O385" s="21">
        <f t="shared" si="36"/>
        <v>0</v>
      </c>
    </row>
    <row r="386" spans="1:17" s="367" customFormat="1" outlineLevel="1">
      <c r="A386" s="352" t="s">
        <v>481</v>
      </c>
      <c r="B386" s="187" t="s">
        <v>31</v>
      </c>
      <c r="C386" s="376" t="s">
        <v>482</v>
      </c>
      <c r="D386" s="376" t="s">
        <v>458</v>
      </c>
      <c r="E386" s="448">
        <f>+SUMIFS('nabati '!B:B,'nabati '!$E:$E,Daily!$A386,'nabati '!$C:$C,Daily!$C$1)/6</f>
        <v>0</v>
      </c>
      <c r="F386" s="448">
        <f>+SUMIFS('nabati '!I:I,'nabati '!$L:$L,Daily!$A386,'nabati '!$J:$J,Daily!$C$1)/6</f>
        <v>0</v>
      </c>
      <c r="G386" s="448">
        <f>+SUMIFS('nabati '!P:P,'nabati '!$S:$S,Daily!$A386,'nabati '!$Q:$Q,Daily!$C$1)/60</f>
        <v>0</v>
      </c>
      <c r="H386" s="448">
        <f>+SUMIFS('nabati '!W:W,'nabati '!$Z:$Z,Daily!$A386,'nabati '!$X:$X,Daily!$C$1)/6</f>
        <v>0</v>
      </c>
      <c r="I386" s="448">
        <f>+SUMIFS('nabati '!AD:AD,'nabati '!$AG:$AG,Daily!$A386,'nabati '!$AE:$AE,Daily!$C$1)/60</f>
        <v>0</v>
      </c>
      <c r="J386" s="448">
        <f>+SUMIFS('nabati '!AK:AK,'nabati '!$AN:$AN,Daily!$A386,'nabati '!$AL:$AL,Daily!$C$1)/60</f>
        <v>0</v>
      </c>
      <c r="K386" s="448">
        <f>+SUMIFS('nabati '!AR:AR,'nabati '!$AU:$AU,Daily!$A386,'nabati '!$AS:$AS,Daily!$C$1)/60</f>
        <v>0</v>
      </c>
      <c r="L386" s="448">
        <f>+SUMIFS('nabati '!AY:AY,'nabati '!$BB:$BB,Daily!$A386,'nabati '!$AZ:$AZ,Daily!$C$1)/20</f>
        <v>0</v>
      </c>
      <c r="M386" s="338">
        <f>+SUMIFS('nabati '!BF:BF,'nabati '!$BI:$BI,Daily!$A386,'nabati '!$BG:$BG,Daily!$C$1)/6</f>
        <v>0</v>
      </c>
      <c r="N386" s="338">
        <f>+SUMIFS('nabati '!BM:BM,'nabati '!BP:BP,Daily!$A386,'nabati '!BN:BN,Daily!$C$1)/6</f>
        <v>0</v>
      </c>
      <c r="O386" s="21">
        <f t="shared" si="36"/>
        <v>0</v>
      </c>
    </row>
    <row r="387" spans="1:17" s="367" customFormat="1" outlineLevel="1">
      <c r="A387" s="352" t="s">
        <v>483</v>
      </c>
      <c r="B387" s="187" t="s">
        <v>31</v>
      </c>
      <c r="C387" s="376" t="s">
        <v>484</v>
      </c>
      <c r="D387" s="376" t="s">
        <v>458</v>
      </c>
      <c r="E387" s="448">
        <f>+SUMIFS('nabati '!B:B,'nabati '!$E:$E,Daily!$A387,'nabati '!$C:$C,Daily!$C$1)/6</f>
        <v>0</v>
      </c>
      <c r="F387" s="448">
        <f>+SUMIFS('nabati '!I:I,'nabati '!$L:$L,Daily!$A387,'nabati '!$J:$J,Daily!$C$1)/6</f>
        <v>0</v>
      </c>
      <c r="G387" s="448">
        <f>+SUMIFS('nabati '!P:P,'nabati '!$S:$S,Daily!$A387,'nabati '!$Q:$Q,Daily!$C$1)/60</f>
        <v>0</v>
      </c>
      <c r="H387" s="448">
        <f>+SUMIFS('nabati '!W:W,'nabati '!$Z:$Z,Daily!$A387,'nabati '!$X:$X,Daily!$C$1)/6</f>
        <v>0</v>
      </c>
      <c r="I387" s="448">
        <f>+SUMIFS('nabati '!AD:AD,'nabati '!$AG:$AG,Daily!$A387,'nabati '!$AE:$AE,Daily!$C$1)/60</f>
        <v>0</v>
      </c>
      <c r="J387" s="448">
        <f>+SUMIFS('nabati '!AK:AK,'nabati '!$AN:$AN,Daily!$A387,'nabati '!$AL:$AL,Daily!$C$1)/60</f>
        <v>0</v>
      </c>
      <c r="K387" s="448">
        <f>+SUMIFS('nabati '!AR:AR,'nabati '!$AU:$AU,Daily!$A387,'nabati '!$AS:$AS,Daily!$C$1)/60</f>
        <v>0</v>
      </c>
      <c r="L387" s="448">
        <f>+SUMIFS('nabati '!AY:AY,'nabati '!$BB:$BB,Daily!$A387,'nabati '!$AZ:$AZ,Daily!$C$1)/20</f>
        <v>0</v>
      </c>
      <c r="M387" s="338">
        <f>+SUMIFS('nabati '!BF:BF,'nabati '!$BI:$BI,Daily!$A387,'nabati '!$BG:$BG,Daily!$C$1)/6</f>
        <v>0</v>
      </c>
      <c r="N387" s="338">
        <f>+SUMIFS('nabati '!BM:BM,'nabati '!BP:BP,Daily!$A387,'nabati '!BN:BN,Daily!$C$1)/6</f>
        <v>0</v>
      </c>
      <c r="O387" s="21">
        <f t="shared" si="36"/>
        <v>0</v>
      </c>
    </row>
    <row r="388" spans="1:17" s="367" customFormat="1" outlineLevel="1">
      <c r="A388" s="352" t="s">
        <v>485</v>
      </c>
      <c r="B388" s="187" t="s">
        <v>31</v>
      </c>
      <c r="C388" s="376" t="s">
        <v>486</v>
      </c>
      <c r="D388" s="376" t="s">
        <v>458</v>
      </c>
      <c r="E388" s="448">
        <f>+SUMIFS('nabati '!B:B,'nabati '!$E:$E,Daily!$A388,'nabati '!$C:$C,Daily!$C$1)/6</f>
        <v>0</v>
      </c>
      <c r="F388" s="448">
        <f>+SUMIFS('nabati '!I:I,'nabati '!$L:$L,Daily!$A388,'nabati '!$J:$J,Daily!$C$1)/6</f>
        <v>0</v>
      </c>
      <c r="G388" s="448">
        <f>+SUMIFS('nabati '!P:P,'nabati '!$S:$S,Daily!$A388,'nabati '!$Q:$Q,Daily!$C$1)/60</f>
        <v>0</v>
      </c>
      <c r="H388" s="448">
        <f>+SUMIFS('nabati '!W:W,'nabati '!$Z:$Z,Daily!$A388,'nabati '!$X:$X,Daily!$C$1)/6</f>
        <v>0</v>
      </c>
      <c r="I388" s="448">
        <f>+SUMIFS('nabati '!AD:AD,'nabati '!$AG:$AG,Daily!$A388,'nabati '!$AE:$AE,Daily!$C$1)/60</f>
        <v>0</v>
      </c>
      <c r="J388" s="448">
        <f>+SUMIFS('nabati '!AK:AK,'nabati '!$AN:$AN,Daily!$A388,'nabati '!$AL:$AL,Daily!$C$1)/60</f>
        <v>0</v>
      </c>
      <c r="K388" s="448">
        <f>+SUMIFS('nabati '!AR:AR,'nabati '!$AU:$AU,Daily!$A388,'nabati '!$AS:$AS,Daily!$C$1)/60</f>
        <v>0</v>
      </c>
      <c r="L388" s="448">
        <f>+SUMIFS('nabati '!AY:AY,'nabati '!$BB:$BB,Daily!$A388,'nabati '!$AZ:$AZ,Daily!$C$1)/20</f>
        <v>0</v>
      </c>
      <c r="M388" s="338">
        <f>+SUMIFS('nabati '!BF:BF,'nabati '!$BI:$BI,Daily!$A388,'nabati '!$BG:$BG,Daily!$C$1)/6</f>
        <v>0</v>
      </c>
      <c r="N388" s="338">
        <f>+SUMIFS('nabati '!BM:BM,'nabati '!BP:BP,Daily!$A388,'nabati '!BN:BN,Daily!$C$1)/6</f>
        <v>0</v>
      </c>
      <c r="O388" s="21">
        <f t="shared" si="36"/>
        <v>0</v>
      </c>
    </row>
    <row r="389" spans="1:17" s="423" customFormat="1" outlineLevel="1">
      <c r="A389" s="191">
        <v>14001</v>
      </c>
      <c r="B389" s="482"/>
      <c r="C389" s="20" t="s">
        <v>487</v>
      </c>
      <c r="D389" s="376" t="s">
        <v>458</v>
      </c>
      <c r="E389" s="483">
        <f>+SUMIFS('nabati '!B:B,'nabati '!$E:$E,Daily!$A389,'nabati '!$C:$C,Daily!$C$1)/6</f>
        <v>0</v>
      </c>
      <c r="F389" s="483">
        <f>+SUMIFS('nabati '!I:I,'nabati '!$L:$L,Daily!$A389,'nabati '!$J:$J,Daily!$C$1)/6</f>
        <v>0</v>
      </c>
      <c r="G389" s="483">
        <f>+SUMIFS('nabati '!P:P,'nabati '!$S:$S,Daily!$A389,'nabati '!$Q:$Q,Daily!$C$1)/60</f>
        <v>0</v>
      </c>
      <c r="H389" s="483">
        <f>+SUMIFS('nabati '!W:W,'nabati '!$Z:$Z,Daily!$A389,'nabati '!$X:$X,Daily!$C$1)/6</f>
        <v>0</v>
      </c>
      <c r="I389" s="483">
        <f>+SUMIFS('nabati '!AD:AD,'nabati '!$AG:$AG,Daily!$A389,'nabati '!$AE:$AE,Daily!$C$1)/60</f>
        <v>0</v>
      </c>
      <c r="J389" s="483">
        <f>+SUMIFS('nabati '!AK:AK,'nabati '!$AN:$AN,Daily!$A389,'nabati '!$AL:$AL,Daily!$C$1)/60</f>
        <v>0</v>
      </c>
      <c r="K389" s="483">
        <f>+SUMIFS('nabati '!AR:AR,'nabati '!$AU:$AU,Daily!$A389,'nabati '!$AS:$AS,Daily!$C$1)/60</f>
        <v>0</v>
      </c>
      <c r="L389" s="483">
        <f>+SUMIFS('nabati '!AY:AY,'nabati '!$BB:$BB,Daily!$A389,'nabati '!$AZ:$AZ,Daily!$C$1)/20</f>
        <v>0</v>
      </c>
      <c r="M389" s="487">
        <f>+SUMIFS('nabati '!BF:BF,'nabati '!$BI:$BI,Daily!$A389,'nabati '!$BG:$BG,Daily!$C$1)/6</f>
        <v>0</v>
      </c>
      <c r="N389" s="487">
        <f>+SUMIFS('nabati '!BM:BM,'nabati '!BP:BP,Daily!$A389,'nabati '!BN:BN,Daily!$C$1)/6</f>
        <v>0</v>
      </c>
      <c r="O389" s="34">
        <f>+SUMPRODUCT($E$1:$N$1,E389:N389)</f>
        <v>0</v>
      </c>
    </row>
    <row r="390" spans="1:17" s="367" customFormat="1" outlineLevel="1">
      <c r="A390" s="352">
        <v>12201</v>
      </c>
      <c r="B390" s="352" t="s">
        <v>53</v>
      </c>
      <c r="C390" s="376" t="s">
        <v>488</v>
      </c>
      <c r="D390" s="376" t="s">
        <v>458</v>
      </c>
      <c r="E390" s="448">
        <f>+SUMIFS('nabati '!B:B,'nabati '!$E:$E,Daily!$A390,'nabati '!$C:$C,Daily!$C$1)/6</f>
        <v>0</v>
      </c>
      <c r="F390" s="448">
        <f>+SUMIFS('nabati '!I:I,'nabati '!$L:$L,Daily!$A390,'nabati '!$J:$J,Daily!$C$1)/6</f>
        <v>0</v>
      </c>
      <c r="G390" s="448">
        <f>+SUMIFS('nabati '!P:P,'nabati '!$S:$S,Daily!$A390,'nabati '!$Q:$Q,Daily!$C$1)/60</f>
        <v>0</v>
      </c>
      <c r="H390" s="448">
        <f>+SUMIFS('nabati '!W:W,'nabati '!$Z:$Z,Daily!$A390,'nabati '!$X:$X,Daily!$C$1)/6</f>
        <v>0</v>
      </c>
      <c r="I390" s="448">
        <f>+SUMIFS('nabati '!AD:AD,'nabati '!$AG:$AG,Daily!$A390,'nabati '!$AE:$AE,Daily!$C$1)/60</f>
        <v>0</v>
      </c>
      <c r="J390" s="448">
        <f>+SUMIFS('nabati '!AK:AK,'nabati '!$AN:$AN,Daily!$A390,'nabati '!$AL:$AL,Daily!$C$1)/60</f>
        <v>0</v>
      </c>
      <c r="K390" s="448">
        <f>+SUMIFS('nabati '!AR:AR,'nabati '!$AU:$AU,Daily!$A390,'nabati '!$AS:$AS,Daily!$C$1)/60</f>
        <v>0</v>
      </c>
      <c r="L390" s="448">
        <f>+SUMIFS('nabati '!AY:AY,'nabati '!$BB:$BB,Daily!$A390,'nabati '!$AZ:$AZ,Daily!$C$1)/20</f>
        <v>0</v>
      </c>
      <c r="M390" s="338">
        <f>+SUMIFS('nabati '!BF:BF,'nabati '!$BI:$BI,Daily!$A390,'nabati '!$BG:$BG,Daily!$C$1)/6</f>
        <v>0</v>
      </c>
      <c r="N390" s="338">
        <f>+SUMIFS('nabati '!BM:BM,'nabati '!BP:BP,Daily!$A390,'nabati '!BN:BN,Daily!$C$1)/6</f>
        <v>0</v>
      </c>
      <c r="O390" s="21">
        <f>+SUMPRODUCT($E$1:$N$1,E390:N390)</f>
        <v>0</v>
      </c>
    </row>
    <row r="391" spans="1:17" s="367" customFormat="1" outlineLevel="1">
      <c r="A391" s="352">
        <v>12202</v>
      </c>
      <c r="B391" s="352" t="s">
        <v>53</v>
      </c>
      <c r="C391" s="376" t="s">
        <v>489</v>
      </c>
      <c r="D391" s="376" t="s">
        <v>458</v>
      </c>
      <c r="E391" s="448">
        <f>+SUMIFS('nabati '!B:B,'nabati '!$E:$E,Daily!$A391,'nabati '!$C:$C,Daily!$C$1)/6</f>
        <v>0</v>
      </c>
      <c r="F391" s="448">
        <f>+SUMIFS('nabati '!I:I,'nabati '!$L:$L,Daily!$A391,'nabati '!$J:$J,Daily!$C$1)/6</f>
        <v>0</v>
      </c>
      <c r="G391" s="448">
        <f>+SUMIFS('nabati '!P:P,'nabati '!$S:$S,Daily!$A391,'nabati '!$Q:$Q,Daily!$C$1)/60</f>
        <v>0</v>
      </c>
      <c r="H391" s="448">
        <f>+SUMIFS('nabati '!W:W,'nabati '!$Z:$Z,Daily!$A391,'nabati '!$X:$X,Daily!$C$1)/6</f>
        <v>0</v>
      </c>
      <c r="I391" s="448">
        <f>+SUMIFS('nabati '!AD:AD,'nabati '!$AG:$AG,Daily!$A391,'nabati '!$AE:$AE,Daily!$C$1)/60</f>
        <v>0</v>
      </c>
      <c r="J391" s="448">
        <f>+SUMIFS('nabati '!AK:AK,'nabati '!$AN:$AN,Daily!$A391,'nabati '!$AL:$AL,Daily!$C$1)/60</f>
        <v>0</v>
      </c>
      <c r="K391" s="448">
        <f>+SUMIFS('nabati '!AR:AR,'nabati '!$AU:$AU,Daily!$A391,'nabati '!$AS:$AS,Daily!$C$1)/60</f>
        <v>0</v>
      </c>
      <c r="L391" s="448">
        <f>+SUMIFS('nabati '!AY:AY,'nabati '!$BB:$BB,Daily!$A391,'nabati '!$AZ:$AZ,Daily!$C$1)/20</f>
        <v>0</v>
      </c>
      <c r="M391" s="338">
        <f>+SUMIFS('nabati '!BF:BF,'nabati '!$BI:$BI,Daily!$A391,'nabati '!$BG:$BG,Daily!$C$1)/6</f>
        <v>0</v>
      </c>
      <c r="N391" s="338">
        <f>+SUMIFS('nabati '!BM:BM,'nabati '!BP:BP,Daily!$A391,'nabati '!BN:BN,Daily!$C$1)/6</f>
        <v>0</v>
      </c>
      <c r="O391" s="21">
        <f t="shared" ref="O391:O400" si="37">+SUMPRODUCT($E$1:$N$1,E391:N391)</f>
        <v>0</v>
      </c>
    </row>
    <row r="392" spans="1:17" s="367" customFormat="1" outlineLevel="1">
      <c r="A392" s="352">
        <v>12203</v>
      </c>
      <c r="B392" s="352" t="s">
        <v>53</v>
      </c>
      <c r="C392" s="376" t="s">
        <v>490</v>
      </c>
      <c r="D392" s="376" t="s">
        <v>458</v>
      </c>
      <c r="E392" s="448">
        <f>+SUMIFS('nabati '!B:B,'nabati '!$E:$E,Daily!$A392,'nabati '!$C:$C,Daily!$C$1)/6</f>
        <v>0</v>
      </c>
      <c r="F392" s="448">
        <f>+SUMIFS('nabati '!I:I,'nabati '!$L:$L,Daily!$A392,'nabati '!$J:$J,Daily!$C$1)/6</f>
        <v>0</v>
      </c>
      <c r="G392" s="448">
        <f>+SUMIFS('nabati '!P:P,'nabati '!$S:$S,Daily!$A392,'nabati '!$Q:$Q,Daily!$C$1)/60</f>
        <v>0</v>
      </c>
      <c r="H392" s="448">
        <f>+SUMIFS('nabati '!W:W,'nabati '!$Z:$Z,Daily!$A392,'nabati '!$X:$X,Daily!$C$1)/6</f>
        <v>0</v>
      </c>
      <c r="I392" s="448">
        <f>+SUMIFS('nabati '!AD:AD,'nabati '!$AG:$AG,Daily!$A392,'nabati '!$AE:$AE,Daily!$C$1)/60</f>
        <v>0</v>
      </c>
      <c r="J392" s="448">
        <f>+SUMIFS('nabati '!AK:AK,'nabati '!$AN:$AN,Daily!$A392,'nabati '!$AL:$AL,Daily!$C$1)/60</f>
        <v>0</v>
      </c>
      <c r="K392" s="448">
        <f>+SUMIFS('nabati '!AR:AR,'nabati '!$AU:$AU,Daily!$A392,'nabati '!$AS:$AS,Daily!$C$1)/60</f>
        <v>0</v>
      </c>
      <c r="L392" s="448">
        <f>+SUMIFS('nabati '!AY:AY,'nabati '!$BB:$BB,Daily!$A392,'nabati '!$AZ:$AZ,Daily!$C$1)/20</f>
        <v>0</v>
      </c>
      <c r="M392" s="338">
        <f>+SUMIFS('nabati '!BF:BF,'nabati '!$BI:$BI,Daily!$A392,'nabati '!$BG:$BG,Daily!$C$1)/6</f>
        <v>0</v>
      </c>
      <c r="N392" s="338">
        <f>+SUMIFS('nabati '!BM:BM,'nabati '!BP:BP,Daily!$A392,'nabati '!BN:BN,Daily!$C$1)/6</f>
        <v>0</v>
      </c>
      <c r="O392" s="21">
        <f t="shared" si="37"/>
        <v>0</v>
      </c>
    </row>
    <row r="393" spans="1:17" s="367" customFormat="1" outlineLevel="1">
      <c r="A393" s="352">
        <v>12204</v>
      </c>
      <c r="B393" s="352"/>
      <c r="C393" s="376" t="s">
        <v>491</v>
      </c>
      <c r="D393" s="376" t="s">
        <v>458</v>
      </c>
      <c r="E393" s="448">
        <f>+SUMIFS('nabati '!B:B,'nabati '!$E:$E,Daily!$A393,'nabati '!$C:$C,Daily!$C$1)/6</f>
        <v>0</v>
      </c>
      <c r="F393" s="448">
        <f>+SUMIFS('nabati '!I:I,'nabati '!$L:$L,Daily!$A393,'nabati '!$J:$J,Daily!$C$1)/6</f>
        <v>0</v>
      </c>
      <c r="G393" s="448">
        <f>+SUMIFS('nabati '!P:P,'nabati '!$S:$S,Daily!$A393,'nabati '!$Q:$Q,Daily!$C$1)/60</f>
        <v>0</v>
      </c>
      <c r="H393" s="448">
        <f>+SUMIFS('nabati '!W:W,'nabati '!$Z:$Z,Daily!$A393,'nabati '!$X:$X,Daily!$C$1)/6</f>
        <v>0</v>
      </c>
      <c r="I393" s="448">
        <f>+SUMIFS('nabati '!AD:AD,'nabati '!$AG:$AG,Daily!$A393,'nabati '!$AE:$AE,Daily!$C$1)/60</f>
        <v>0</v>
      </c>
      <c r="J393" s="448">
        <f>+SUMIFS('nabati '!AK:AK,'nabati '!$AN:$AN,Daily!$A393,'nabati '!$AL:$AL,Daily!$C$1)/60</f>
        <v>0</v>
      </c>
      <c r="K393" s="448">
        <f>+SUMIFS('nabati '!AR:AR,'nabati '!$AU:$AU,Daily!$A393,'nabati '!$AS:$AS,Daily!$C$1)/60</f>
        <v>0</v>
      </c>
      <c r="L393" s="448">
        <f>+SUMIFS('nabati '!AY:AY,'nabati '!$BB:$BB,Daily!$A393,'nabati '!$AZ:$AZ,Daily!$C$1)/20</f>
        <v>0</v>
      </c>
      <c r="M393" s="338">
        <f>+SUMIFS('nabati '!BF:BF,'nabati '!$BI:$BI,Daily!$A393,'nabati '!$BG:$BG,Daily!$C$1)/6</f>
        <v>0</v>
      </c>
      <c r="N393" s="338">
        <f>+SUMIFS('nabati '!BM:BM,'nabati '!BP:BP,Daily!$A393,'nabati '!BN:BN,Daily!$C$1)/6</f>
        <v>0</v>
      </c>
      <c r="O393" s="21">
        <f t="shared" si="37"/>
        <v>0</v>
      </c>
    </row>
    <row r="394" spans="1:17" s="367" customFormat="1" outlineLevel="1">
      <c r="A394" s="352">
        <v>12205</v>
      </c>
      <c r="B394" s="352"/>
      <c r="C394" s="376" t="s">
        <v>492</v>
      </c>
      <c r="D394" s="376" t="s">
        <v>458</v>
      </c>
      <c r="E394" s="448">
        <f>+SUMIFS('nabati '!B:B,'nabati '!$E:$E,Daily!$A394,'nabati '!$C:$C,Daily!$C$1)/6</f>
        <v>0</v>
      </c>
      <c r="F394" s="448">
        <f>+SUMIFS('nabati '!I:I,'nabati '!$L:$L,Daily!$A394,'nabati '!$J:$J,Daily!$C$1)/6</f>
        <v>0</v>
      </c>
      <c r="G394" s="448">
        <f>+SUMIFS('nabati '!P:P,'nabati '!$S:$S,Daily!$A394,'nabati '!$Q:$Q,Daily!$C$1)/60</f>
        <v>0</v>
      </c>
      <c r="H394" s="448">
        <f>+SUMIFS('nabati '!W:W,'nabati '!$Z:$Z,Daily!$A394,'nabati '!$X:$X,Daily!$C$1)/6</f>
        <v>0</v>
      </c>
      <c r="I394" s="448">
        <f>+SUMIFS('nabati '!AD:AD,'nabati '!$AG:$AG,Daily!$A394,'nabati '!$AE:$AE,Daily!$C$1)/60</f>
        <v>0</v>
      </c>
      <c r="J394" s="448">
        <f>+SUMIFS('nabati '!AK:AK,'nabati '!$AN:$AN,Daily!$A394,'nabati '!$AL:$AL,Daily!$C$1)/60</f>
        <v>0</v>
      </c>
      <c r="K394" s="448">
        <f>+SUMIFS('nabati '!AR:AR,'nabati '!$AU:$AU,Daily!$A394,'nabati '!$AS:$AS,Daily!$C$1)/60</f>
        <v>0</v>
      </c>
      <c r="L394" s="448">
        <f>+SUMIFS('nabati '!AY:AY,'nabati '!$BB:$BB,Daily!$A394,'nabati '!$AZ:$AZ,Daily!$C$1)/20</f>
        <v>0</v>
      </c>
      <c r="M394" s="338">
        <f>+SUMIFS('nabati '!BF:BF,'nabati '!$BI:$BI,Daily!$A394,'nabati '!$BG:$BG,Daily!$C$1)/6</f>
        <v>0</v>
      </c>
      <c r="N394" s="338">
        <f>+SUMIFS('nabati '!BM:BM,'nabati '!BP:BP,Daily!$A394,'nabati '!BN:BN,Daily!$C$1)/6</f>
        <v>0</v>
      </c>
      <c r="O394" s="21">
        <f t="shared" si="37"/>
        <v>0</v>
      </c>
    </row>
    <row r="395" spans="1:17" s="367" customFormat="1" outlineLevel="1">
      <c r="A395" s="352">
        <v>1181</v>
      </c>
      <c r="B395" s="352" t="s">
        <v>53</v>
      </c>
      <c r="C395" s="376" t="s">
        <v>493</v>
      </c>
      <c r="D395" s="376" t="s">
        <v>458</v>
      </c>
      <c r="E395" s="448">
        <f>+SUMIFS('nabati '!B:B,'nabati '!$E:$E,Daily!$A395,'nabati '!$C:$C,Daily!$C$1)/6</f>
        <v>0</v>
      </c>
      <c r="F395" s="448">
        <f>+SUMIFS('nabati '!I:I,'nabati '!$L:$L,Daily!$A395,'nabati '!$J:$J,Daily!$C$1)/6</f>
        <v>0</v>
      </c>
      <c r="G395" s="448">
        <f>+SUMIFS('nabati '!P:P,'nabati '!$S:$S,Daily!$A395,'nabati '!$Q:$Q,Daily!$C$1)/60</f>
        <v>0</v>
      </c>
      <c r="H395" s="448">
        <f>+SUMIFS('nabati '!W:W,'nabati '!$Z:$Z,Daily!$A395,'nabati '!$X:$X,Daily!$C$1)/6</f>
        <v>0</v>
      </c>
      <c r="I395" s="448">
        <f>+SUMIFS('nabati '!AD:AD,'nabati '!$AG:$AG,Daily!$A395,'nabati '!$AE:$AE,Daily!$C$1)/60</f>
        <v>0</v>
      </c>
      <c r="J395" s="448">
        <f>+SUMIFS('nabati '!AK:AK,'nabati '!$AN:$AN,Daily!$A395,'nabati '!$AL:$AL,Daily!$C$1)/60</f>
        <v>0</v>
      </c>
      <c r="K395" s="448">
        <f>+SUMIFS('nabati '!AR:AR,'nabati '!$AU:$AU,Daily!$A395,'nabati '!$AS:$AS,Daily!$C$1)/60</f>
        <v>0</v>
      </c>
      <c r="L395" s="448">
        <f>+SUMIFS('nabati '!AY:AY,'nabati '!$BB:$BB,Daily!$A395,'nabati '!$AZ:$AZ,Daily!$C$1)/20</f>
        <v>0</v>
      </c>
      <c r="M395" s="338">
        <f>+SUMIFS('nabati '!BF:BF,'nabati '!$BI:$BI,Daily!$A395,'nabati '!$BG:$BG,Daily!$C$1)/6</f>
        <v>0</v>
      </c>
      <c r="N395" s="338">
        <f>+SUMIFS('nabati '!BM:BM,'nabati '!BP:BP,Daily!$A395,'nabati '!BN:BN,Daily!$C$1)/6</f>
        <v>0</v>
      </c>
      <c r="O395" s="21">
        <f t="shared" si="37"/>
        <v>0</v>
      </c>
    </row>
    <row r="396" spans="1:17" s="367" customFormat="1" outlineLevel="1">
      <c r="A396" s="352">
        <v>1182</v>
      </c>
      <c r="B396" s="352" t="s">
        <v>53</v>
      </c>
      <c r="C396" s="376" t="s">
        <v>494</v>
      </c>
      <c r="D396" s="376" t="s">
        <v>458</v>
      </c>
      <c r="E396" s="448">
        <f>+SUMIFS('nabati '!B:B,'nabati '!$E:$E,Daily!$A396,'nabati '!$C:$C,Daily!$C$1)/6</f>
        <v>0</v>
      </c>
      <c r="F396" s="448">
        <f>+SUMIFS('nabati '!I:I,'nabati '!$L:$L,Daily!$A396,'nabati '!$J:$J,Daily!$C$1)/6</f>
        <v>0</v>
      </c>
      <c r="G396" s="448">
        <f>+SUMIFS('nabati '!P:P,'nabati '!$S:$S,Daily!$A396,'nabati '!$Q:$Q,Daily!$C$1)/60</f>
        <v>0</v>
      </c>
      <c r="H396" s="448">
        <f>+SUMIFS('nabati '!W:W,'nabati '!$Z:$Z,Daily!$A396,'nabati '!$X:$X,Daily!$C$1)/6</f>
        <v>0</v>
      </c>
      <c r="I396" s="448">
        <f>+SUMIFS('nabati '!AD:AD,'nabati '!$AG:$AG,Daily!$A396,'nabati '!$AE:$AE,Daily!$C$1)/60</f>
        <v>0</v>
      </c>
      <c r="J396" s="448">
        <f>+SUMIFS('nabati '!AK:AK,'nabati '!$AN:$AN,Daily!$A396,'nabati '!$AL:$AL,Daily!$C$1)/60</f>
        <v>0</v>
      </c>
      <c r="K396" s="448">
        <f>+SUMIFS('nabati '!AR:AR,'nabati '!$AU:$AU,Daily!$A396,'nabati '!$AS:$AS,Daily!$C$1)/60</f>
        <v>0</v>
      </c>
      <c r="L396" s="448">
        <f>+SUMIFS('nabati '!AY:AY,'nabati '!$BB:$BB,Daily!$A396,'nabati '!$AZ:$AZ,Daily!$C$1)/20</f>
        <v>0</v>
      </c>
      <c r="M396" s="338">
        <f>+SUMIFS('nabati '!BF:BF,'nabati '!$BI:$BI,Daily!$A396,'nabati '!$BG:$BG,Daily!$C$1)/6</f>
        <v>0</v>
      </c>
      <c r="N396" s="338">
        <f>+SUMIFS('nabati '!BM:BM,'nabati '!BP:BP,Daily!$A396,'nabati '!BN:BN,Daily!$C$1)/6</f>
        <v>0</v>
      </c>
      <c r="O396" s="21">
        <f t="shared" si="37"/>
        <v>0</v>
      </c>
    </row>
    <row r="397" spans="1:17" s="367" customFormat="1">
      <c r="A397" s="352">
        <v>1183</v>
      </c>
      <c r="B397" s="352" t="s">
        <v>53</v>
      </c>
      <c r="C397" s="376" t="s">
        <v>495</v>
      </c>
      <c r="D397" s="376" t="s">
        <v>458</v>
      </c>
      <c r="E397" s="448">
        <f>+SUMIFS('nabati '!B:B,'nabati '!$E:$E,Daily!$A397,'nabati '!$C:$C,Daily!$C$1)/6</f>
        <v>0</v>
      </c>
      <c r="F397" s="448">
        <f>+SUMIFS('nabati '!I:I,'nabati '!$L:$L,Daily!$A397,'nabati '!$J:$J,Daily!$C$1)/6</f>
        <v>0</v>
      </c>
      <c r="G397" s="448">
        <f>+SUMIFS('nabati '!P:P,'nabati '!$S:$S,Daily!$A397,'nabati '!$Q:$Q,Daily!$C$1)/60</f>
        <v>0</v>
      </c>
      <c r="H397" s="448">
        <f>+SUMIFS('nabati '!W:W,'nabati '!$Z:$Z,Daily!$A397,'nabati '!$X:$X,Daily!$C$1)/6</f>
        <v>0</v>
      </c>
      <c r="I397" s="448">
        <f>+SUMIFS('nabati '!AD:AD,'nabati '!$AG:$AG,Daily!$A397,'nabati '!$AE:$AE,Daily!$C$1)/60</f>
        <v>0</v>
      </c>
      <c r="J397" s="448">
        <f>+SUMIFS('nabati '!AK:AK,'nabati '!$AN:$AN,Daily!$A397,'nabati '!$AL:$AL,Daily!$C$1)/60</f>
        <v>0</v>
      </c>
      <c r="K397" s="448">
        <f>+SUMIFS('nabati '!AR:AR,'nabati '!$AU:$AU,Daily!$A397,'nabati '!$AS:$AS,Daily!$C$1)/60</f>
        <v>0</v>
      </c>
      <c r="L397" s="448">
        <f>+SUMIFS('nabati '!AY:AY,'nabati '!$BB:$BB,Daily!$A397,'nabati '!$AZ:$AZ,Daily!$C$1)/20</f>
        <v>0</v>
      </c>
      <c r="M397" s="338">
        <f>+SUMIFS('nabati '!BF:BF,'nabati '!$BI:$BI,Daily!$A397,'nabati '!$BG:$BG,Daily!$C$1)/6</f>
        <v>0</v>
      </c>
      <c r="N397" s="338">
        <f>+SUMIFS('nabati '!BM:BM,'nabati '!BP:BP,Daily!$A397,'nabati '!BN:BN,Daily!$C$1)/6</f>
        <v>0</v>
      </c>
      <c r="O397" s="21">
        <f t="shared" si="37"/>
        <v>0</v>
      </c>
    </row>
    <row r="398" spans="1:17">
      <c r="A398" s="304"/>
      <c r="B398" s="304"/>
      <c r="C398" s="305"/>
      <c r="D398" s="305" t="s">
        <v>496</v>
      </c>
      <c r="E398" s="350">
        <f t="shared" ref="E398:N398" si="38">+SUM(E399:E421)</f>
        <v>0</v>
      </c>
      <c r="F398" s="350">
        <f t="shared" si="38"/>
        <v>0</v>
      </c>
      <c r="G398" s="350">
        <f t="shared" si="38"/>
        <v>0</v>
      </c>
      <c r="H398" s="350">
        <f t="shared" si="38"/>
        <v>0</v>
      </c>
      <c r="I398" s="350">
        <f t="shared" si="38"/>
        <v>0</v>
      </c>
      <c r="J398" s="350">
        <f t="shared" si="38"/>
        <v>0</v>
      </c>
      <c r="K398" s="350">
        <f t="shared" si="38"/>
        <v>0</v>
      </c>
      <c r="L398" s="350">
        <f t="shared" si="38"/>
        <v>0</v>
      </c>
      <c r="M398" s="395">
        <f t="shared" si="38"/>
        <v>0</v>
      </c>
      <c r="N398" s="332">
        <f t="shared" si="38"/>
        <v>0</v>
      </c>
      <c r="O398" s="350">
        <f t="shared" si="37"/>
        <v>0</v>
      </c>
      <c r="P398" s="480">
        <v>8690.4230769230799</v>
      </c>
      <c r="Q398" s="475">
        <f>O398/P398*100</f>
        <v>0</v>
      </c>
    </row>
    <row r="399" spans="1:17" s="367" customFormat="1" ht="15.75">
      <c r="A399" s="108" t="s">
        <v>497</v>
      </c>
      <c r="B399" s="115" t="s">
        <v>31</v>
      </c>
      <c r="C399" s="65" t="s">
        <v>498</v>
      </c>
      <c r="D399" s="188" t="s">
        <v>499</v>
      </c>
      <c r="E399" s="448">
        <f>+SUMIFS('nabati '!B:B,'nabati '!$E:$E,Daily!$A399,'nabati '!$C:$C,Daily!$C$1)/6</f>
        <v>0</v>
      </c>
      <c r="F399" s="448">
        <f>+SUMIFS('nabati '!I:I,'nabati '!$L:$L,Daily!$A399,'nabati '!$J:$J,Daily!$C$1)/6</f>
        <v>0</v>
      </c>
      <c r="G399" s="448">
        <f>+SUMIFS('nabati '!P:P,'nabati '!$S:$S,Daily!$A399,'nabati '!$Q:$Q,Daily!$C$1)/60</f>
        <v>0</v>
      </c>
      <c r="H399" s="448">
        <f>+SUMIFS('nabati '!W:W,'nabati '!$Z:$Z,Daily!$A399,'nabati '!$X:$X,Daily!$C$1)/6</f>
        <v>0</v>
      </c>
      <c r="I399" s="448">
        <f>+SUMIFS('nabati '!AD:AD,'nabati '!$AG:$AG,Daily!$A399,'nabati '!$AE:$AE,Daily!$C$1)/60</f>
        <v>0</v>
      </c>
      <c r="J399" s="448">
        <f>+SUMIFS('nabati '!AK:AK,'nabati '!$AN:$AN,Daily!$A399,'nabati '!$AL:$AL,Daily!$C$1)/60</f>
        <v>0</v>
      </c>
      <c r="K399" s="448">
        <f>+SUMIFS('nabati '!AR:AR,'nabati '!$AU:$AU,Daily!$A399,'nabati '!$AS:$AS,Daily!$C$1)/60</f>
        <v>0</v>
      </c>
      <c r="L399" s="448">
        <f>+SUMIFS('nabati '!AY:AY,'nabati '!$BB:$BB,Daily!$A399,'nabati '!$AZ:$AZ,Daily!$C$1)/20</f>
        <v>0</v>
      </c>
      <c r="M399" s="338">
        <f>+SUMIFS('nabati '!BF:BF,'nabati '!$BI:$BI,Daily!$A399,'nabati '!$BG:$BG,Daily!$C$1)/6</f>
        <v>0</v>
      </c>
      <c r="N399" s="338">
        <f>+SUMIFS('nabati '!BM:BM,'nabati '!BP:BP,Daily!$A399,'nabati '!BN:BN,Daily!$C$1)/6</f>
        <v>0</v>
      </c>
      <c r="O399" s="448">
        <f t="shared" si="37"/>
        <v>0</v>
      </c>
    </row>
    <row r="400" spans="1:17" s="367" customFormat="1" ht="15.75" hidden="1" outlineLevel="1">
      <c r="A400" s="108" t="s">
        <v>500</v>
      </c>
      <c r="B400" s="115" t="s">
        <v>31</v>
      </c>
      <c r="C400" s="65" t="s">
        <v>501</v>
      </c>
      <c r="D400" s="188" t="s">
        <v>499</v>
      </c>
      <c r="E400" s="448">
        <f>+SUMIFS('nabati '!B:B,'nabati '!$E:$E,Daily!$A400,'nabati '!$C:$C,Daily!$C$1)/6</f>
        <v>0</v>
      </c>
      <c r="F400" s="448">
        <f>+SUMIFS('nabati '!I:I,'nabati '!$L:$L,Daily!$A400,'nabati '!$J:$J,Daily!$C$1)/6</f>
        <v>0</v>
      </c>
      <c r="G400" s="448">
        <f>+SUMIFS('nabati '!P:P,'nabati '!$S:$S,Daily!$A400,'nabati '!$Q:$Q,Daily!$C$1)/60</f>
        <v>0</v>
      </c>
      <c r="H400" s="448">
        <f>+SUMIFS('nabati '!W:W,'nabati '!$Z:$Z,Daily!$A400,'nabati '!$X:$X,Daily!$C$1)/6</f>
        <v>0</v>
      </c>
      <c r="I400" s="448">
        <f>+SUMIFS('nabati '!AD:AD,'nabati '!$AG:$AG,Daily!$A400,'nabati '!$AE:$AE,Daily!$C$1)/60</f>
        <v>0</v>
      </c>
      <c r="J400" s="448">
        <f>+SUMIFS('nabati '!AK:AK,'nabati '!$AN:$AN,Daily!$A400,'nabati '!$AL:$AL,Daily!$C$1)/60</f>
        <v>0</v>
      </c>
      <c r="K400" s="448">
        <f>+SUMIFS('nabati '!AR:AR,'nabati '!$AU:$AU,Daily!$A400,'nabati '!$AS:$AS,Daily!$C$1)/60</f>
        <v>0</v>
      </c>
      <c r="L400" s="448">
        <f>+SUMIFS('nabati '!AY:AY,'nabati '!$BB:$BB,Daily!$A400,'nabati '!$AZ:$AZ,Daily!$C$1)/20</f>
        <v>0</v>
      </c>
      <c r="M400" s="338">
        <f>+SUMIFS('nabati '!BF:BF,'nabati '!$BI:$BI,Daily!$A400,'nabati '!$BG:$BG,Daily!$C$1)/6</f>
        <v>0</v>
      </c>
      <c r="N400" s="338">
        <f>+SUMIFS('nabati '!BM:BM,'nabati '!BP:BP,Daily!$A400,'nabati '!BN:BN,Daily!$C$1)/6</f>
        <v>0</v>
      </c>
      <c r="O400" s="448">
        <f t="shared" si="37"/>
        <v>0</v>
      </c>
    </row>
    <row r="401" spans="1:15" s="367" customFormat="1" ht="15.75" hidden="1" outlineLevel="1">
      <c r="A401" s="108" t="s">
        <v>502</v>
      </c>
      <c r="B401" s="115" t="s">
        <v>31</v>
      </c>
      <c r="C401" s="65" t="s">
        <v>503</v>
      </c>
      <c r="D401" s="188" t="s">
        <v>499</v>
      </c>
      <c r="E401" s="448">
        <f>+SUMIFS('nabati '!B:B,'nabati '!$E:$E,Daily!$A401,'nabati '!$C:$C,Daily!$C$1)/6</f>
        <v>0</v>
      </c>
      <c r="F401" s="448">
        <f>+SUMIFS('nabati '!I:I,'nabati '!$L:$L,Daily!$A401,'nabati '!$J:$J,Daily!$C$1)/6</f>
        <v>0</v>
      </c>
      <c r="G401" s="448">
        <f>+SUMIFS('nabati '!P:P,'nabati '!$S:$S,Daily!$A401,'nabati '!$Q:$Q,Daily!$C$1)/60</f>
        <v>0</v>
      </c>
      <c r="H401" s="448">
        <f>+SUMIFS('nabati '!W:W,'nabati '!$Z:$Z,Daily!$A401,'nabati '!$X:$X,Daily!$C$1)/6</f>
        <v>0</v>
      </c>
      <c r="I401" s="448">
        <f>+SUMIFS('nabati '!AD:AD,'nabati '!$AG:$AG,Daily!$A401,'nabati '!$AE:$AE,Daily!$C$1)/60</f>
        <v>0</v>
      </c>
      <c r="J401" s="448">
        <f>+SUMIFS('nabati '!AK:AK,'nabati '!$AN:$AN,Daily!$A401,'nabati '!$AL:$AL,Daily!$C$1)/60</f>
        <v>0</v>
      </c>
      <c r="K401" s="448">
        <f>+SUMIFS('nabati '!AR:AR,'nabati '!$AU:$AU,Daily!$A401,'nabati '!$AS:$AS,Daily!$C$1)/60</f>
        <v>0</v>
      </c>
      <c r="L401" s="448">
        <f>+SUMIFS('nabati '!AY:AY,'nabati '!$BB:$BB,Daily!$A401,'nabati '!$AZ:$AZ,Daily!$C$1)/20</f>
        <v>0</v>
      </c>
      <c r="M401" s="338">
        <f>+SUMIFS('nabati '!BF:BF,'nabati '!$BI:$BI,Daily!$A401,'nabati '!$BG:$BG,Daily!$C$1)/6</f>
        <v>0</v>
      </c>
      <c r="N401" s="338">
        <f>+SUMIFS('nabati '!BM:BM,'nabati '!BP:BP,Daily!$A401,'nabati '!BN:BN,Daily!$C$1)/6</f>
        <v>0</v>
      </c>
      <c r="O401" s="448">
        <f t="shared" ref="O401:O411" si="39">+SUMPRODUCT($E$1:$N$1,E401:N401)</f>
        <v>0</v>
      </c>
    </row>
    <row r="402" spans="1:15" s="269" customFormat="1" ht="15.75" hidden="1" outlineLevel="1">
      <c r="A402" s="108" t="s">
        <v>504</v>
      </c>
      <c r="B402" s="115" t="s">
        <v>31</v>
      </c>
      <c r="C402" s="65" t="s">
        <v>505</v>
      </c>
      <c r="D402" s="188" t="s">
        <v>499</v>
      </c>
      <c r="E402" s="21">
        <f>+SUMIFS('nabati '!B:B,'nabati '!$E:$E,Daily!$A402,'nabati '!$C:$C,Daily!$C$1)/6</f>
        <v>0</v>
      </c>
      <c r="F402" s="21">
        <f>+SUMIFS('nabati '!I:I,'nabati '!$L:$L,Daily!$A402,'nabati '!$J:$J,Daily!$C$1)/6</f>
        <v>0</v>
      </c>
      <c r="G402" s="21">
        <f>+SUMIFS('nabati '!P:P,'nabati '!$S:$S,Daily!$A402,'nabati '!$Q:$Q,Daily!$C$1)/60</f>
        <v>0</v>
      </c>
      <c r="H402" s="21">
        <f>+SUMIFS('nabati '!W:W,'nabati '!$Z:$Z,Daily!$A402,'nabati '!$X:$X,Daily!$C$1)/6</f>
        <v>0</v>
      </c>
      <c r="I402" s="21">
        <f>+SUMIFS('nabati '!AD:AD,'nabati '!$AG:$AG,Daily!$A402,'nabati '!$AE:$AE,Daily!$C$1)/60</f>
        <v>0</v>
      </c>
      <c r="J402" s="21">
        <f>+SUMIFS('nabati '!AK:AK,'nabati '!$AN:$AN,Daily!$A402,'nabati '!$AL:$AL,Daily!$C$1)/60</f>
        <v>0</v>
      </c>
      <c r="K402" s="21">
        <f>+SUMIFS('nabati '!AR:AR,'nabati '!$AU:$AU,Daily!$A402,'nabati '!$AS:$AS,Daily!$C$1)/60</f>
        <v>0</v>
      </c>
      <c r="L402" s="21">
        <f>+SUMIFS('nabati '!AY:AY,'nabati '!$BB:$BB,Daily!$A402,'nabati '!$AZ:$AZ,Daily!$C$1)/20</f>
        <v>0</v>
      </c>
      <c r="M402" s="335">
        <f>+SUMIFS('nabati '!BF:BF,'nabati '!$BI:$BI,Daily!$A402,'nabati '!$BG:$BG,Daily!$C$1)/6</f>
        <v>0</v>
      </c>
      <c r="N402" s="335">
        <f>+SUMIFS('nabati '!BM:BM,'nabati '!BP:BP,Daily!$A402,'nabati '!BN:BN,Daily!$C$1)/6</f>
        <v>0</v>
      </c>
      <c r="O402" s="21">
        <f t="shared" si="39"/>
        <v>0</v>
      </c>
    </row>
    <row r="403" spans="1:15" s="269" customFormat="1" ht="15.75" hidden="1" outlineLevel="1">
      <c r="A403" s="108" t="s">
        <v>506</v>
      </c>
      <c r="B403" s="115" t="s">
        <v>31</v>
      </c>
      <c r="C403" s="65" t="s">
        <v>507</v>
      </c>
      <c r="D403" s="188" t="s">
        <v>499</v>
      </c>
      <c r="E403" s="21">
        <f>+SUMIFS('nabati '!B:B,'nabati '!$E:$E,Daily!$A403,'nabati '!$C:$C,Daily!$C$1)/6</f>
        <v>0</v>
      </c>
      <c r="F403" s="21">
        <f>+SUMIFS('nabati '!I:I,'nabati '!$L:$L,Daily!$A403,'nabati '!$J:$J,Daily!$C$1)/6</f>
        <v>0</v>
      </c>
      <c r="G403" s="21">
        <f>+SUMIFS('nabati '!P:P,'nabati '!$S:$S,Daily!$A403,'nabati '!$Q:$Q,Daily!$C$1)/60</f>
        <v>0</v>
      </c>
      <c r="H403" s="21">
        <f>+SUMIFS('nabati '!W:W,'nabati '!$Z:$Z,Daily!$A403,'nabati '!$X:$X,Daily!$C$1)/6</f>
        <v>0</v>
      </c>
      <c r="I403" s="21">
        <f>+SUMIFS('nabati '!AD:AD,'nabati '!$AG:$AG,Daily!$A403,'nabati '!$AE:$AE,Daily!$C$1)/60</f>
        <v>0</v>
      </c>
      <c r="J403" s="21">
        <f>+SUMIFS('nabati '!AK:AK,'nabati '!$AN:$AN,Daily!$A403,'nabati '!$AL:$AL,Daily!$C$1)/60</f>
        <v>0</v>
      </c>
      <c r="K403" s="21">
        <f>+SUMIFS('nabati '!AR:AR,'nabati '!$AU:$AU,Daily!$A403,'nabati '!$AS:$AS,Daily!$C$1)/60</f>
        <v>0</v>
      </c>
      <c r="L403" s="21">
        <f>+SUMIFS('nabati '!AY:AY,'nabati '!$BB:$BB,Daily!$A403,'nabati '!$AZ:$AZ,Daily!$C$1)/20</f>
        <v>0</v>
      </c>
      <c r="M403" s="335">
        <f>+SUMIFS('nabati '!BF:BF,'nabati '!$BI:$BI,Daily!$A403,'nabati '!$BG:$BG,Daily!$C$1)/6</f>
        <v>0</v>
      </c>
      <c r="N403" s="335">
        <f>+SUMIFS('nabati '!BM:BM,'nabati '!BP:BP,Daily!$A403,'nabati '!BN:BN,Daily!$C$1)/6</f>
        <v>0</v>
      </c>
      <c r="O403" s="21">
        <f t="shared" si="39"/>
        <v>0</v>
      </c>
    </row>
    <row r="404" spans="1:15" s="269" customFormat="1" ht="15.75" hidden="1" outlineLevel="1">
      <c r="A404" s="108" t="s">
        <v>508</v>
      </c>
      <c r="B404" s="115" t="s">
        <v>31</v>
      </c>
      <c r="C404" s="65" t="s">
        <v>509</v>
      </c>
      <c r="D404" s="188" t="s">
        <v>499</v>
      </c>
      <c r="E404" s="21">
        <f>+SUMIFS('nabati '!B:B,'nabati '!$E:$E,Daily!$A404,'nabati '!$C:$C,Daily!$C$1)/6</f>
        <v>0</v>
      </c>
      <c r="F404" s="21">
        <f>+SUMIFS('nabati '!I:I,'nabati '!$L:$L,Daily!$A404,'nabati '!$J:$J,Daily!$C$1)/6</f>
        <v>0</v>
      </c>
      <c r="G404" s="21">
        <f>+SUMIFS('nabati '!P:P,'nabati '!$S:$S,Daily!$A404,'nabati '!$Q:$Q,Daily!$C$1)/60</f>
        <v>0</v>
      </c>
      <c r="H404" s="21">
        <f>+SUMIFS('nabati '!W:W,'nabati '!$Z:$Z,Daily!$A404,'nabati '!$X:$X,Daily!$C$1)/6</f>
        <v>0</v>
      </c>
      <c r="I404" s="21">
        <f>+SUMIFS('nabati '!AD:AD,'nabati '!$AG:$AG,Daily!$A404,'nabati '!$AE:$AE,Daily!$C$1)/60</f>
        <v>0</v>
      </c>
      <c r="J404" s="21">
        <f>+SUMIFS('nabati '!AK:AK,'nabati '!$AN:$AN,Daily!$A404,'nabati '!$AL:$AL,Daily!$C$1)/60</f>
        <v>0</v>
      </c>
      <c r="K404" s="21">
        <f>+SUMIFS('nabati '!AR:AR,'nabati '!$AU:$AU,Daily!$A404,'nabati '!$AS:$AS,Daily!$C$1)/60</f>
        <v>0</v>
      </c>
      <c r="L404" s="21">
        <f>+SUMIFS('nabati '!AY:AY,'nabati '!$BB:$BB,Daily!$A404,'nabati '!$AZ:$AZ,Daily!$C$1)/20</f>
        <v>0</v>
      </c>
      <c r="M404" s="335">
        <f>+SUMIFS('nabati '!BF:BF,'nabati '!$BI:$BI,Daily!$A404,'nabati '!$BG:$BG,Daily!$C$1)/6</f>
        <v>0</v>
      </c>
      <c r="N404" s="335">
        <f>+SUMIFS('nabati '!BM:BM,'nabati '!BP:BP,Daily!$A404,'nabati '!BN:BN,Daily!$C$1)/6</f>
        <v>0</v>
      </c>
      <c r="O404" s="21">
        <f t="shared" si="39"/>
        <v>0</v>
      </c>
    </row>
    <row r="405" spans="1:15" s="269" customFormat="1" ht="15.75" hidden="1" outlineLevel="1">
      <c r="A405" s="108" t="s">
        <v>510</v>
      </c>
      <c r="B405" s="115" t="s">
        <v>31</v>
      </c>
      <c r="C405" s="65" t="s">
        <v>511</v>
      </c>
      <c r="D405" s="188" t="s">
        <v>499</v>
      </c>
      <c r="E405" s="21">
        <f>+SUMIFS('nabati '!B:B,'nabati '!$E:$E,Daily!$A405,'nabati '!$C:$C,Daily!$C$1)/6</f>
        <v>0</v>
      </c>
      <c r="F405" s="21">
        <f>+SUMIFS('nabati '!I:I,'nabati '!$L:$L,Daily!$A405,'nabati '!$J:$J,Daily!$C$1)/6</f>
        <v>0</v>
      </c>
      <c r="G405" s="21">
        <f>+SUMIFS('nabati '!P:P,'nabati '!$S:$S,Daily!$A405,'nabati '!$Q:$Q,Daily!$C$1)/60</f>
        <v>0</v>
      </c>
      <c r="H405" s="21">
        <f>+SUMIFS('nabati '!W:W,'nabati '!$Z:$Z,Daily!$A405,'nabati '!$X:$X,Daily!$C$1)/6</f>
        <v>0</v>
      </c>
      <c r="I405" s="21">
        <f>+SUMIFS('nabati '!AD:AD,'nabati '!$AG:$AG,Daily!$A405,'nabati '!$AE:$AE,Daily!$C$1)/60</f>
        <v>0</v>
      </c>
      <c r="J405" s="21">
        <f>+SUMIFS('nabati '!AK:AK,'nabati '!$AN:$AN,Daily!$A405,'nabati '!$AL:$AL,Daily!$C$1)/60</f>
        <v>0</v>
      </c>
      <c r="K405" s="21">
        <f>+SUMIFS('nabati '!AR:AR,'nabati '!$AU:$AU,Daily!$A405,'nabati '!$AS:$AS,Daily!$C$1)/60</f>
        <v>0</v>
      </c>
      <c r="L405" s="21">
        <f>+SUMIFS('nabati '!AY:AY,'nabati '!$BB:$BB,Daily!$A405,'nabati '!$AZ:$AZ,Daily!$C$1)/20</f>
        <v>0</v>
      </c>
      <c r="M405" s="335">
        <f>+SUMIFS('nabati '!BF:BF,'nabati '!$BI:$BI,Daily!$A405,'nabati '!$BG:$BG,Daily!$C$1)/6</f>
        <v>0</v>
      </c>
      <c r="N405" s="335">
        <f>+SUMIFS('nabati '!BM:BM,'nabati '!BP:BP,Daily!$A405,'nabati '!BN:BN,Daily!$C$1)/6</f>
        <v>0</v>
      </c>
      <c r="O405" s="21">
        <f t="shared" si="39"/>
        <v>0</v>
      </c>
    </row>
    <row r="406" spans="1:15" s="269" customFormat="1" ht="15.75" hidden="1" outlineLevel="1">
      <c r="A406" s="108" t="s">
        <v>512</v>
      </c>
      <c r="B406" s="115" t="s">
        <v>31</v>
      </c>
      <c r="C406" s="65" t="s">
        <v>513</v>
      </c>
      <c r="D406" s="188" t="s">
        <v>499</v>
      </c>
      <c r="E406" s="21">
        <f>+SUMIFS('nabati '!B:B,'nabati '!$E:$E,Daily!$A406,'nabati '!$C:$C,Daily!$C$1)/6</f>
        <v>0</v>
      </c>
      <c r="F406" s="21">
        <f>+SUMIFS('nabati '!I:I,'nabati '!$L:$L,Daily!$A406,'nabati '!$J:$J,Daily!$C$1)/6</f>
        <v>0</v>
      </c>
      <c r="G406" s="21">
        <f>+SUMIFS('nabati '!P:P,'nabati '!$S:$S,Daily!$A406,'nabati '!$Q:$Q,Daily!$C$1)/60</f>
        <v>0</v>
      </c>
      <c r="H406" s="21">
        <f>+SUMIFS('nabati '!W:W,'nabati '!$Z:$Z,Daily!$A406,'nabati '!$X:$X,Daily!$C$1)/6</f>
        <v>0</v>
      </c>
      <c r="I406" s="21">
        <f>+SUMIFS('nabati '!AD:AD,'nabati '!$AG:$AG,Daily!$A406,'nabati '!$AE:$AE,Daily!$C$1)/60</f>
        <v>0</v>
      </c>
      <c r="J406" s="21">
        <f>+SUMIFS('nabati '!AK:AK,'nabati '!$AN:$AN,Daily!$A406,'nabati '!$AL:$AL,Daily!$C$1)/60</f>
        <v>0</v>
      </c>
      <c r="K406" s="21">
        <f>+SUMIFS('nabati '!AR:AR,'nabati '!$AU:$AU,Daily!$A406,'nabati '!$AS:$AS,Daily!$C$1)/60</f>
        <v>0</v>
      </c>
      <c r="L406" s="21">
        <f>+SUMIFS('nabati '!AY:AY,'nabati '!$BB:$BB,Daily!$A406,'nabati '!$AZ:$AZ,Daily!$C$1)/20</f>
        <v>0</v>
      </c>
      <c r="M406" s="335">
        <f>+SUMIFS('nabati '!BF:BF,'nabati '!$BI:$BI,Daily!$A406,'nabati '!$BG:$BG,Daily!$C$1)/6</f>
        <v>0</v>
      </c>
      <c r="N406" s="335">
        <f>+SUMIFS('nabati '!BM:BM,'nabati '!BP:BP,Daily!$A406,'nabati '!BN:BN,Daily!$C$1)/6</f>
        <v>0</v>
      </c>
      <c r="O406" s="21">
        <f t="shared" si="39"/>
        <v>0</v>
      </c>
    </row>
    <row r="407" spans="1:15" s="367" customFormat="1" ht="15.75" hidden="1" outlineLevel="1">
      <c r="A407" s="108" t="s">
        <v>514</v>
      </c>
      <c r="B407" s="115" t="s">
        <v>515</v>
      </c>
      <c r="C407" s="65" t="s">
        <v>516</v>
      </c>
      <c r="D407" s="188" t="s">
        <v>499</v>
      </c>
      <c r="E407" s="448">
        <f>+SUMIFS('nabati '!B:B,'nabati '!$E:$E,Daily!$A407,'nabati '!$C:$C,Daily!$C$1)/6</f>
        <v>0</v>
      </c>
      <c r="F407" s="448">
        <f>+SUMIFS('nabati '!I:I,'nabati '!$L:$L,Daily!$A407,'nabati '!$J:$J,Daily!$C$1)/6</f>
        <v>0</v>
      </c>
      <c r="G407" s="448">
        <f>+SUMIFS('nabati '!P:P,'nabati '!$S:$S,Daily!$A407,'nabati '!$Q:$Q,Daily!$C$1)/60</f>
        <v>0</v>
      </c>
      <c r="H407" s="448">
        <f>+SUMIFS('nabati '!W:W,'nabati '!$Z:$Z,Daily!$A407,'nabati '!$X:$X,Daily!$C$1)/6</f>
        <v>0</v>
      </c>
      <c r="I407" s="448">
        <f>+SUMIFS('nabati '!AD:AD,'nabati '!$AG:$AG,Daily!$A407,'nabati '!$AE:$AE,Daily!$C$1)/60</f>
        <v>0</v>
      </c>
      <c r="J407" s="448">
        <f>+SUMIFS('nabati '!AK:AK,'nabati '!$AN:$AN,Daily!$A407,'nabati '!$AL:$AL,Daily!$C$1)/60</f>
        <v>0</v>
      </c>
      <c r="K407" s="448">
        <f>+SUMIFS('nabati '!AR:AR,'nabati '!$AU:$AU,Daily!$A407,'nabati '!$AS:$AS,Daily!$C$1)/60</f>
        <v>0</v>
      </c>
      <c r="L407" s="448">
        <f>+SUMIFS('nabati '!AY:AY,'nabati '!$BB:$BB,Daily!$A407,'nabati '!$AZ:$AZ,Daily!$C$1)/20</f>
        <v>0</v>
      </c>
      <c r="M407" s="338">
        <f>+SUMIFS('nabati '!BF:BF,'nabati '!$BI:$BI,Daily!$A407,'nabati '!$BG:$BG,Daily!$C$1)/6</f>
        <v>0</v>
      </c>
      <c r="N407" s="338">
        <f>+SUMIFS('nabati '!BM:BM,'nabati '!BP:BP,Daily!$A407,'nabati '!BN:BN,Daily!$C$1)/6</f>
        <v>0</v>
      </c>
      <c r="O407" s="448">
        <f t="shared" si="39"/>
        <v>0</v>
      </c>
    </row>
    <row r="408" spans="1:15" s="424" customFormat="1" ht="15.75" hidden="1" outlineLevel="1">
      <c r="A408" s="108" t="s">
        <v>517</v>
      </c>
      <c r="B408" s="115" t="s">
        <v>31</v>
      </c>
      <c r="C408" s="65" t="s">
        <v>518</v>
      </c>
      <c r="D408" s="188" t="s">
        <v>499</v>
      </c>
      <c r="E408" s="484">
        <f>+SUMIFS('nabati '!B:B,'nabati '!$E:$E,Daily!$A408,'nabati '!$C:$C,Daily!$C$1)/6</f>
        <v>0</v>
      </c>
      <c r="F408" s="484">
        <f>+SUMIFS('nabati '!I:I,'nabati '!$L:$L,Daily!$A408,'nabati '!$J:$J,Daily!$C$1)/6</f>
        <v>0</v>
      </c>
      <c r="G408" s="484">
        <f>+SUMIFS('nabati '!P:P,'nabati '!$S:$S,Daily!$A408,'nabati '!$Q:$Q,Daily!$C$1)/60</f>
        <v>0</v>
      </c>
      <c r="H408" s="484">
        <f>+SUMIFS('nabati '!W:W,'nabati '!$Z:$Z,Daily!$A408,'nabati '!$X:$X,Daily!$C$1)/6</f>
        <v>0</v>
      </c>
      <c r="I408" s="484">
        <f>+SUMIFS('nabati '!AD:AD,'nabati '!$AG:$AG,Daily!$A408,'nabati '!$AE:$AE,Daily!$C$1)/60</f>
        <v>0</v>
      </c>
      <c r="J408" s="484">
        <f>+SUMIFS('nabati '!AK:AK,'nabati '!$AN:$AN,Daily!$A408,'nabati '!$AL:$AL,Daily!$C$1)/60</f>
        <v>0</v>
      </c>
      <c r="K408" s="484">
        <f>+SUMIFS('nabati '!AR:AR,'nabati '!$AU:$AU,Daily!$A408,'nabati '!$AS:$AS,Daily!$C$1)/60</f>
        <v>0</v>
      </c>
      <c r="L408" s="484">
        <f>+SUMIFS('nabati '!AY:AY,'nabati '!$BB:$BB,Daily!$A408,'nabati '!$AZ:$AZ,Daily!$C$1)/20</f>
        <v>0</v>
      </c>
      <c r="M408" s="488">
        <f>+SUMIFS('nabati '!BF:BF,'nabati '!$BI:$BI,Daily!$A408,'nabati '!$BG:$BG,Daily!$C$1)/6</f>
        <v>0</v>
      </c>
      <c r="N408" s="488">
        <f>+SUMIFS('nabati '!BM:BM,'nabati '!BP:BP,Daily!$A408,'nabati '!BN:BN,Daily!$C$1)/6</f>
        <v>0</v>
      </c>
      <c r="O408" s="484">
        <f t="shared" si="39"/>
        <v>0</v>
      </c>
    </row>
    <row r="409" spans="1:15" s="269" customFormat="1" ht="15.75" hidden="1" outlineLevel="1">
      <c r="A409" s="108" t="s">
        <v>519</v>
      </c>
      <c r="B409" s="115" t="s">
        <v>31</v>
      </c>
      <c r="C409" s="65" t="s">
        <v>520</v>
      </c>
      <c r="D409" s="188" t="s">
        <v>499</v>
      </c>
      <c r="E409" s="21">
        <f>+SUMIFS('nabati '!B:B,'nabati '!$E:$E,Daily!$A409,'nabati '!$C:$C,Daily!$C$1)/6</f>
        <v>0</v>
      </c>
      <c r="F409" s="21">
        <f>+SUMIFS('nabati '!I:I,'nabati '!$L:$L,Daily!$A409,'nabati '!$J:$J,Daily!$C$1)/6</f>
        <v>0</v>
      </c>
      <c r="G409" s="21">
        <f>+SUMIFS('nabati '!P:P,'nabati '!$S:$S,Daily!$A409,'nabati '!$Q:$Q,Daily!$C$1)/60</f>
        <v>0</v>
      </c>
      <c r="H409" s="21">
        <f>+SUMIFS('nabati '!W:W,'nabati '!$Z:$Z,Daily!$A409,'nabati '!$X:$X,Daily!$C$1)/6</f>
        <v>0</v>
      </c>
      <c r="I409" s="21">
        <f>+SUMIFS('nabati '!AD:AD,'nabati '!$AG:$AG,Daily!$A409,'nabati '!$AE:$AE,Daily!$C$1)/60</f>
        <v>0</v>
      </c>
      <c r="J409" s="21">
        <f>+SUMIFS('nabati '!AK:AK,'nabati '!$AN:$AN,Daily!$A409,'nabati '!$AL:$AL,Daily!$C$1)/60</f>
        <v>0</v>
      </c>
      <c r="K409" s="21">
        <f>+SUMIFS('nabati '!AR:AR,'nabati '!$AU:$AU,Daily!$A409,'nabati '!$AS:$AS,Daily!$C$1)/60</f>
        <v>0</v>
      </c>
      <c r="L409" s="21">
        <f>+SUMIFS('nabati '!AY:AY,'nabati '!$BB:$BB,Daily!$A409,'nabati '!$AZ:$AZ,Daily!$C$1)/20</f>
        <v>0</v>
      </c>
      <c r="M409" s="335">
        <f>+SUMIFS('nabati '!BF:BF,'nabati '!$BI:$BI,Daily!$A409,'nabati '!$BG:$BG,Daily!$C$1)/6</f>
        <v>0</v>
      </c>
      <c r="N409" s="335">
        <f>+SUMIFS('nabati '!BM:BM,'nabati '!BP:BP,Daily!$A409,'nabati '!BN:BN,Daily!$C$1)/6</f>
        <v>0</v>
      </c>
      <c r="O409" s="21">
        <f t="shared" si="39"/>
        <v>0</v>
      </c>
    </row>
    <row r="410" spans="1:15" s="367" customFormat="1" ht="15.75" hidden="1" outlineLevel="1">
      <c r="A410" s="108" t="s">
        <v>521</v>
      </c>
      <c r="B410" s="115" t="s">
        <v>31</v>
      </c>
      <c r="C410" s="65" t="s">
        <v>522</v>
      </c>
      <c r="D410" s="188" t="s">
        <v>499</v>
      </c>
      <c r="E410" s="448">
        <f>+SUMIFS('nabati '!B:B,'nabati '!$E:$E,Daily!$A410,'nabati '!$C:$C,Daily!$C$1)/6</f>
        <v>0</v>
      </c>
      <c r="F410" s="448">
        <f>+SUMIFS('nabati '!I:I,'nabati '!$L:$L,Daily!$A410,'nabati '!$J:$J,Daily!$C$1)/6</f>
        <v>0</v>
      </c>
      <c r="G410" s="448">
        <f>+SUMIFS('nabati '!P:P,'nabati '!$S:$S,Daily!$A410,'nabati '!$Q:$Q,Daily!$C$1)/60</f>
        <v>0</v>
      </c>
      <c r="H410" s="448">
        <f>+SUMIFS('nabati '!W:W,'nabati '!$Z:$Z,Daily!$A410,'nabati '!$X:$X,Daily!$C$1)/6</f>
        <v>0</v>
      </c>
      <c r="I410" s="448">
        <f>+SUMIFS('nabati '!AD:AD,'nabati '!$AG:$AG,Daily!$A410,'nabati '!$AE:$AE,Daily!$C$1)/60</f>
        <v>0</v>
      </c>
      <c r="J410" s="448">
        <f>+SUMIFS('nabati '!AK:AK,'nabati '!$AN:$AN,Daily!$A410,'nabati '!$AL:$AL,Daily!$C$1)/60</f>
        <v>0</v>
      </c>
      <c r="K410" s="448">
        <f>+SUMIFS('nabati '!AR:AR,'nabati '!$AU:$AU,Daily!$A410,'nabati '!$AS:$AS,Daily!$C$1)/60</f>
        <v>0</v>
      </c>
      <c r="L410" s="448">
        <f>+SUMIFS('nabati '!AY:AY,'nabati '!$BB:$BB,Daily!$A410,'nabati '!$AZ:$AZ,Daily!$C$1)/20</f>
        <v>0</v>
      </c>
      <c r="M410" s="338">
        <f>+SUMIFS('nabati '!BF:BF,'nabati '!$BI:$BI,Daily!$A410,'nabati '!$BG:$BG,Daily!$C$1)/6</f>
        <v>0</v>
      </c>
      <c r="N410" s="338">
        <f>+SUMIFS('nabati '!BM:BM,'nabati '!BP:BP,Daily!$A410,'nabati '!BN:BN,Daily!$C$1)/6</f>
        <v>0</v>
      </c>
      <c r="O410" s="448">
        <f t="shared" si="39"/>
        <v>0</v>
      </c>
    </row>
    <row r="411" spans="1:15" s="367" customFormat="1" ht="15.75" hidden="1" outlineLevel="1">
      <c r="A411" s="223" t="s">
        <v>523</v>
      </c>
      <c r="B411" s="224" t="s">
        <v>515</v>
      </c>
      <c r="C411" s="225" t="s">
        <v>524</v>
      </c>
      <c r="D411" s="188" t="s">
        <v>499</v>
      </c>
      <c r="E411" s="448">
        <f>+SUMIFS('nabati '!B:B,'nabati '!$E:$E,Daily!$A411,'nabati '!$C:$C,Daily!$C$1)/6</f>
        <v>0</v>
      </c>
      <c r="F411" s="448">
        <f>+SUMIFS('nabati '!I:I,'nabati '!$L:$L,Daily!$A411,'nabati '!$J:$J,Daily!$C$1)/6</f>
        <v>0</v>
      </c>
      <c r="G411" s="448">
        <f>+SUMIFS('nabati '!P:P,'nabati '!$S:$S,Daily!$A411,'nabati '!$Q:$Q,Daily!$C$1)/60</f>
        <v>0</v>
      </c>
      <c r="H411" s="448">
        <f>+SUMIFS('nabati '!W:W,'nabati '!$Z:$Z,Daily!$A411,'nabati '!$X:$X,Daily!$C$1)/6</f>
        <v>0</v>
      </c>
      <c r="I411" s="448">
        <f>+SUMIFS('nabati '!AD:AD,'nabati '!$AG:$AG,Daily!$A411,'nabati '!$AE:$AE,Daily!$C$1)/60</f>
        <v>0</v>
      </c>
      <c r="J411" s="448">
        <f>+SUMIFS('nabati '!AK:AK,'nabati '!$AN:$AN,Daily!$A411,'nabati '!$AL:$AL,Daily!$C$1)/60</f>
        <v>0</v>
      </c>
      <c r="K411" s="448">
        <f>+SUMIFS('nabati '!AR:AR,'nabati '!$AU:$AU,Daily!$A411,'nabati '!$AS:$AS,Daily!$C$1)/60</f>
        <v>0</v>
      </c>
      <c r="L411" s="448">
        <f>+SUMIFS('nabati '!AY:AY,'nabati '!$BB:$BB,Daily!$A411,'nabati '!$AZ:$AZ,Daily!$C$1)/20</f>
        <v>0</v>
      </c>
      <c r="M411" s="338">
        <f>+SUMIFS('nabati '!BF:BF,'nabati '!$BI:$BI,Daily!$A411,'nabati '!$BG:$BG,Daily!$C$1)/6</f>
        <v>0</v>
      </c>
      <c r="N411" s="338">
        <f>+SUMIFS('nabati '!BM:BM,'nabati '!BP:BP,Daily!$A411,'nabati '!BN:BN,Daily!$C$1)/6</f>
        <v>0</v>
      </c>
      <c r="O411" s="448">
        <f t="shared" si="39"/>
        <v>0</v>
      </c>
    </row>
    <row r="412" spans="1:15" s="367" customFormat="1" ht="15.75" hidden="1" outlineLevel="1">
      <c r="A412" s="108" t="s">
        <v>525</v>
      </c>
      <c r="B412" s="115" t="s">
        <v>31</v>
      </c>
      <c r="C412" s="65" t="s">
        <v>526</v>
      </c>
      <c r="D412" s="188" t="s">
        <v>499</v>
      </c>
      <c r="E412" s="448">
        <f>+SUMIFS('nabati '!B:B,'nabati '!$E:$E,Daily!$A412,'nabati '!$C:$C,Daily!$C$1)/6</f>
        <v>0</v>
      </c>
      <c r="F412" s="448">
        <f>+SUMIFS('nabati '!I:I,'nabati '!$L:$L,Daily!$A412,'nabati '!$J:$J,Daily!$C$1)/6</f>
        <v>0</v>
      </c>
      <c r="G412" s="448">
        <f>+SUMIFS('nabati '!P:P,'nabati '!$S:$S,Daily!$A412,'nabati '!$Q:$Q,Daily!$C$1)/60</f>
        <v>0</v>
      </c>
      <c r="H412" s="448">
        <f>+SUMIFS('nabati '!W:W,'nabati '!$Z:$Z,Daily!$A412,'nabati '!$X:$X,Daily!$C$1)/6</f>
        <v>0</v>
      </c>
      <c r="I412" s="448">
        <f>+SUMIFS('nabati '!AD:AD,'nabati '!$AG:$AG,Daily!$A412,'nabati '!$AE:$AE,Daily!$C$1)/60</f>
        <v>0</v>
      </c>
      <c r="J412" s="448">
        <f>+SUMIFS('nabati '!AK:AK,'nabati '!$AN:$AN,Daily!$A412,'nabati '!$AL:$AL,Daily!$C$1)/60</f>
        <v>0</v>
      </c>
      <c r="K412" s="448">
        <f>+SUMIFS('nabati '!AR:AR,'nabati '!$AU:$AU,Daily!$A412,'nabati '!$AS:$AS,Daily!$C$1)/60</f>
        <v>0</v>
      </c>
      <c r="L412" s="448">
        <f>+SUMIFS('nabati '!AY:AY,'nabati '!$BB:$BB,Daily!$A412,'nabati '!$AZ:$AZ,Daily!$C$1)/20</f>
        <v>0</v>
      </c>
      <c r="M412" s="338">
        <f>+SUMIFS('nabati '!BF:BF,'nabati '!$BI:$BI,Daily!$A412,'nabati '!$BG:$BG,Daily!$C$1)/6</f>
        <v>0</v>
      </c>
      <c r="N412" s="338">
        <f>+SUMIFS('nabati '!BM:BM,'nabati '!BP:BP,Daily!$A412,'nabati '!BN:BN,Daily!$C$1)/6</f>
        <v>0</v>
      </c>
      <c r="O412" s="448">
        <f>+SUMPRODUCT($E$1:$N$1,E412:N412)</f>
        <v>0</v>
      </c>
    </row>
    <row r="413" spans="1:15" s="367" customFormat="1" hidden="1" outlineLevel="1">
      <c r="A413" s="386">
        <v>69011</v>
      </c>
      <c r="B413" s="387" t="s">
        <v>53</v>
      </c>
      <c r="C413" s="195" t="s">
        <v>527</v>
      </c>
      <c r="D413" s="188" t="s">
        <v>499</v>
      </c>
      <c r="E413" s="448">
        <f>+SUMIFS('nabati '!B:B,'nabati '!$E:$E,Daily!$A413,'nabati '!$C:$C,Daily!$C$1)/6</f>
        <v>0</v>
      </c>
      <c r="F413" s="448">
        <f>+SUMIFS('nabati '!I:I,'nabati '!$L:$L,Daily!$A413,'nabati '!$J:$J,Daily!$C$1)/6</f>
        <v>0</v>
      </c>
      <c r="G413" s="448">
        <f>+SUMIFS('nabati '!P:P,'nabati '!$S:$S,Daily!$A413,'nabati '!$Q:$Q,Daily!$C$1)/60</f>
        <v>0</v>
      </c>
      <c r="H413" s="448">
        <f>+SUMIFS('nabati '!W:W,'nabati '!$Z:$Z,Daily!$A413,'nabati '!$X:$X,Daily!$C$1)/6</f>
        <v>0</v>
      </c>
      <c r="I413" s="448">
        <f>+SUMIFS('nabati '!AD:AD,'nabati '!$AG:$AG,Daily!$A413,'nabati '!$AE:$AE,Daily!$C$1)/60</f>
        <v>0</v>
      </c>
      <c r="J413" s="448">
        <f>+SUMIFS('nabati '!AK:AK,'nabati '!$AN:$AN,Daily!$A413,'nabati '!$AL:$AL,Daily!$C$1)/60</f>
        <v>0</v>
      </c>
      <c r="K413" s="448">
        <f>+SUMIFS('nabati '!AR:AR,'nabati '!$AU:$AU,Daily!$A413,'nabati '!$AS:$AS,Daily!$C$1)/60</f>
        <v>0</v>
      </c>
      <c r="L413" s="448">
        <f>+SUMIFS('nabati '!AY:AY,'nabati '!$BB:$BB,Daily!$A413,'nabati '!$AZ:$AZ,Daily!$C$1)/20</f>
        <v>0</v>
      </c>
      <c r="M413" s="338">
        <f>+SUMIFS('nabati '!BF:BF,'nabati '!$BI:$BI,Daily!$A413,'nabati '!$BG:$BG,Daily!$C$1)/6</f>
        <v>0</v>
      </c>
      <c r="N413" s="338">
        <f>+SUMIFS('nabati '!BM:BM,'nabati '!BP:BP,Daily!$A413,'nabati '!BN:BN,Daily!$C$1)/6</f>
        <v>0</v>
      </c>
      <c r="O413" s="448">
        <f>+SUMPRODUCT($E$1:$N$1,E413:N413)</f>
        <v>0</v>
      </c>
    </row>
    <row r="414" spans="1:15" s="269" customFormat="1" hidden="1" outlineLevel="1">
      <c r="A414" s="386">
        <v>52201</v>
      </c>
      <c r="B414" s="387"/>
      <c r="C414" s="195" t="s">
        <v>528</v>
      </c>
      <c r="D414" s="188" t="s">
        <v>499</v>
      </c>
      <c r="E414" s="448">
        <f>+SUMIFS('nabati '!B:B,'nabati '!$E:$E,Daily!$A414,'nabati '!$C:$C,Daily!$C$1)/6</f>
        <v>0</v>
      </c>
      <c r="F414" s="448">
        <f>+SUMIFS('nabati '!I:I,'nabati '!$L:$L,Daily!$A414,'nabati '!$J:$J,Daily!$C$1)/6</f>
        <v>0</v>
      </c>
      <c r="G414" s="448">
        <f>+SUMIFS('nabati '!P:P,'nabati '!$S:$S,Daily!$A414,'nabati '!$Q:$Q,Daily!$C$1)/60</f>
        <v>0</v>
      </c>
      <c r="H414" s="448">
        <f>+SUMIFS('nabati '!W:W,'nabati '!$Z:$Z,Daily!$A414,'nabati '!$X:$X,Daily!$C$1)/6</f>
        <v>0</v>
      </c>
      <c r="I414" s="448">
        <f>+SUMIFS('nabati '!AD:AD,'nabati '!$AG:$AG,Daily!$A414,'nabati '!$AE:$AE,Daily!$C$1)/60</f>
        <v>0</v>
      </c>
      <c r="J414" s="448">
        <f>+SUMIFS('nabati '!AK:AK,'nabati '!$AN:$AN,Daily!$A414,'nabati '!$AL:$AL,Daily!$C$1)/60</f>
        <v>0</v>
      </c>
      <c r="K414" s="448">
        <f>+SUMIFS('nabati '!AR:AR,'nabati '!$AU:$AU,Daily!$A414,'nabati '!$AS:$AS,Daily!$C$1)/60</f>
        <v>0</v>
      </c>
      <c r="L414" s="448">
        <f>+SUMIFS('nabati '!AY:AY,'nabati '!$BB:$BB,Daily!$A414,'nabati '!$AZ:$AZ,Daily!$C$1)/20</f>
        <v>0</v>
      </c>
      <c r="M414" s="338">
        <f>+SUMIFS('nabati '!BF:BF,'nabati '!$BI:$BI,Daily!$A414,'nabati '!$BG:$BG,Daily!$C$1)/6</f>
        <v>0</v>
      </c>
      <c r="N414" s="338">
        <f>+SUMIFS('nabati '!BM:BM,'nabati '!BP:BP,Daily!$A414,'nabati '!BN:BN,Daily!$C$1)/6</f>
        <v>0</v>
      </c>
      <c r="O414" s="448">
        <f>+SUMPRODUCT($E$1:$N$1,E414:N414)</f>
        <v>0</v>
      </c>
    </row>
    <row r="415" spans="1:15" s="367" customFormat="1" hidden="1" outlineLevel="1">
      <c r="A415" s="386">
        <v>1471</v>
      </c>
      <c r="B415" s="387" t="s">
        <v>53</v>
      </c>
      <c r="C415" s="195" t="s">
        <v>529</v>
      </c>
      <c r="D415" s="188" t="s">
        <v>499</v>
      </c>
      <c r="E415" s="448">
        <f>+SUMIFS('nabati '!B:B,'nabati '!$E:$E,Daily!$A415,'nabati '!$C:$C,Daily!$C$1)/6</f>
        <v>0</v>
      </c>
      <c r="F415" s="448">
        <f>+SUMIFS('nabati '!I:I,'nabati '!$L:$L,Daily!$A415,'nabati '!$J:$J,Daily!$C$1)/6</f>
        <v>0</v>
      </c>
      <c r="G415" s="448">
        <f>+SUMIFS('nabati '!P:P,'nabati '!$S:$S,Daily!$A415,'nabati '!$Q:$Q,Daily!$C$1)/60</f>
        <v>0</v>
      </c>
      <c r="H415" s="448">
        <f>+SUMIFS('nabati '!W:W,'nabati '!$Z:$Z,Daily!$A415,'nabati '!$X:$X,Daily!$C$1)/6</f>
        <v>0</v>
      </c>
      <c r="I415" s="448">
        <f>+SUMIFS('nabati '!AD:AD,'nabati '!$AG:$AG,Daily!$A415,'nabati '!$AE:$AE,Daily!$C$1)/60</f>
        <v>0</v>
      </c>
      <c r="J415" s="448">
        <f>+SUMIFS('nabati '!AK:AK,'nabati '!$AN:$AN,Daily!$A415,'nabati '!$AL:$AL,Daily!$C$1)/60</f>
        <v>0</v>
      </c>
      <c r="K415" s="448">
        <f>+SUMIFS('nabati '!AR:AR,'nabati '!$AU:$AU,Daily!$A415,'nabati '!$AS:$AS,Daily!$C$1)/60</f>
        <v>0</v>
      </c>
      <c r="L415" s="448">
        <f>+SUMIFS('nabati '!AY:AY,'nabati '!$BB:$BB,Daily!$A415,'nabati '!$AZ:$AZ,Daily!$C$1)/20</f>
        <v>0</v>
      </c>
      <c r="M415" s="338">
        <f>+SUMIFS('nabati '!BF:BF,'nabati '!$BI:$BI,Daily!$A415,'nabati '!$BG:$BG,Daily!$C$1)/6</f>
        <v>0</v>
      </c>
      <c r="N415" s="338">
        <f>+SUMIFS('nabati '!BM:BM,'nabati '!BP:BP,Daily!$A415,'nabati '!BN:BN,Daily!$C$1)/6</f>
        <v>0</v>
      </c>
      <c r="O415" s="448">
        <f>+SUMPRODUCT($E$1:$N$1,E415:N415)</f>
        <v>0</v>
      </c>
    </row>
    <row r="416" spans="1:15" s="367" customFormat="1" hidden="1" outlineLevel="1">
      <c r="A416" s="386">
        <v>9421</v>
      </c>
      <c r="B416" s="387"/>
      <c r="C416" s="195" t="s">
        <v>530</v>
      </c>
      <c r="D416" s="188" t="s">
        <v>499</v>
      </c>
      <c r="E416" s="21">
        <f>+SUMIFS('nabati '!B:B,'nabati '!$E:$E,Daily!$A416,'nabati '!$C:$C,Daily!$C$1)/6</f>
        <v>0</v>
      </c>
      <c r="F416" s="21">
        <f>+SUMIFS('nabati '!I:I,'nabati '!$L:$L,Daily!$A416,'nabati '!$J:$J,Daily!$C$1)/6</f>
        <v>0</v>
      </c>
      <c r="G416" s="21">
        <f>+SUMIFS('nabati '!P:P,'nabati '!$S:$S,Daily!$A416,'nabati '!$Q:$Q,Daily!$C$1)/60</f>
        <v>0</v>
      </c>
      <c r="H416" s="21">
        <f>+SUMIFS('nabati '!W:W,'nabati '!$Z:$Z,Daily!$A416,'nabati '!$X:$X,Daily!$C$1)/6</f>
        <v>0</v>
      </c>
      <c r="I416" s="21">
        <f>+SUMIFS('nabati '!AD:AD,'nabati '!$AG:$AG,Daily!$A416,'nabati '!$AE:$AE,Daily!$C$1)/60</f>
        <v>0</v>
      </c>
      <c r="J416" s="21">
        <f>+SUMIFS('nabati '!AK:AK,'nabati '!$AN:$AN,Daily!$A416,'nabati '!$AL:$AL,Daily!$C$1)/60</f>
        <v>0</v>
      </c>
      <c r="K416" s="21">
        <f>+SUMIFS('nabati '!AR:AR,'nabati '!$AU:$AU,Daily!$A416,'nabati '!$AS:$AS,Daily!$C$1)/60</f>
        <v>0</v>
      </c>
      <c r="L416" s="21">
        <f>+SUMIFS('nabati '!AY:AY,'nabati '!$BB:$BB,Daily!$A416,'nabati '!$AZ:$AZ,Daily!$C$1)/20</f>
        <v>0</v>
      </c>
      <c r="M416" s="337">
        <f>+SUMIFS('nabati '!BF:BF,'nabati '!$BI:$BI,Daily!$A416,'nabati '!$BG:$BG,Daily!$C$1)/6</f>
        <v>0</v>
      </c>
      <c r="N416" s="335">
        <f>+SUMIFS('nabati '!BM:BM,'nabati '!BP:BP,Daily!$A416,'nabati '!BN:BN,Daily!$C$1)/6</f>
        <v>0</v>
      </c>
      <c r="O416" s="448">
        <f>+SUMPRODUCT($E$1:$N$1,E416:N416)</f>
        <v>0</v>
      </c>
    </row>
    <row r="417" spans="1:17" s="367" customFormat="1" hidden="1" outlineLevel="1">
      <c r="A417" s="386">
        <v>1472</v>
      </c>
      <c r="B417" s="387" t="s">
        <v>53</v>
      </c>
      <c r="C417" s="195" t="s">
        <v>531</v>
      </c>
      <c r="D417" s="188" t="s">
        <v>499</v>
      </c>
      <c r="E417" s="21"/>
      <c r="F417" s="21"/>
      <c r="G417" s="21"/>
      <c r="H417" s="21"/>
      <c r="I417" s="21"/>
      <c r="J417" s="21"/>
      <c r="K417" s="21"/>
      <c r="L417" s="21"/>
      <c r="M417" s="337"/>
      <c r="N417" s="335"/>
      <c r="O417" s="448"/>
    </row>
    <row r="418" spans="1:17" s="367" customFormat="1" hidden="1" outlineLevel="1">
      <c r="A418" s="401">
        <v>56201</v>
      </c>
      <c r="B418" s="402" t="s">
        <v>53</v>
      </c>
      <c r="C418" s="403" t="s">
        <v>532</v>
      </c>
      <c r="D418" s="188" t="s">
        <v>533</v>
      </c>
      <c r="E418" s="21">
        <f>+SUMIFS('nabati '!B:B,'nabati '!$E:$E,Daily!$A418,'nabati '!$C:$C,Daily!$C$1)/6</f>
        <v>0</v>
      </c>
      <c r="F418" s="21">
        <f>+SUMIFS('nabati '!I:I,'nabati '!$L:$L,Daily!$A418,'nabati '!$J:$J,Daily!$C$1)/6</f>
        <v>0</v>
      </c>
      <c r="G418" s="21">
        <f>+SUMIFS('nabati '!P:P,'nabati '!$S:$S,Daily!$A418,'nabati '!$Q:$Q,Daily!$C$1)/60</f>
        <v>0</v>
      </c>
      <c r="H418" s="21">
        <f>+SUMIFS('nabati '!W:W,'nabati '!$Z:$Z,Daily!$A418,'nabati '!$X:$X,Daily!$C$1)/6</f>
        <v>0</v>
      </c>
      <c r="I418" s="21">
        <f>+SUMIFS('nabati '!AD:AD,'nabati '!$AG:$AG,Daily!$A418,'nabati '!$AE:$AE,Daily!$C$1)/60</f>
        <v>0</v>
      </c>
      <c r="J418" s="21">
        <f>+SUMIFS('nabati '!AK:AK,'nabati '!$AN:$AN,Daily!$A418,'nabati '!$AL:$AL,Daily!$C$1)/60</f>
        <v>0</v>
      </c>
      <c r="K418" s="21">
        <f>+SUMIFS('nabati '!AR:AR,'nabati '!$AU:$AU,Daily!$A418,'nabati '!$AS:$AS,Daily!$C$1)/60</f>
        <v>0</v>
      </c>
      <c r="L418" s="21">
        <f>+SUMIFS('nabati '!AY:AY,'nabati '!$BB:$BB,Daily!$A418,'nabati '!$AZ:$AZ,Daily!$C$1)/20</f>
        <v>0</v>
      </c>
      <c r="M418" s="337">
        <f>+SUMIFS('nabati '!BF:BF,'nabati '!$BI:$BI,Daily!$A418,'nabati '!$BG:$BG,Daily!$C$1)/6</f>
        <v>0</v>
      </c>
      <c r="N418" s="335">
        <f>+SUMIFS('nabati '!BM:BM,'nabati '!BP:BP,Daily!$A418,'nabati '!BN:BN,Daily!$C$1)/6</f>
        <v>0</v>
      </c>
      <c r="O418" s="448">
        <f>+SUMPRODUCT($E$1:$N$1,E418:N418)</f>
        <v>0</v>
      </c>
    </row>
    <row r="419" spans="1:17" s="367" customFormat="1" hidden="1" outlineLevel="1">
      <c r="A419" s="401">
        <v>56202</v>
      </c>
      <c r="B419" s="402"/>
      <c r="C419" s="403" t="s">
        <v>534</v>
      </c>
      <c r="D419" s="188" t="s">
        <v>533</v>
      </c>
      <c r="E419" s="21">
        <f>+SUMIFS('nabati '!B:B,'nabati '!$E:$E,Daily!$A419,'nabati '!$C:$C,Daily!$C$1)/6</f>
        <v>0</v>
      </c>
      <c r="F419" s="21">
        <f>+SUMIFS('nabati '!I:I,'nabati '!$L:$L,Daily!$A419,'nabati '!$J:$J,Daily!$C$1)/6</f>
        <v>0</v>
      </c>
      <c r="G419" s="21">
        <f>+SUMIFS('nabati '!P:P,'nabati '!$S:$S,Daily!$A419,'nabati '!$Q:$Q,Daily!$C$1)/60</f>
        <v>0</v>
      </c>
      <c r="H419" s="21">
        <f>+SUMIFS('nabati '!W:W,'nabati '!$Z:$Z,Daily!$A419,'nabati '!$X:$X,Daily!$C$1)/6</f>
        <v>0</v>
      </c>
      <c r="I419" s="21">
        <f>+SUMIFS('nabati '!AD:AD,'nabati '!$AG:$AG,Daily!$A419,'nabati '!$AE:$AE,Daily!$C$1)/60</f>
        <v>0</v>
      </c>
      <c r="J419" s="21">
        <f>+SUMIFS('nabati '!AK:AK,'nabati '!$AN:$AN,Daily!$A419,'nabati '!$AL:$AL,Daily!$C$1)/60</f>
        <v>0</v>
      </c>
      <c r="K419" s="21">
        <f>+SUMIFS('nabati '!AR:AR,'nabati '!$AU:$AU,Daily!$A419,'nabati '!$AS:$AS,Daily!$C$1)/60</f>
        <v>0</v>
      </c>
      <c r="L419" s="21">
        <f>+SUMIFS('nabati '!AY:AY,'nabati '!$BB:$BB,Daily!$A419,'nabati '!$AZ:$AZ,Daily!$C$1)/20</f>
        <v>0</v>
      </c>
      <c r="M419" s="337">
        <f>+SUMIFS('nabati '!BF:BF,'nabati '!$BI:$BI,Daily!$A419,'nabati '!$BG:$BG,Daily!$C$1)/6</f>
        <v>0</v>
      </c>
      <c r="N419" s="335">
        <f>+SUMIFS('nabati '!BM:BM,'nabati '!BP:BP,Daily!$A419,'nabati '!BN:BN,Daily!$C$1)/6</f>
        <v>0</v>
      </c>
      <c r="O419" s="448">
        <f>+SUMPRODUCT($E$1:$N$1,E419:N419)</f>
        <v>0</v>
      </c>
    </row>
    <row r="420" spans="1:17" s="367" customFormat="1" hidden="1" outlineLevel="1">
      <c r="A420" s="386">
        <v>14201</v>
      </c>
      <c r="B420" s="387" t="s">
        <v>53</v>
      </c>
      <c r="C420" s="195" t="s">
        <v>535</v>
      </c>
      <c r="D420" s="188" t="s">
        <v>499</v>
      </c>
      <c r="E420" s="21">
        <f>+SUMIFS('nabati '!B:B,'nabati '!$E:$E,Daily!$A420,'nabati '!$C:$C,Daily!$C$1)/6</f>
        <v>0</v>
      </c>
      <c r="F420" s="21">
        <f>+SUMIFS('nabati '!I:I,'nabati '!$L:$L,Daily!$A420,'nabati '!$J:$J,Daily!$C$1)/6</f>
        <v>0</v>
      </c>
      <c r="G420" s="21">
        <f>+SUMIFS('nabati '!P:P,'nabati '!$S:$S,Daily!$A420,'nabati '!$Q:$Q,Daily!$C$1)/60</f>
        <v>0</v>
      </c>
      <c r="H420" s="21">
        <f>+SUMIFS('nabati '!W:W,'nabati '!$Z:$Z,Daily!$A420,'nabati '!$X:$X,Daily!$C$1)/6</f>
        <v>0</v>
      </c>
      <c r="I420" s="21">
        <f>+SUMIFS('nabati '!AD:AD,'nabati '!$AG:$AG,Daily!$A420,'nabati '!$AE:$AE,Daily!$C$1)/60</f>
        <v>0</v>
      </c>
      <c r="J420" s="21">
        <f>+SUMIFS('nabati '!AK:AK,'nabati '!$AN:$AN,Daily!$A420,'nabati '!$AL:$AL,Daily!$C$1)/60</f>
        <v>0</v>
      </c>
      <c r="K420" s="21">
        <f>+SUMIFS('nabati '!AR:AR,'nabati '!$AU:$AU,Daily!$A420,'nabati '!$AS:$AS,Daily!$C$1)/60</f>
        <v>0</v>
      </c>
      <c r="L420" s="21">
        <f>+SUMIFS('nabati '!AY:AY,'nabati '!$BB:$BB,Daily!$A420,'nabati '!$AZ:$AZ,Daily!$C$1)/20</f>
        <v>0</v>
      </c>
      <c r="M420" s="337">
        <f>+SUMIFS('nabati '!BF:BF,'nabati '!$BI:$BI,Daily!$A420,'nabati '!$BG:$BG,Daily!$C$1)/6</f>
        <v>0</v>
      </c>
      <c r="N420" s="335">
        <f>+SUMIFS('nabati '!BM:BM,'nabati '!BP:BP,Daily!$A420,'nabati '!BN:BN,Daily!$C$1)/6</f>
        <v>0</v>
      </c>
      <c r="O420" s="448">
        <f>+SUMPRODUCT($E$1:$N$1,E420:N420)</f>
        <v>0</v>
      </c>
    </row>
    <row r="421" spans="1:17" s="367" customFormat="1" collapsed="1">
      <c r="A421" s="386">
        <v>14202</v>
      </c>
      <c r="B421" s="387" t="s">
        <v>53</v>
      </c>
      <c r="C421" s="195" t="s">
        <v>536</v>
      </c>
      <c r="D421" s="188" t="s">
        <v>499</v>
      </c>
      <c r="E421" s="21">
        <f>+SUMIFS('nabati '!B:B,'nabati '!$E:$E,Daily!$A421,'nabati '!$C:$C,Daily!$C$1)/6</f>
        <v>0</v>
      </c>
      <c r="F421" s="21">
        <f>+SUMIFS('nabati '!I:I,'nabati '!$L:$L,Daily!$A421,'nabati '!$J:$J,Daily!$C$1)/6</f>
        <v>0</v>
      </c>
      <c r="G421" s="21">
        <f>+SUMIFS('nabati '!P:P,'nabati '!$S:$S,Daily!$A421,'nabati '!$Q:$Q,Daily!$C$1)/60</f>
        <v>0</v>
      </c>
      <c r="H421" s="21">
        <f>+SUMIFS('nabati '!W:W,'nabati '!$Z:$Z,Daily!$A421,'nabati '!$X:$X,Daily!$C$1)/6</f>
        <v>0</v>
      </c>
      <c r="I421" s="21">
        <f>+SUMIFS('nabati '!AD:AD,'nabati '!$AG:$AG,Daily!$A421,'nabati '!$AE:$AE,Daily!$C$1)/60</f>
        <v>0</v>
      </c>
      <c r="J421" s="21">
        <f>+SUMIFS('nabati '!AK:AK,'nabati '!$AN:$AN,Daily!$A421,'nabati '!$AL:$AL,Daily!$C$1)/60</f>
        <v>0</v>
      </c>
      <c r="K421" s="21">
        <f>+SUMIFS('nabati '!AR:AR,'nabati '!$AU:$AU,Daily!$A421,'nabati '!$AS:$AS,Daily!$C$1)/60</f>
        <v>0</v>
      </c>
      <c r="L421" s="21">
        <f>+SUMIFS('nabati '!AY:AY,'nabati '!$BB:$BB,Daily!$A421,'nabati '!$AZ:$AZ,Daily!$C$1)/20</f>
        <v>0</v>
      </c>
      <c r="M421" s="337">
        <f>+SUMIFS('nabati '!BF:BF,'nabati '!$BI:$BI,Daily!$A421,'nabati '!$BG:$BG,Daily!$C$1)/6</f>
        <v>0</v>
      </c>
      <c r="N421" s="335">
        <f>+SUMIFS('nabati '!BM:BM,'nabati '!BP:BP,Daily!$A421,'nabati '!BN:BN,Daily!$C$1)/6</f>
        <v>0</v>
      </c>
      <c r="O421" s="448">
        <f>+SUMPRODUCT($E$1:$N$1,E421:N421)</f>
        <v>0</v>
      </c>
    </row>
    <row r="422" spans="1:17">
      <c r="A422" s="388"/>
      <c r="B422" s="384"/>
      <c r="C422" s="348"/>
      <c r="D422" s="485" t="s">
        <v>537</v>
      </c>
      <c r="E422" s="486">
        <f t="shared" ref="E422:N422" si="40">+SUM(E423:E460)</f>
        <v>10</v>
      </c>
      <c r="F422" s="486">
        <f t="shared" si="40"/>
        <v>20</v>
      </c>
      <c r="G422" s="486">
        <f t="shared" si="40"/>
        <v>0</v>
      </c>
      <c r="H422" s="486">
        <f t="shared" si="40"/>
        <v>2</v>
      </c>
      <c r="I422" s="486">
        <f t="shared" si="40"/>
        <v>0</v>
      </c>
      <c r="J422" s="486">
        <f t="shared" si="40"/>
        <v>0</v>
      </c>
      <c r="K422" s="486">
        <f t="shared" si="40"/>
        <v>0</v>
      </c>
      <c r="L422" s="486">
        <f t="shared" si="40"/>
        <v>1</v>
      </c>
      <c r="M422" s="489">
        <f t="shared" si="40"/>
        <v>0</v>
      </c>
      <c r="N422" s="489">
        <f t="shared" si="40"/>
        <v>0</v>
      </c>
      <c r="O422" s="486">
        <f>SUMPRODUCT($E$1:$N$1,E422:N422)</f>
        <v>5895</v>
      </c>
      <c r="P422" s="480">
        <v>11030.692307692299</v>
      </c>
      <c r="Q422" s="490">
        <f>O422/P422*100</f>
        <v>53.441795270538883</v>
      </c>
    </row>
    <row r="423" spans="1:17" s="367" customFormat="1">
      <c r="A423" s="190" t="s">
        <v>538</v>
      </c>
      <c r="B423" s="190" t="s">
        <v>31</v>
      </c>
      <c r="C423" s="19" t="s">
        <v>539</v>
      </c>
      <c r="D423" s="20" t="s">
        <v>540</v>
      </c>
      <c r="E423" s="448">
        <f>+SUMIFS('nabati '!B:B,'nabati '!$E:$E,Daily!$A423,'nabati '!$C:$C,Daily!$C$1)/6</f>
        <v>0</v>
      </c>
      <c r="F423" s="448">
        <f>+SUMIFS('nabati '!I:I,'nabati '!$L:$L,Daily!$A423,'nabati '!$J:$J,Daily!$C$1)/6</f>
        <v>0</v>
      </c>
      <c r="G423" s="448">
        <f>+SUMIFS('nabati '!P:P,'nabati '!$S:$S,Daily!$A423,'nabati '!$Q:$Q,Daily!$C$1)/60</f>
        <v>0</v>
      </c>
      <c r="H423" s="448">
        <f>+SUMIFS('nabati '!W:W,'nabati '!$Z:$Z,Daily!$A423,'nabati '!$X:$X,Daily!$C$1)/6</f>
        <v>0</v>
      </c>
      <c r="I423" s="448">
        <f>+SUMIFS('nabati '!AD:AD,'nabati '!$AG:$AG,Daily!$A423,'nabati '!$AE:$AE,Daily!$C$1)/60</f>
        <v>0</v>
      </c>
      <c r="J423" s="448">
        <f>+SUMIFS('nabati '!AK:AK,'nabati '!$AN:$AN,Daily!$A423,'nabati '!$AL:$AL,Daily!$C$1)/60</f>
        <v>0</v>
      </c>
      <c r="K423" s="448">
        <f>+SUMIFS('nabati '!AR:AR,'nabati '!$AU:$AU,Daily!$A423,'nabati '!$AS:$AS,Daily!$C$1)/60</f>
        <v>0</v>
      </c>
      <c r="L423" s="448">
        <f>+SUMIFS('nabati '!AY:AY,'nabati '!$BB:$BB,Daily!$A423,'nabati '!$AZ:$AZ,Daily!$C$1)/20</f>
        <v>0</v>
      </c>
      <c r="M423" s="338">
        <f>+SUMIFS('nabati '!BF:BF,'nabati '!$BI:$BI,Daily!$A423,'nabati '!$BG:$BG,Daily!$C$1)/6</f>
        <v>0</v>
      </c>
      <c r="N423" s="338">
        <f>+SUMIFS('nabati '!BM:BM,'nabati '!BP:BP,Daily!$A423,'nabati '!BN:BN,Daily!$C$1)/6</f>
        <v>0</v>
      </c>
      <c r="O423" s="448">
        <f>+SUMPRODUCT($E$1:$N$1,E423:N423)</f>
        <v>0</v>
      </c>
    </row>
    <row r="424" spans="1:17" s="367" customFormat="1" outlineLevel="1">
      <c r="A424" s="190" t="s">
        <v>541</v>
      </c>
      <c r="B424" s="190" t="s">
        <v>31</v>
      </c>
      <c r="C424" s="19" t="s">
        <v>542</v>
      </c>
      <c r="D424" s="20" t="s">
        <v>540</v>
      </c>
      <c r="E424" s="448">
        <f>+SUMIFS('nabati '!B:B,'nabati '!$E:$E,Daily!$A424,'nabati '!$C:$C,Daily!$C$1)/6</f>
        <v>0</v>
      </c>
      <c r="F424" s="448">
        <f>+SUMIFS('nabati '!I:I,'nabati '!$L:$L,Daily!$A424,'nabati '!$J:$J,Daily!$C$1)/6</f>
        <v>0</v>
      </c>
      <c r="G424" s="448">
        <f>+SUMIFS('nabati '!P:P,'nabati '!$S:$S,Daily!$A424,'nabati '!$Q:$Q,Daily!$C$1)/60</f>
        <v>0</v>
      </c>
      <c r="H424" s="448">
        <f>+SUMIFS('nabati '!W:W,'nabati '!$Z:$Z,Daily!$A424,'nabati '!$X:$X,Daily!$C$1)/6</f>
        <v>0</v>
      </c>
      <c r="I424" s="448">
        <f>+SUMIFS('nabati '!AD:AD,'nabati '!$AG:$AG,Daily!$A424,'nabati '!$AE:$AE,Daily!$C$1)/60</f>
        <v>0</v>
      </c>
      <c r="J424" s="448">
        <f>+SUMIFS('nabati '!AK:AK,'nabati '!$AN:$AN,Daily!$A424,'nabati '!$AL:$AL,Daily!$C$1)/60</f>
        <v>0</v>
      </c>
      <c r="K424" s="448">
        <f>+SUMIFS('nabati '!AR:AR,'nabati '!$AU:$AU,Daily!$A424,'nabati '!$AS:$AS,Daily!$C$1)/60</f>
        <v>0</v>
      </c>
      <c r="L424" s="448">
        <f>+SUMIFS('nabati '!AY:AY,'nabati '!$BB:$BB,Daily!$A424,'nabati '!$AZ:$AZ,Daily!$C$1)/20</f>
        <v>0</v>
      </c>
      <c r="M424" s="337">
        <f>+SUMIFS('nabati '!BF:BF,'nabati '!$BI:$BI,Daily!$A424,'nabati '!$BG:$BG,Daily!$C$1)/6</f>
        <v>0</v>
      </c>
      <c r="N424" s="338">
        <f>+SUMIFS('nabati '!BM:BM,'nabati '!BP:BP,Daily!$A424,'nabati '!BN:BN,Daily!$C$1)/6</f>
        <v>0</v>
      </c>
      <c r="O424" s="448">
        <f t="shared" ref="O424:O439" si="41">+SUMPRODUCT($E$1:$N$1,E424:N424)</f>
        <v>0</v>
      </c>
    </row>
    <row r="425" spans="1:17" s="367" customFormat="1" outlineLevel="1">
      <c r="A425" s="190" t="s">
        <v>543</v>
      </c>
      <c r="B425" s="190" t="s">
        <v>31</v>
      </c>
      <c r="C425" s="19" t="s">
        <v>544</v>
      </c>
      <c r="D425" s="20" t="s">
        <v>540</v>
      </c>
      <c r="E425" s="21">
        <f>+SUMIFS('nabati '!B:B,'nabati '!$E:$E,Daily!$A425,'nabati '!$C:$C,Daily!$C$1)/6</f>
        <v>10</v>
      </c>
      <c r="F425" s="21">
        <f>+SUMIFS('nabati '!I:I,'nabati '!$L:$L,Daily!$A425,'nabati '!$J:$J,Daily!$C$1)/6</f>
        <v>20</v>
      </c>
      <c r="G425" s="21">
        <f>+SUMIFS('nabati '!P:P,'nabati '!$S:$S,Daily!$A425,'nabati '!$Q:$Q,Daily!$C$1)/60</f>
        <v>0</v>
      </c>
      <c r="H425" s="21">
        <f>+SUMIFS('nabati '!W:W,'nabati '!$Z:$Z,Daily!$A425,'nabati '!$X:$X,Daily!$C$1)/6</f>
        <v>2</v>
      </c>
      <c r="I425" s="21">
        <f>+SUMIFS('nabati '!AD:AD,'nabati '!$AG:$AG,Daily!$A425,'nabati '!$AE:$AE,Daily!$C$1)/60</f>
        <v>0</v>
      </c>
      <c r="J425" s="21">
        <f>+SUMIFS('nabati '!AK:AK,'nabati '!$AN:$AN,Daily!$A425,'nabati '!$AL:$AL,Daily!$C$1)/60</f>
        <v>0</v>
      </c>
      <c r="K425" s="21">
        <f>+SUMIFS('nabati '!AR:AR,'nabati '!$AU:$AU,Daily!$A425,'nabati '!$AS:$AS,Daily!$C$1)/60</f>
        <v>0</v>
      </c>
      <c r="L425" s="21">
        <f>+SUMIFS('nabati '!AY:AY,'nabati '!$BB:$BB,Daily!$A425,'nabati '!$AZ:$AZ,Daily!$C$1)/20</f>
        <v>1</v>
      </c>
      <c r="M425" s="334">
        <f>+SUMIFS('nabati '!BF:BF,'nabati '!$BI:$BI,Daily!$A425,'nabati '!$BG:$BG,Daily!$C$1)/6</f>
        <v>0</v>
      </c>
      <c r="N425" s="335">
        <f>+SUMIFS('nabati '!BM:BM,'nabati '!BP:BP,Daily!$A425,'nabati '!BN:BN,Daily!$C$1)/6</f>
        <v>0</v>
      </c>
      <c r="O425" s="448">
        <f t="shared" si="41"/>
        <v>5895</v>
      </c>
    </row>
    <row r="426" spans="1:17" s="422" customFormat="1" outlineLevel="1">
      <c r="A426" s="191" t="s">
        <v>545</v>
      </c>
      <c r="B426" s="191" t="s">
        <v>31</v>
      </c>
      <c r="C426" s="20" t="s">
        <v>546</v>
      </c>
      <c r="D426" s="20" t="s">
        <v>540</v>
      </c>
      <c r="E426" s="34">
        <f>+SUMIFS('nabati '!B:B,'nabati '!$E:$E,Daily!$A426,'nabati '!$C:$C,Daily!$C$1)/6</f>
        <v>0</v>
      </c>
      <c r="F426" s="34">
        <f>+SUMIFS('nabati '!I:I,'nabati '!$L:$L,Daily!$A426,'nabati '!$J:$J,Daily!$C$1)/6</f>
        <v>0</v>
      </c>
      <c r="G426" s="34">
        <f>+SUMIFS('nabati '!P:P,'nabati '!$S:$S,Daily!$A426,'nabati '!$Q:$Q,Daily!$C$1)/60</f>
        <v>0</v>
      </c>
      <c r="H426" s="34">
        <f>+SUMIFS('nabati '!W:W,'nabati '!$Z:$Z,Daily!$A426,'nabati '!$X:$X,Daily!$C$1)/6</f>
        <v>0</v>
      </c>
      <c r="I426" s="34">
        <f>+SUMIFS('nabati '!AD:AD,'nabati '!$AG:$AG,Daily!$A426,'nabati '!$AE:$AE,Daily!$C$1)/60</f>
        <v>0</v>
      </c>
      <c r="J426" s="34">
        <f>+SUMIFS('nabati '!AK:AK,'nabati '!$AN:$AN,Daily!$A426,'nabati '!$AL:$AL,Daily!$C$1)/60</f>
        <v>0</v>
      </c>
      <c r="K426" s="34">
        <f>+SUMIFS('nabati '!AR:AR,'nabati '!$AU:$AU,Daily!$A426,'nabati '!$AS:$AS,Daily!$C$1)/60</f>
        <v>0</v>
      </c>
      <c r="L426" s="34">
        <f>+SUMIFS('nabati '!AY:AY,'nabati '!$BB:$BB,Daily!$A426,'nabati '!$AZ:$AZ,Daily!$C$1)/20</f>
        <v>0</v>
      </c>
      <c r="M426" s="366">
        <f>+SUMIFS('nabati '!BF:BF,'nabati '!$BI:$BI,Daily!$A426,'nabati '!$BG:$BG,Daily!$C$1)/6</f>
        <v>0</v>
      </c>
      <c r="N426" s="366">
        <f>+SUMIFS('nabati '!BM:BM,'nabati '!BP:BP,Daily!$A426,'nabati '!BN:BN,Daily!$C$1)/6</f>
        <v>0</v>
      </c>
      <c r="O426" s="34">
        <f t="shared" si="41"/>
        <v>0</v>
      </c>
    </row>
    <row r="427" spans="1:17" s="367" customFormat="1" outlineLevel="1">
      <c r="A427" s="190" t="s">
        <v>547</v>
      </c>
      <c r="B427" s="190" t="s">
        <v>31</v>
      </c>
      <c r="C427" s="19" t="s">
        <v>548</v>
      </c>
      <c r="D427" s="20" t="s">
        <v>540</v>
      </c>
      <c r="E427" s="21">
        <f>+SUMIFS('nabati '!B:B,'nabati '!$E:$E,Daily!$A427,'nabati '!$C:$C,Daily!$C$1)/6</f>
        <v>0</v>
      </c>
      <c r="F427" s="21">
        <f>+SUMIFS('nabati '!I:I,'nabati '!$L:$L,Daily!$A427,'nabati '!$J:$J,Daily!$C$1)/6</f>
        <v>0</v>
      </c>
      <c r="G427" s="21">
        <f>+SUMIFS('nabati '!P:P,'nabati '!$S:$S,Daily!$A427,'nabati '!$Q:$Q,Daily!$C$1)/60</f>
        <v>0</v>
      </c>
      <c r="H427" s="21">
        <f>+SUMIFS('nabati '!W:W,'nabati '!$Z:$Z,Daily!$A427,'nabati '!$X:$X,Daily!$C$1)/6</f>
        <v>0</v>
      </c>
      <c r="I427" s="21">
        <f>+SUMIFS('nabati '!AD:AD,'nabati '!$AG:$AG,Daily!$A427,'nabati '!$AE:$AE,Daily!$C$1)/60</f>
        <v>0</v>
      </c>
      <c r="J427" s="21">
        <f>+SUMIFS('nabati '!AK:AK,'nabati '!$AN:$AN,Daily!$A427,'nabati '!$AL:$AL,Daily!$C$1)/60</f>
        <v>0</v>
      </c>
      <c r="K427" s="21">
        <f>+SUMIFS('nabati '!AR:AR,'nabati '!$AU:$AU,Daily!$A427,'nabati '!$AS:$AS,Daily!$C$1)/60</f>
        <v>0</v>
      </c>
      <c r="L427" s="21">
        <f>+SUMIFS('nabati '!AY:AY,'nabati '!$BB:$BB,Daily!$A427,'nabati '!$AZ:$AZ,Daily!$C$1)/20</f>
        <v>0</v>
      </c>
      <c r="M427" s="334">
        <f>+SUMIFS('nabati '!BF:BF,'nabati '!$BI:$BI,Daily!$A427,'nabati '!$BG:$BG,Daily!$C$1)/6</f>
        <v>0</v>
      </c>
      <c r="N427" s="335">
        <f>+SUMIFS('nabati '!BM:BM,'nabati '!BP:BP,Daily!$A427,'nabati '!BN:BN,Daily!$C$1)/6</f>
        <v>0</v>
      </c>
      <c r="O427" s="448">
        <f t="shared" si="41"/>
        <v>0</v>
      </c>
    </row>
    <row r="428" spans="1:17" s="367" customFormat="1" outlineLevel="1">
      <c r="A428" s="190" t="s">
        <v>549</v>
      </c>
      <c r="B428" s="190" t="s">
        <v>31</v>
      </c>
      <c r="C428" s="19" t="s">
        <v>550</v>
      </c>
      <c r="D428" s="20" t="s">
        <v>540</v>
      </c>
      <c r="E428" s="21">
        <f>+SUMIFS('nabati '!B:B,'nabati '!$E:$E,Daily!$A428,'nabati '!$C:$C,Daily!$C$1)/6</f>
        <v>0</v>
      </c>
      <c r="F428" s="21">
        <f>+SUMIFS('nabati '!I:I,'nabati '!$L:$L,Daily!$A428,'nabati '!$J:$J,Daily!$C$1)/6</f>
        <v>0</v>
      </c>
      <c r="G428" s="21">
        <f>+SUMIFS('nabati '!P:P,'nabati '!$S:$S,Daily!$A428,'nabati '!$Q:$Q,Daily!$C$1)/60</f>
        <v>0</v>
      </c>
      <c r="H428" s="21">
        <f>+SUMIFS('nabati '!W:W,'nabati '!$Z:$Z,Daily!$A428,'nabati '!$X:$X,Daily!$C$1)/6</f>
        <v>0</v>
      </c>
      <c r="I428" s="21">
        <f>+SUMIFS('nabati '!AD:AD,'nabati '!$AG:$AG,Daily!$A428,'nabati '!$AE:$AE,Daily!$C$1)/60</f>
        <v>0</v>
      </c>
      <c r="J428" s="21">
        <f>+SUMIFS('nabati '!AK:AK,'nabati '!$AN:$AN,Daily!$A428,'nabati '!$AL:$AL,Daily!$C$1)/60</f>
        <v>0</v>
      </c>
      <c r="K428" s="21">
        <f>+SUMIFS('nabati '!AR:AR,'nabati '!$AU:$AU,Daily!$A428,'nabati '!$AS:$AS,Daily!$C$1)/60</f>
        <v>0</v>
      </c>
      <c r="L428" s="21">
        <f>+SUMIFS('nabati '!AY:AY,'nabati '!$BB:$BB,Daily!$A428,'nabati '!$AZ:$AZ,Daily!$C$1)/20</f>
        <v>0</v>
      </c>
      <c r="M428" s="334">
        <f>+SUMIFS('nabati '!BF:BF,'nabati '!$BI:$BI,Daily!$A428,'nabati '!$BG:$BG,Daily!$C$1)/6</f>
        <v>0</v>
      </c>
      <c r="N428" s="335">
        <f>+SUMIFS('nabati '!BM:BM,'nabati '!BP:BP,Daily!$A428,'nabati '!BN:BN,Daily!$C$1)/6</f>
        <v>0</v>
      </c>
      <c r="O428" s="448">
        <f t="shared" si="41"/>
        <v>0</v>
      </c>
    </row>
    <row r="429" spans="1:17" s="367" customFormat="1" outlineLevel="1">
      <c r="A429" s="190" t="s">
        <v>551</v>
      </c>
      <c r="B429" s="190" t="s">
        <v>515</v>
      </c>
      <c r="C429" s="19" t="s">
        <v>552</v>
      </c>
      <c r="D429" s="20" t="s">
        <v>540</v>
      </c>
      <c r="E429" s="21">
        <f>+SUMIFS('nabati '!B:B,'nabati '!$E:$E,Daily!$A429,'nabati '!$C:$C,Daily!$C$1)/6</f>
        <v>0</v>
      </c>
      <c r="F429" s="21">
        <f>+SUMIFS('nabati '!I:I,'nabati '!$L:$L,Daily!$A429,'nabati '!$J:$J,Daily!$C$1)/6</f>
        <v>0</v>
      </c>
      <c r="G429" s="21">
        <f>+SUMIFS('nabati '!P:P,'nabati '!$S:$S,Daily!$A429,'nabati '!$Q:$Q,Daily!$C$1)/60</f>
        <v>0</v>
      </c>
      <c r="H429" s="21">
        <f>+SUMIFS('nabati '!W:W,'nabati '!$Z:$Z,Daily!$A429,'nabati '!$X:$X,Daily!$C$1)/6</f>
        <v>0</v>
      </c>
      <c r="I429" s="21">
        <f>+SUMIFS('nabati '!AD:AD,'nabati '!$AG:$AG,Daily!$A429,'nabati '!$AE:$AE,Daily!$C$1)/60</f>
        <v>0</v>
      </c>
      <c r="J429" s="21">
        <f>+SUMIFS('nabati '!AK:AK,'nabati '!$AN:$AN,Daily!$A429,'nabati '!$AL:$AL,Daily!$C$1)/60</f>
        <v>0</v>
      </c>
      <c r="K429" s="21">
        <f>+SUMIFS('nabati '!AR:AR,'nabati '!$AU:$AU,Daily!$A429,'nabati '!$AS:$AS,Daily!$C$1)/60</f>
        <v>0</v>
      </c>
      <c r="L429" s="21">
        <f>+SUMIFS('nabati '!AY:AY,'nabati '!$BB:$BB,Daily!$A429,'nabati '!$AZ:$AZ,Daily!$C$1)/20</f>
        <v>0</v>
      </c>
      <c r="M429" s="334">
        <f>+SUMIFS('nabati '!BF:BF,'nabati '!$BI:$BI,Daily!$A429,'nabati '!$BG:$BG,Daily!$C$1)/6</f>
        <v>0</v>
      </c>
      <c r="N429" s="335">
        <f>+SUMIFS('nabati '!BM:BM,'nabati '!BP:BP,Daily!$A429,'nabati '!BN:BN,Daily!$C$1)/6</f>
        <v>0</v>
      </c>
      <c r="O429" s="448">
        <f t="shared" si="41"/>
        <v>0</v>
      </c>
    </row>
    <row r="430" spans="1:17" s="269" customFormat="1" outlineLevel="1">
      <c r="A430" s="190" t="s">
        <v>553</v>
      </c>
      <c r="B430" s="190" t="s">
        <v>31</v>
      </c>
      <c r="C430" s="19" t="s">
        <v>554</v>
      </c>
      <c r="D430" s="20" t="s">
        <v>540</v>
      </c>
      <c r="E430" s="21">
        <f>+SUMIFS('nabati '!B:B,'nabati '!$E:$E,Daily!$A430,'nabati '!$C:$C,Daily!$C$1)/6</f>
        <v>0</v>
      </c>
      <c r="F430" s="21">
        <f>+SUMIFS('nabati '!I:I,'nabati '!$L:$L,Daily!$A430,'nabati '!$J:$J,Daily!$C$1)/6</f>
        <v>0</v>
      </c>
      <c r="G430" s="21">
        <f>+SUMIFS('nabati '!P:P,'nabati '!$S:$S,Daily!$A430,'nabati '!$Q:$Q,Daily!$C$1)/60</f>
        <v>0</v>
      </c>
      <c r="H430" s="21">
        <f>+SUMIFS('nabati '!W:W,'nabati '!$Z:$Z,Daily!$A430,'nabati '!$X:$X,Daily!$C$1)/6</f>
        <v>0</v>
      </c>
      <c r="I430" s="21">
        <f>+SUMIFS('nabati '!AD:AD,'nabati '!$AG:$AG,Daily!$A430,'nabati '!$AE:$AE,Daily!$C$1)/60</f>
        <v>0</v>
      </c>
      <c r="J430" s="21">
        <f>+SUMIFS('nabati '!AK:AK,'nabati '!$AN:$AN,Daily!$A430,'nabati '!$AL:$AL,Daily!$C$1)/60</f>
        <v>0</v>
      </c>
      <c r="K430" s="21">
        <f>+SUMIFS('nabati '!AR:AR,'nabati '!$AU:$AU,Daily!$A430,'nabati '!$AS:$AS,Daily!$C$1)/60</f>
        <v>0</v>
      </c>
      <c r="L430" s="21">
        <f>+SUMIFS('nabati '!AY:AY,'nabati '!$BB:$BB,Daily!$A430,'nabati '!$AZ:$AZ,Daily!$C$1)/20</f>
        <v>0</v>
      </c>
      <c r="M430" s="334">
        <f>+SUMIFS('nabati '!BF:BF,'nabati '!$BI:$BI,Daily!$A430,'nabati '!$BG:$BG,Daily!$C$1)/6</f>
        <v>0</v>
      </c>
      <c r="N430" s="335">
        <f>+SUMIFS('nabati '!BM:BM,'nabati '!BP:BP,Daily!$A430,'nabati '!BN:BN,Daily!$C$1)/6</f>
        <v>0</v>
      </c>
      <c r="O430" s="21">
        <f t="shared" si="41"/>
        <v>0</v>
      </c>
    </row>
    <row r="431" spans="1:17" s="367" customFormat="1" outlineLevel="1">
      <c r="A431" s="190" t="s">
        <v>555</v>
      </c>
      <c r="B431" s="190" t="s">
        <v>31</v>
      </c>
      <c r="C431" s="19" t="s">
        <v>556</v>
      </c>
      <c r="D431" s="20" t="s">
        <v>540</v>
      </c>
      <c r="E431" s="21">
        <f>+SUMIFS('nabati '!B:B,'nabati '!$E:$E,Daily!$A431,'nabati '!$C:$C,Daily!$C$1)/6</f>
        <v>0</v>
      </c>
      <c r="F431" s="21">
        <f>+SUMIFS('nabati '!I:I,'nabati '!$L:$L,Daily!$A431,'nabati '!$J:$J,Daily!$C$1)/6</f>
        <v>0</v>
      </c>
      <c r="G431" s="21">
        <f>+SUMIFS('nabati '!P:P,'nabati '!$S:$S,Daily!$A431,'nabati '!$Q:$Q,Daily!$C$1)/60</f>
        <v>0</v>
      </c>
      <c r="H431" s="21">
        <f>+SUMIFS('nabati '!W:W,'nabati '!$Z:$Z,Daily!$A431,'nabati '!$X:$X,Daily!$C$1)/6</f>
        <v>0</v>
      </c>
      <c r="I431" s="21">
        <f>+SUMIFS('nabati '!AD:AD,'nabati '!$AG:$AG,Daily!$A431,'nabati '!$AE:$AE,Daily!$C$1)/60</f>
        <v>0</v>
      </c>
      <c r="J431" s="21">
        <f>+SUMIFS('nabati '!AK:AK,'nabati '!$AN:$AN,Daily!$A431,'nabati '!$AL:$AL,Daily!$C$1)/60</f>
        <v>0</v>
      </c>
      <c r="K431" s="21">
        <f>+SUMIFS('nabati '!AR:AR,'nabati '!$AU:$AU,Daily!$A431,'nabati '!$AS:$AS,Daily!$C$1)/60</f>
        <v>0</v>
      </c>
      <c r="L431" s="21">
        <f>+SUMIFS('nabati '!AY:AY,'nabati '!$BB:$BB,Daily!$A431,'nabati '!$AZ:$AZ,Daily!$C$1)/20</f>
        <v>0</v>
      </c>
      <c r="M431" s="334">
        <f>+SUMIFS('nabati '!BF:BF,'nabati '!$BI:$BI,Daily!$A431,'nabati '!$BG:$BG,Daily!$C$1)/6</f>
        <v>0</v>
      </c>
      <c r="N431" s="335">
        <f>+SUMIFS('nabati '!BM:BM,'nabati '!BP:BP,Daily!$A431,'nabati '!BN:BN,Daily!$C$1)/6</f>
        <v>0</v>
      </c>
      <c r="O431" s="448">
        <f t="shared" si="41"/>
        <v>0</v>
      </c>
    </row>
    <row r="432" spans="1:17" s="367" customFormat="1" outlineLevel="1">
      <c r="A432" s="190" t="s">
        <v>557</v>
      </c>
      <c r="B432" s="190" t="s">
        <v>31</v>
      </c>
      <c r="C432" s="19" t="s">
        <v>558</v>
      </c>
      <c r="D432" s="20" t="s">
        <v>540</v>
      </c>
      <c r="E432" s="21">
        <f>+SUMIFS('nabati '!B:B,'nabati '!$E:$E,Daily!$A432,'nabati '!$C:$C,Daily!$C$1)/6</f>
        <v>0</v>
      </c>
      <c r="F432" s="21">
        <f>+SUMIFS('nabati '!I:I,'nabati '!$L:$L,Daily!$A432,'nabati '!$J:$J,Daily!$C$1)/6</f>
        <v>0</v>
      </c>
      <c r="G432" s="21">
        <f>+SUMIFS('nabati '!P:P,'nabati '!$S:$S,Daily!$A432,'nabati '!$Q:$Q,Daily!$C$1)/60</f>
        <v>0</v>
      </c>
      <c r="H432" s="21">
        <f>+SUMIFS('nabati '!W:W,'nabati '!$Z:$Z,Daily!$A432,'nabati '!$X:$X,Daily!$C$1)/6</f>
        <v>0</v>
      </c>
      <c r="I432" s="21">
        <f>+SUMIFS('nabati '!AD:AD,'nabati '!$AG:$AG,Daily!$A432,'nabati '!$AE:$AE,Daily!$C$1)/60</f>
        <v>0</v>
      </c>
      <c r="J432" s="21">
        <f>+SUMIFS('nabati '!AK:AK,'nabati '!$AN:$AN,Daily!$A432,'nabati '!$AL:$AL,Daily!$C$1)/60</f>
        <v>0</v>
      </c>
      <c r="K432" s="21">
        <f>+SUMIFS('nabati '!AR:AR,'nabati '!$AU:$AU,Daily!$A432,'nabati '!$AS:$AS,Daily!$C$1)/60</f>
        <v>0</v>
      </c>
      <c r="L432" s="21">
        <f>+SUMIFS('nabati '!AY:AY,'nabati '!$BB:$BB,Daily!$A432,'nabati '!$AZ:$AZ,Daily!$C$1)/20</f>
        <v>0</v>
      </c>
      <c r="M432" s="334">
        <f>+SUMIFS('nabati '!BF:BF,'nabati '!$BI:$BI,Daily!$A432,'nabati '!$BG:$BG,Daily!$C$1)/6</f>
        <v>0</v>
      </c>
      <c r="N432" s="335">
        <f>+SUMIFS('nabati '!BM:BM,'nabati '!BP:BP,Daily!$A432,'nabati '!BN:BN,Daily!$C$1)/6</f>
        <v>0</v>
      </c>
      <c r="O432" s="448">
        <f t="shared" si="41"/>
        <v>0</v>
      </c>
    </row>
    <row r="433" spans="1:15" s="367" customFormat="1" outlineLevel="1">
      <c r="A433" s="190" t="s">
        <v>559</v>
      </c>
      <c r="B433" s="190" t="s">
        <v>31</v>
      </c>
      <c r="C433" s="19" t="s">
        <v>560</v>
      </c>
      <c r="D433" s="20" t="s">
        <v>540</v>
      </c>
      <c r="E433" s="21">
        <f>+SUMIFS('nabati '!B:B,'nabati '!$E:$E,Daily!$A433,'nabati '!$C:$C,Daily!$C$1)/6</f>
        <v>0</v>
      </c>
      <c r="F433" s="21">
        <f>+SUMIFS('nabati '!I:I,'nabati '!$L:$L,Daily!$A433,'nabati '!$J:$J,Daily!$C$1)/6</f>
        <v>0</v>
      </c>
      <c r="G433" s="21">
        <f>+SUMIFS('nabati '!P:P,'nabati '!$S:$S,Daily!$A433,'nabati '!$Q:$Q,Daily!$C$1)/60</f>
        <v>0</v>
      </c>
      <c r="H433" s="21">
        <f>+SUMIFS('nabati '!W:W,'nabati '!$Z:$Z,Daily!$A433,'nabati '!$X:$X,Daily!$C$1)/6</f>
        <v>0</v>
      </c>
      <c r="I433" s="21">
        <f>+SUMIFS('nabati '!AD:AD,'nabati '!$AG:$AG,Daily!$A433,'nabati '!$AE:$AE,Daily!$C$1)/60</f>
        <v>0</v>
      </c>
      <c r="J433" s="21">
        <f>+SUMIFS('nabati '!AK:AK,'nabati '!$AN:$AN,Daily!$A433,'nabati '!$AL:$AL,Daily!$C$1)/60</f>
        <v>0</v>
      </c>
      <c r="K433" s="21">
        <f>+SUMIFS('nabati '!AR:AR,'nabati '!$AU:$AU,Daily!$A433,'nabati '!$AS:$AS,Daily!$C$1)/60</f>
        <v>0</v>
      </c>
      <c r="L433" s="21">
        <f>+SUMIFS('nabati '!AY:AY,'nabati '!$BB:$BB,Daily!$A433,'nabati '!$AZ:$AZ,Daily!$C$1)/20</f>
        <v>0</v>
      </c>
      <c r="M433" s="334">
        <f>+SUMIFS('nabati '!BF:BF,'nabati '!$BI:$BI,Daily!$A433,'nabati '!$BG:$BG,Daily!$C$1)/6</f>
        <v>0</v>
      </c>
      <c r="N433" s="335">
        <f>+SUMIFS('nabati '!BM:BM,'nabati '!BP:BP,Daily!$A433,'nabati '!BN:BN,Daily!$C$1)/6</f>
        <v>0</v>
      </c>
      <c r="O433" s="448">
        <f t="shared" si="41"/>
        <v>0</v>
      </c>
    </row>
    <row r="434" spans="1:15" s="367" customFormat="1" outlineLevel="1">
      <c r="A434" s="190" t="s">
        <v>561</v>
      </c>
      <c r="B434" s="190" t="s">
        <v>31</v>
      </c>
      <c r="C434" s="19" t="s">
        <v>562</v>
      </c>
      <c r="D434" s="20" t="s">
        <v>540</v>
      </c>
      <c r="E434" s="21">
        <f>+SUMIFS('nabati '!B:B,'nabati '!$E:$E,Daily!$A434,'nabati '!$C:$C,Daily!$C$1)/6</f>
        <v>0</v>
      </c>
      <c r="F434" s="21">
        <f>+SUMIFS('nabati '!I:I,'nabati '!$L:$L,Daily!$A434,'nabati '!$J:$J,Daily!$C$1)/6</f>
        <v>0</v>
      </c>
      <c r="G434" s="21">
        <f>+SUMIFS('nabati '!P:P,'nabati '!$S:$S,Daily!$A434,'nabati '!$Q:$Q,Daily!$C$1)/60</f>
        <v>0</v>
      </c>
      <c r="H434" s="21">
        <f>+SUMIFS('nabati '!W:W,'nabati '!$Z:$Z,Daily!$A434,'nabati '!$X:$X,Daily!$C$1)/6</f>
        <v>0</v>
      </c>
      <c r="I434" s="21">
        <f>+SUMIFS('nabati '!AD:AD,'nabati '!$AG:$AG,Daily!$A434,'nabati '!$AE:$AE,Daily!$C$1)/60</f>
        <v>0</v>
      </c>
      <c r="J434" s="21">
        <f>+SUMIFS('nabati '!AK:AK,'nabati '!$AN:$AN,Daily!$A434,'nabati '!$AL:$AL,Daily!$C$1)/60</f>
        <v>0</v>
      </c>
      <c r="K434" s="21">
        <f>+SUMIFS('nabati '!AR:AR,'nabati '!$AU:$AU,Daily!$A434,'nabati '!$AS:$AS,Daily!$C$1)/60</f>
        <v>0</v>
      </c>
      <c r="L434" s="21">
        <f>+SUMIFS('nabati '!AY:AY,'nabati '!$BB:$BB,Daily!$A434,'nabati '!$AZ:$AZ,Daily!$C$1)/20</f>
        <v>0</v>
      </c>
      <c r="M434" s="334">
        <f>+SUMIFS('nabati '!BF:BF,'nabati '!$BI:$BI,Daily!$A434,'nabati '!$BG:$BG,Daily!$C$1)/6</f>
        <v>0</v>
      </c>
      <c r="N434" s="335">
        <f>+SUMIFS('nabati '!BM:BM,'nabati '!BP:BP,Daily!$A434,'nabati '!BN:BN,Daily!$C$1)/6</f>
        <v>0</v>
      </c>
      <c r="O434" s="448">
        <f t="shared" si="41"/>
        <v>0</v>
      </c>
    </row>
    <row r="435" spans="1:15" s="367" customFormat="1" outlineLevel="1">
      <c r="A435" s="190" t="s">
        <v>563</v>
      </c>
      <c r="B435" s="190" t="s">
        <v>31</v>
      </c>
      <c r="C435" s="19" t="s">
        <v>564</v>
      </c>
      <c r="D435" s="20" t="s">
        <v>540</v>
      </c>
      <c r="E435" s="21">
        <f>+SUMIFS('nabati '!B:B,'nabati '!$E:$E,Daily!$A435,'nabati '!$C:$C,Daily!$C$1)/6</f>
        <v>0</v>
      </c>
      <c r="F435" s="21">
        <f>+SUMIFS('nabati '!I:I,'nabati '!$L:$L,Daily!$A435,'nabati '!$J:$J,Daily!$C$1)/6</f>
        <v>0</v>
      </c>
      <c r="G435" s="21">
        <f>+SUMIFS('nabati '!P:P,'nabati '!$S:$S,Daily!$A435,'nabati '!$Q:$Q,Daily!$C$1)/60</f>
        <v>0</v>
      </c>
      <c r="H435" s="21">
        <f>+SUMIFS('nabati '!W:W,'nabati '!$Z:$Z,Daily!$A435,'nabati '!$X:$X,Daily!$C$1)/6</f>
        <v>0</v>
      </c>
      <c r="I435" s="21">
        <f>+SUMIFS('nabati '!AD:AD,'nabati '!$AG:$AG,Daily!$A435,'nabati '!$AE:$AE,Daily!$C$1)/60</f>
        <v>0</v>
      </c>
      <c r="J435" s="21">
        <f>+SUMIFS('nabati '!AK:AK,'nabati '!$AN:$AN,Daily!$A435,'nabati '!$AL:$AL,Daily!$C$1)/60</f>
        <v>0</v>
      </c>
      <c r="K435" s="21">
        <f>+SUMIFS('nabati '!AR:AR,'nabati '!$AU:$AU,Daily!$A435,'nabati '!$AS:$AS,Daily!$C$1)/60</f>
        <v>0</v>
      </c>
      <c r="L435" s="21">
        <f>+SUMIFS('nabati '!AY:AY,'nabati '!$BB:$BB,Daily!$A435,'nabati '!$AZ:$AZ,Daily!$C$1)/20</f>
        <v>0</v>
      </c>
      <c r="M435" s="334">
        <f>+SUMIFS('nabati '!BF:BF,'nabati '!$BI:$BI,Daily!$A435,'nabati '!$BG:$BG,Daily!$C$1)/6</f>
        <v>0</v>
      </c>
      <c r="N435" s="335">
        <f>+SUMIFS('nabati '!BM:BM,'nabati '!BP:BP,Daily!$A435,'nabati '!BN:BN,Daily!$C$1)/6</f>
        <v>0</v>
      </c>
      <c r="O435" s="448">
        <f t="shared" si="41"/>
        <v>0</v>
      </c>
    </row>
    <row r="436" spans="1:15" s="269" customFormat="1" outlineLevel="1">
      <c r="A436" s="190" t="s">
        <v>565</v>
      </c>
      <c r="B436" s="190" t="s">
        <v>31</v>
      </c>
      <c r="C436" s="19" t="s">
        <v>566</v>
      </c>
      <c r="D436" s="20" t="s">
        <v>540</v>
      </c>
      <c r="E436" s="21">
        <f>+SUMIFS('nabati '!B:B,'nabati '!$E:$E,Daily!$A436,'nabati '!$C:$C,Daily!$C$1)/6</f>
        <v>0</v>
      </c>
      <c r="F436" s="21">
        <f>+SUMIFS('nabati '!I:I,'nabati '!$L:$L,Daily!$A436,'nabati '!$J:$J,Daily!$C$1)/6</f>
        <v>0</v>
      </c>
      <c r="G436" s="21">
        <f>+SUMIFS('nabati '!P:P,'nabati '!$S:$S,Daily!$A436,'nabati '!$Q:$Q,Daily!$C$1)/60</f>
        <v>0</v>
      </c>
      <c r="H436" s="21">
        <f>+SUMIFS('nabati '!W:W,'nabati '!$Z:$Z,Daily!$A436,'nabati '!$X:$X,Daily!$C$1)/6</f>
        <v>0</v>
      </c>
      <c r="I436" s="21">
        <f>+SUMIFS('nabati '!AD:AD,'nabati '!$AG:$AG,Daily!$A436,'nabati '!$AE:$AE,Daily!$C$1)/60</f>
        <v>0</v>
      </c>
      <c r="J436" s="21">
        <f>+SUMIFS('nabati '!AK:AK,'nabati '!$AN:$AN,Daily!$A436,'nabati '!$AL:$AL,Daily!$C$1)/60</f>
        <v>0</v>
      </c>
      <c r="K436" s="21">
        <f>+SUMIFS('nabati '!AR:AR,'nabati '!$AU:$AU,Daily!$A436,'nabati '!$AS:$AS,Daily!$C$1)/60</f>
        <v>0</v>
      </c>
      <c r="L436" s="21">
        <f>+SUMIFS('nabati '!AY:AY,'nabati '!$BB:$BB,Daily!$A436,'nabati '!$AZ:$AZ,Daily!$C$1)/20</f>
        <v>0</v>
      </c>
      <c r="M436" s="334">
        <f>+SUMIFS('nabati '!BF:BF,'nabati '!$BI:$BI,Daily!$A436,'nabati '!$BG:$BG,Daily!$C$1)/6</f>
        <v>0</v>
      </c>
      <c r="N436" s="335">
        <f>+SUMIFS('nabati '!BM:BM,'nabati '!BP:BP,Daily!$A436,'nabati '!BN:BN,Daily!$C$1)/6</f>
        <v>0</v>
      </c>
      <c r="O436" s="21">
        <f t="shared" si="41"/>
        <v>0</v>
      </c>
    </row>
    <row r="437" spans="1:15" s="367" customFormat="1" outlineLevel="1">
      <c r="A437" s="190" t="s">
        <v>567</v>
      </c>
      <c r="B437" s="190" t="s">
        <v>31</v>
      </c>
      <c r="C437" s="19" t="s">
        <v>568</v>
      </c>
      <c r="D437" s="20" t="s">
        <v>540</v>
      </c>
      <c r="E437" s="21">
        <f>+SUMIFS('nabati '!B:B,'nabati '!$E:$E,Daily!$A437,'nabati '!$C:$C,Daily!$C$1)/6</f>
        <v>0</v>
      </c>
      <c r="F437" s="21">
        <f>+SUMIFS('nabati '!I:I,'nabati '!$L:$L,Daily!$A437,'nabati '!$J:$J,Daily!$C$1)/6</f>
        <v>0</v>
      </c>
      <c r="G437" s="21">
        <f>+SUMIFS('nabati '!P:P,'nabati '!$S:$S,Daily!$A437,'nabati '!$Q:$Q,Daily!$C$1)/60</f>
        <v>0</v>
      </c>
      <c r="H437" s="21">
        <f>+SUMIFS('nabati '!W:W,'nabati '!$Z:$Z,Daily!$A437,'nabati '!$X:$X,Daily!$C$1)/6</f>
        <v>0</v>
      </c>
      <c r="I437" s="21">
        <f>+SUMIFS('nabati '!AD:AD,'nabati '!$AG:$AG,Daily!$A437,'nabati '!$AE:$AE,Daily!$C$1)/60</f>
        <v>0</v>
      </c>
      <c r="J437" s="21">
        <f>+SUMIFS('nabati '!AK:AK,'nabati '!$AN:$AN,Daily!$A437,'nabati '!$AL:$AL,Daily!$C$1)/60</f>
        <v>0</v>
      </c>
      <c r="K437" s="21">
        <f>+SUMIFS('nabati '!AR:AR,'nabati '!$AU:$AU,Daily!$A437,'nabati '!$AS:$AS,Daily!$C$1)/60</f>
        <v>0</v>
      </c>
      <c r="L437" s="21">
        <f>+SUMIFS('nabati '!AY:AY,'nabati '!$BB:$BB,Daily!$A437,'nabati '!$AZ:$AZ,Daily!$C$1)/20</f>
        <v>0</v>
      </c>
      <c r="M437" s="334">
        <f>+SUMIFS('nabati '!BF:BF,'nabati '!$BI:$BI,Daily!$A437,'nabati '!$BG:$BG,Daily!$C$1)/6</f>
        <v>0</v>
      </c>
      <c r="N437" s="335">
        <f>+SUMIFS('nabati '!BM:BM,'nabati '!BP:BP,Daily!$A437,'nabati '!BN:BN,Daily!$C$1)/6</f>
        <v>0</v>
      </c>
      <c r="O437" s="448">
        <f t="shared" si="41"/>
        <v>0</v>
      </c>
    </row>
    <row r="438" spans="1:15" s="367" customFormat="1" outlineLevel="1">
      <c r="A438" s="190" t="s">
        <v>569</v>
      </c>
      <c r="B438" s="190" t="s">
        <v>31</v>
      </c>
      <c r="C438" s="19" t="s">
        <v>570</v>
      </c>
      <c r="D438" s="20" t="s">
        <v>540</v>
      </c>
      <c r="E438" s="21">
        <f>+SUMIFS('nabati '!B:B,'nabati '!$E:$E,Daily!$A438,'nabati '!$C:$C,Daily!$C$1)/6</f>
        <v>0</v>
      </c>
      <c r="F438" s="21">
        <f>+SUMIFS('nabati '!I:I,'nabati '!$L:$L,Daily!$A438,'nabati '!$J:$J,Daily!$C$1)/6</f>
        <v>0</v>
      </c>
      <c r="G438" s="21">
        <f>+SUMIFS('nabati '!P:P,'nabati '!$S:$S,Daily!$A438,'nabati '!$Q:$Q,Daily!$C$1)/60</f>
        <v>0</v>
      </c>
      <c r="H438" s="21">
        <f>+SUMIFS('nabati '!W:W,'nabati '!$Z:$Z,Daily!$A438,'nabati '!$X:$X,Daily!$C$1)/6</f>
        <v>0</v>
      </c>
      <c r="I438" s="21">
        <f>+SUMIFS('nabati '!AD:AD,'nabati '!$AG:$AG,Daily!$A438,'nabati '!$AE:$AE,Daily!$C$1)/60</f>
        <v>0</v>
      </c>
      <c r="J438" s="21">
        <f>+SUMIFS('nabati '!AK:AK,'nabati '!$AN:$AN,Daily!$A438,'nabati '!$AL:$AL,Daily!$C$1)/60</f>
        <v>0</v>
      </c>
      <c r="K438" s="21">
        <f>+SUMIFS('nabati '!AR:AR,'nabati '!$AU:$AU,Daily!$A438,'nabati '!$AS:$AS,Daily!$C$1)/60</f>
        <v>0</v>
      </c>
      <c r="L438" s="21">
        <f>+SUMIFS('nabati '!AY:AY,'nabati '!$BB:$BB,Daily!$A438,'nabati '!$AZ:$AZ,Daily!$C$1)/20</f>
        <v>0</v>
      </c>
      <c r="M438" s="334">
        <f>+SUMIFS('nabati '!BF:BF,'nabati '!$BI:$BI,Daily!$A438,'nabati '!$BG:$BG,Daily!$C$1)/6</f>
        <v>0</v>
      </c>
      <c r="N438" s="335">
        <f>+SUMIFS('nabati '!BM:BM,'nabati '!BP:BP,Daily!$A438,'nabati '!BN:BN,Daily!$C$1)/6</f>
        <v>0</v>
      </c>
      <c r="O438" s="448">
        <f t="shared" si="41"/>
        <v>0</v>
      </c>
    </row>
    <row r="439" spans="1:15" s="367" customFormat="1" outlineLevel="1">
      <c r="A439" s="190" t="s">
        <v>571</v>
      </c>
      <c r="B439" s="190" t="s">
        <v>31</v>
      </c>
      <c r="C439" s="20" t="s">
        <v>572</v>
      </c>
      <c r="D439" s="20" t="s">
        <v>540</v>
      </c>
      <c r="E439" s="21">
        <f>+SUMIFS('nabati '!B:B,'nabati '!$E:$E,Daily!$A439,'nabati '!$C:$C,Daily!$C$1)/6</f>
        <v>0</v>
      </c>
      <c r="F439" s="21">
        <f>+SUMIFS('nabati '!I:I,'nabati '!$L:$L,Daily!$A439,'nabati '!$J:$J,Daily!$C$1)/6</f>
        <v>0</v>
      </c>
      <c r="G439" s="21">
        <f>+SUMIFS('nabati '!P:P,'nabati '!$S:$S,Daily!$A439,'nabati '!$Q:$Q,Daily!$C$1)/60</f>
        <v>0</v>
      </c>
      <c r="H439" s="21">
        <f>+SUMIFS('nabati '!W:W,'nabati '!$Z:$Z,Daily!$A439,'nabati '!$X:$X,Daily!$C$1)/6</f>
        <v>0</v>
      </c>
      <c r="I439" s="21">
        <f>+SUMIFS('nabati '!AD:AD,'nabati '!$AG:$AG,Daily!$A439,'nabati '!$AE:$AE,Daily!$C$1)/60</f>
        <v>0</v>
      </c>
      <c r="J439" s="21">
        <f>+SUMIFS('nabati '!AK:AK,'nabati '!$AN:$AN,Daily!$A439,'nabati '!$AL:$AL,Daily!$C$1)/60</f>
        <v>0</v>
      </c>
      <c r="K439" s="21">
        <f>+SUMIFS('nabati '!AR:AR,'nabati '!$AU:$AU,Daily!$A439,'nabati '!$AS:$AS,Daily!$C$1)/60</f>
        <v>0</v>
      </c>
      <c r="L439" s="21">
        <f>+SUMIFS('nabati '!AY:AY,'nabati '!$BB:$BB,Daily!$A439,'nabati '!$AZ:$AZ,Daily!$C$1)/20</f>
        <v>0</v>
      </c>
      <c r="M439" s="334">
        <f>+SUMIFS('nabati '!BF:BF,'nabati '!$BI:$BI,Daily!$A439,'nabati '!$BG:$BG,Daily!$C$1)/6</f>
        <v>0</v>
      </c>
      <c r="N439" s="335">
        <f>+SUMIFS('nabati '!BM:BM,'nabati '!BP:BP,Daily!$A439,'nabati '!BN:BN,Daily!$C$1)/6</f>
        <v>0</v>
      </c>
      <c r="O439" s="448">
        <f t="shared" si="41"/>
        <v>0</v>
      </c>
    </row>
    <row r="440" spans="1:15" s="367" customFormat="1" outlineLevel="1">
      <c r="A440" s="190">
        <v>9205</v>
      </c>
      <c r="B440" s="190" t="s">
        <v>53</v>
      </c>
      <c r="C440" s="19" t="s">
        <v>573</v>
      </c>
      <c r="D440" s="20" t="s">
        <v>540</v>
      </c>
      <c r="E440" s="448">
        <f>+SUMIFS('nabati '!B:B,'nabati '!$E:$E,Daily!$A440,'nabati '!$C:$C,Daily!$C$1)/6</f>
        <v>0</v>
      </c>
      <c r="F440" s="448">
        <f>+SUMIFS('nabati '!I:I,'nabati '!$L:$L,Daily!$A440,'nabati '!$J:$J,Daily!$C$1)/6</f>
        <v>0</v>
      </c>
      <c r="G440" s="448">
        <f>+SUMIFS('nabati '!P:P,'nabati '!$S:$S,Daily!$A440,'nabati '!$Q:$Q,Daily!$C$1)/60</f>
        <v>0</v>
      </c>
      <c r="H440" s="448">
        <f>+SUMIFS('nabati '!W:W,'nabati '!$Z:$Z,Daily!$A440,'nabati '!$X:$X,Daily!$C$1)/6</f>
        <v>0</v>
      </c>
      <c r="I440" s="448">
        <f>+SUMIFS('nabati '!AD:AD,'nabati '!$AG:$AG,Daily!$A440,'nabati '!$AE:$AE,Daily!$C$1)/60</f>
        <v>0</v>
      </c>
      <c r="J440" s="448">
        <f>+SUMIFS('nabati '!AK:AK,'nabati '!$AN:$AN,Daily!$A440,'nabati '!$AL:$AL,Daily!$C$1)/60</f>
        <v>0</v>
      </c>
      <c r="K440" s="448">
        <f>+SUMIFS('nabati '!AR:AR,'nabati '!$AU:$AU,Daily!$A440,'nabati '!$AS:$AS,Daily!$C$1)/60</f>
        <v>0</v>
      </c>
      <c r="L440" s="448">
        <f>+SUMIFS('nabati '!AY:AY,'nabati '!$BB:$BB,Daily!$A440,'nabati '!$AZ:$AZ,Daily!$C$1)/20</f>
        <v>0</v>
      </c>
      <c r="M440" s="337">
        <f>+SUMIFS('nabati '!BF:BF,'nabati '!$BI:$BI,Daily!$A440,'nabati '!$BG:$BG,Daily!$C$1)/6</f>
        <v>0</v>
      </c>
      <c r="N440" s="338">
        <f>+SUMIFS('nabati '!BM:BM,'nabati '!BP:BP,Daily!$A440,'nabati '!BN:BN,Daily!$C$1)/6</f>
        <v>0</v>
      </c>
      <c r="O440" s="448">
        <f t="shared" ref="O440:O451" si="42">+SUMPRODUCT($E$1:$N$1,E440:N440)</f>
        <v>0</v>
      </c>
    </row>
    <row r="441" spans="1:15" s="367" customFormat="1" outlineLevel="1">
      <c r="A441" s="190">
        <v>9206</v>
      </c>
      <c r="B441" s="190" t="s">
        <v>53</v>
      </c>
      <c r="C441" s="19" t="s">
        <v>574</v>
      </c>
      <c r="D441" s="20" t="s">
        <v>540</v>
      </c>
      <c r="E441" s="448">
        <f>+SUMIFS('nabati '!B:B,'nabati '!$E:$E,Daily!$A441,'nabati '!$C:$C,Daily!$C$1)/6</f>
        <v>0</v>
      </c>
      <c r="F441" s="448">
        <f>+SUMIFS('nabati '!I:I,'nabati '!$L:$L,Daily!$A441,'nabati '!$J:$J,Daily!$C$1)/6</f>
        <v>0</v>
      </c>
      <c r="G441" s="448">
        <f>+SUMIFS('nabati '!P:P,'nabati '!$S:$S,Daily!$A441,'nabati '!$Q:$Q,Daily!$C$1)/60</f>
        <v>0</v>
      </c>
      <c r="H441" s="448">
        <f>+SUMIFS('nabati '!W:W,'nabati '!$Z:$Z,Daily!$A441,'nabati '!$X:$X,Daily!$C$1)/6</f>
        <v>0</v>
      </c>
      <c r="I441" s="448">
        <f>+SUMIFS('nabati '!AD:AD,'nabati '!$AG:$AG,Daily!$A441,'nabati '!$AE:$AE,Daily!$C$1)/60</f>
        <v>0</v>
      </c>
      <c r="J441" s="448">
        <f>+SUMIFS('nabati '!AK:AK,'nabati '!$AN:$AN,Daily!$A441,'nabati '!$AL:$AL,Daily!$C$1)/60</f>
        <v>0</v>
      </c>
      <c r="K441" s="448">
        <f>+SUMIFS('nabati '!AR:AR,'nabati '!$AU:$AU,Daily!$A441,'nabati '!$AS:$AS,Daily!$C$1)/60</f>
        <v>0</v>
      </c>
      <c r="L441" s="448">
        <f>+SUMIFS('nabati '!AY:AY,'nabati '!$BB:$BB,Daily!$A441,'nabati '!$AZ:$AZ,Daily!$C$1)/20</f>
        <v>0</v>
      </c>
      <c r="M441" s="337">
        <f>+SUMIFS('nabati '!BF:BF,'nabati '!$BI:$BI,Daily!$A441,'nabati '!$BG:$BG,Daily!$C$1)/6</f>
        <v>0</v>
      </c>
      <c r="N441" s="338">
        <f>+SUMIFS('nabati '!BM:BM,'nabati '!BP:BP,Daily!$A441,'nabati '!BN:BN,Daily!$C$1)/6</f>
        <v>0</v>
      </c>
      <c r="O441" s="448">
        <f t="shared" si="42"/>
        <v>0</v>
      </c>
    </row>
    <row r="442" spans="1:15" s="367" customFormat="1" outlineLevel="1">
      <c r="A442" s="190">
        <v>9208</v>
      </c>
      <c r="B442" s="190" t="s">
        <v>53</v>
      </c>
      <c r="C442" s="19" t="s">
        <v>575</v>
      </c>
      <c r="D442" s="20" t="s">
        <v>540</v>
      </c>
      <c r="E442" s="448">
        <f>+SUMIFS('nabati '!B:B,'nabati '!$E:$E,Daily!$A442,'nabati '!$C:$C,Daily!$C$1)/6</f>
        <v>0</v>
      </c>
      <c r="F442" s="448">
        <f>+SUMIFS('nabati '!I:I,'nabati '!$L:$L,Daily!$A442,'nabati '!$J:$J,Daily!$C$1)/6</f>
        <v>0</v>
      </c>
      <c r="G442" s="448">
        <f>+SUMIFS('nabati '!P:P,'nabati '!$S:$S,Daily!$A442,'nabati '!$Q:$Q,Daily!$C$1)/60</f>
        <v>0</v>
      </c>
      <c r="H442" s="448">
        <f>+SUMIFS('nabati '!W:W,'nabati '!$Z:$Z,Daily!$A442,'nabati '!$X:$X,Daily!$C$1)/6</f>
        <v>0</v>
      </c>
      <c r="I442" s="448">
        <f>+SUMIFS('nabati '!AD:AD,'nabati '!$AG:$AG,Daily!$A442,'nabati '!$AE:$AE,Daily!$C$1)/60</f>
        <v>0</v>
      </c>
      <c r="J442" s="448">
        <f>+SUMIFS('nabati '!AK:AK,'nabati '!$AN:$AN,Daily!$A442,'nabati '!$AL:$AL,Daily!$C$1)/60</f>
        <v>0</v>
      </c>
      <c r="K442" s="448">
        <f>+SUMIFS('nabati '!AR:AR,'nabati '!$AU:$AU,Daily!$A442,'nabati '!$AS:$AS,Daily!$C$1)/60</f>
        <v>0</v>
      </c>
      <c r="L442" s="448">
        <f>+SUMIFS('nabati '!AY:AY,'nabati '!$BB:$BB,Daily!$A442,'nabati '!$AZ:$AZ,Daily!$C$1)/20</f>
        <v>0</v>
      </c>
      <c r="M442" s="337">
        <f>+SUMIFS('nabati '!BF:BF,'nabati '!$BI:$BI,Daily!$A442,'nabati '!$BG:$BG,Daily!$C$1)/6</f>
        <v>0</v>
      </c>
      <c r="N442" s="338">
        <f>+SUMIFS('nabati '!BM:BM,'nabati '!BP:BP,Daily!$A442,'nabati '!BN:BN,Daily!$C$1)/6</f>
        <v>0</v>
      </c>
      <c r="O442" s="448">
        <f t="shared" si="42"/>
        <v>0</v>
      </c>
    </row>
    <row r="443" spans="1:15" s="367" customFormat="1" outlineLevel="1">
      <c r="A443" s="190">
        <v>9210</v>
      </c>
      <c r="B443" s="190" t="s">
        <v>53</v>
      </c>
      <c r="C443" s="19" t="s">
        <v>576</v>
      </c>
      <c r="D443" s="20" t="s">
        <v>540</v>
      </c>
      <c r="E443" s="448">
        <f>+SUMIFS('nabati '!B:B,'nabati '!$E:$E,Daily!$A443,'nabati '!$C:$C,Daily!$C$1)/6</f>
        <v>0</v>
      </c>
      <c r="F443" s="448">
        <f>+SUMIFS('nabati '!I:I,'nabati '!$L:$L,Daily!$A443,'nabati '!$J:$J,Daily!$C$1)/6</f>
        <v>0</v>
      </c>
      <c r="G443" s="448">
        <f>+SUMIFS('nabati '!P:P,'nabati '!$S:$S,Daily!$A443,'nabati '!$Q:$Q,Daily!$C$1)/60</f>
        <v>0</v>
      </c>
      <c r="H443" s="448">
        <f>+SUMIFS('nabati '!W:W,'nabati '!$Z:$Z,Daily!$A443,'nabati '!$X:$X,Daily!$C$1)/6</f>
        <v>0</v>
      </c>
      <c r="I443" s="448">
        <f>+SUMIFS('nabati '!AD:AD,'nabati '!$AG:$AG,Daily!$A443,'nabati '!$AE:$AE,Daily!$C$1)/60</f>
        <v>0</v>
      </c>
      <c r="J443" s="448">
        <f>+SUMIFS('nabati '!AK:AK,'nabati '!$AN:$AN,Daily!$A443,'nabati '!$AL:$AL,Daily!$C$1)/60</f>
        <v>0</v>
      </c>
      <c r="K443" s="448">
        <f>+SUMIFS('nabati '!AR:AR,'nabati '!$AU:$AU,Daily!$A443,'nabati '!$AS:$AS,Daily!$C$1)/60</f>
        <v>0</v>
      </c>
      <c r="L443" s="448">
        <f>+SUMIFS('nabati '!AY:AY,'nabati '!$BB:$BB,Daily!$A443,'nabati '!$AZ:$AZ,Daily!$C$1)/20</f>
        <v>0</v>
      </c>
      <c r="M443" s="337">
        <f>+SUMIFS('nabati '!BF:BF,'nabati '!$BI:$BI,Daily!$A443,'nabati '!$BG:$BG,Daily!$C$1)/6</f>
        <v>0</v>
      </c>
      <c r="N443" s="338">
        <f>+SUMIFS('nabati '!BM:BM,'nabati '!BP:BP,Daily!$A443,'nabati '!BN:BN,Daily!$C$1)/6</f>
        <v>0</v>
      </c>
      <c r="O443" s="448">
        <f t="shared" si="42"/>
        <v>0</v>
      </c>
    </row>
    <row r="444" spans="1:15" s="367" customFormat="1" outlineLevel="1">
      <c r="A444" s="190">
        <v>9309</v>
      </c>
      <c r="B444" s="190" t="s">
        <v>53</v>
      </c>
      <c r="C444" s="19" t="s">
        <v>577</v>
      </c>
      <c r="D444" s="20" t="s">
        <v>540</v>
      </c>
      <c r="E444" s="448">
        <f>+SUMIFS('nabati '!B:B,'nabati '!$E:$E,Daily!$A444,'nabati '!$C:$C,Daily!$C$1)/6</f>
        <v>0</v>
      </c>
      <c r="F444" s="448">
        <f>+SUMIFS('nabati '!I:I,'nabati '!$L:$L,Daily!$A444,'nabati '!$J:$J,Daily!$C$1)/6</f>
        <v>0</v>
      </c>
      <c r="G444" s="448">
        <f>+SUMIFS('nabati '!P:P,'nabati '!$S:$S,Daily!$A444,'nabati '!$Q:$Q,Daily!$C$1)/60</f>
        <v>0</v>
      </c>
      <c r="H444" s="448">
        <f>+SUMIFS('nabati '!W:W,'nabati '!$Z:$Z,Daily!$A444,'nabati '!$X:$X,Daily!$C$1)/6</f>
        <v>0</v>
      </c>
      <c r="I444" s="448">
        <f>+SUMIFS('nabati '!AD:AD,'nabati '!$AG:$AG,Daily!$A444,'nabati '!$AE:$AE,Daily!$C$1)/60</f>
        <v>0</v>
      </c>
      <c r="J444" s="448">
        <f>+SUMIFS('nabati '!AK:AK,'nabati '!$AN:$AN,Daily!$A444,'nabati '!$AL:$AL,Daily!$C$1)/60</f>
        <v>0</v>
      </c>
      <c r="K444" s="448">
        <f>+SUMIFS('nabati '!AR:AR,'nabati '!$AU:$AU,Daily!$A444,'nabati '!$AS:$AS,Daily!$C$1)/60</f>
        <v>0</v>
      </c>
      <c r="L444" s="448">
        <f>+SUMIFS('nabati '!AY:AY,'nabati '!$BB:$BB,Daily!$A444,'nabati '!$AZ:$AZ,Daily!$C$1)/20</f>
        <v>0</v>
      </c>
      <c r="M444" s="337">
        <f>+SUMIFS('nabati '!BF:BF,'nabati '!$BI:$BI,Daily!$A444,'nabati '!$BG:$BG,Daily!$C$1)/6</f>
        <v>0</v>
      </c>
      <c r="N444" s="338">
        <f>+SUMIFS('nabati '!BM:BM,'nabati '!BP:BP,Daily!$A444,'nabati '!BN:BN,Daily!$C$1)/6</f>
        <v>0</v>
      </c>
      <c r="O444" s="448">
        <f t="shared" si="42"/>
        <v>0</v>
      </c>
    </row>
    <row r="445" spans="1:15" s="367" customFormat="1" outlineLevel="1">
      <c r="A445" s="190">
        <v>9311</v>
      </c>
      <c r="B445" s="190" t="s">
        <v>53</v>
      </c>
      <c r="C445" s="19" t="s">
        <v>578</v>
      </c>
      <c r="D445" s="20" t="s">
        <v>540</v>
      </c>
      <c r="E445" s="448">
        <f>+SUMIFS('nabati '!B:B,'nabati '!$E:$E,Daily!$A445,'nabati '!$C:$C,Daily!$C$1)/6</f>
        <v>0</v>
      </c>
      <c r="F445" s="448">
        <f>+SUMIFS('nabati '!I:I,'nabati '!$L:$L,Daily!$A445,'nabati '!$J:$J,Daily!$C$1)/6</f>
        <v>0</v>
      </c>
      <c r="G445" s="448">
        <f>+SUMIFS('nabati '!P:P,'nabati '!$S:$S,Daily!$A445,'nabati '!$Q:$Q,Daily!$C$1)/60</f>
        <v>0</v>
      </c>
      <c r="H445" s="448">
        <f>+SUMIFS('nabati '!W:W,'nabati '!$Z:$Z,Daily!$A445,'nabati '!$X:$X,Daily!$C$1)/6</f>
        <v>0</v>
      </c>
      <c r="I445" s="448">
        <f>+SUMIFS('nabati '!AD:AD,'nabati '!$AG:$AG,Daily!$A445,'nabati '!$AE:$AE,Daily!$C$1)/60</f>
        <v>0</v>
      </c>
      <c r="J445" s="448">
        <f>+SUMIFS('nabati '!AK:AK,'nabati '!$AN:$AN,Daily!$A445,'nabati '!$AL:$AL,Daily!$C$1)/60</f>
        <v>0</v>
      </c>
      <c r="K445" s="448">
        <f>+SUMIFS('nabati '!AR:AR,'nabati '!$AU:$AU,Daily!$A445,'nabati '!$AS:$AS,Daily!$C$1)/60</f>
        <v>0</v>
      </c>
      <c r="L445" s="448">
        <f>+SUMIFS('nabati '!AY:AY,'nabati '!$BB:$BB,Daily!$A445,'nabati '!$AZ:$AZ,Daily!$C$1)/20</f>
        <v>0</v>
      </c>
      <c r="M445" s="337">
        <f>+SUMIFS('nabati '!BF:BF,'nabati '!$BI:$BI,Daily!$A445,'nabati '!$BG:$BG,Daily!$C$1)/6</f>
        <v>0</v>
      </c>
      <c r="N445" s="338">
        <f>+SUMIFS('nabati '!BM:BM,'nabati '!BP:BP,Daily!$A445,'nabati '!BN:BN,Daily!$C$1)/6</f>
        <v>0</v>
      </c>
      <c r="O445" s="448">
        <f t="shared" si="42"/>
        <v>0</v>
      </c>
    </row>
    <row r="446" spans="1:15" s="367" customFormat="1" outlineLevel="1">
      <c r="A446" s="190">
        <v>9313</v>
      </c>
      <c r="B446" s="190" t="s">
        <v>53</v>
      </c>
      <c r="C446" s="19" t="s">
        <v>579</v>
      </c>
      <c r="D446" s="20" t="s">
        <v>540</v>
      </c>
      <c r="E446" s="448">
        <f>+SUMIFS('nabati '!B:B,'nabati '!$E:$E,Daily!$A446,'nabati '!$C:$C,Daily!$C$1)/6</f>
        <v>0</v>
      </c>
      <c r="F446" s="448">
        <f>+SUMIFS('nabati '!I:I,'nabati '!$L:$L,Daily!$A446,'nabati '!$J:$J,Daily!$C$1)/6</f>
        <v>0</v>
      </c>
      <c r="G446" s="448">
        <f>+SUMIFS('nabati '!P:P,'nabati '!$S:$S,Daily!$A446,'nabati '!$Q:$Q,Daily!$C$1)/60</f>
        <v>0</v>
      </c>
      <c r="H446" s="448">
        <f>+SUMIFS('nabati '!W:W,'nabati '!$Z:$Z,Daily!$A446,'nabati '!$X:$X,Daily!$C$1)/6</f>
        <v>0</v>
      </c>
      <c r="I446" s="448">
        <f>+SUMIFS('nabati '!AD:AD,'nabati '!$AG:$AG,Daily!$A446,'nabati '!$AE:$AE,Daily!$C$1)/60</f>
        <v>0</v>
      </c>
      <c r="J446" s="448">
        <f>+SUMIFS('nabati '!AK:AK,'nabati '!$AN:$AN,Daily!$A446,'nabati '!$AL:$AL,Daily!$C$1)/60</f>
        <v>0</v>
      </c>
      <c r="K446" s="448">
        <f>+SUMIFS('nabati '!AR:AR,'nabati '!$AU:$AU,Daily!$A446,'nabati '!$AS:$AS,Daily!$C$1)/60</f>
        <v>0</v>
      </c>
      <c r="L446" s="448">
        <f>+SUMIFS('nabati '!AY:AY,'nabati '!$BB:$BB,Daily!$A446,'nabati '!$AZ:$AZ,Daily!$C$1)/20</f>
        <v>0</v>
      </c>
      <c r="M446" s="337">
        <f>+SUMIFS('nabati '!BF:BF,'nabati '!$BI:$BI,Daily!$A446,'nabati '!$BG:$BG,Daily!$C$1)/6</f>
        <v>0</v>
      </c>
      <c r="N446" s="338">
        <f>+SUMIFS('nabati '!BM:BM,'nabati '!BP:BP,Daily!$A446,'nabati '!BN:BN,Daily!$C$1)/6</f>
        <v>0</v>
      </c>
      <c r="O446" s="448">
        <f t="shared" si="42"/>
        <v>0</v>
      </c>
    </row>
    <row r="447" spans="1:15" s="367" customFormat="1" outlineLevel="1">
      <c r="A447" s="190">
        <v>9314</v>
      </c>
      <c r="B447" s="190" t="s">
        <v>53</v>
      </c>
      <c r="C447" s="19" t="s">
        <v>580</v>
      </c>
      <c r="D447" s="20" t="s">
        <v>540</v>
      </c>
      <c r="E447" s="448">
        <f>+SUMIFS('nabati '!B:B,'nabati '!$E:$E,Daily!$A447,'nabati '!$C:$C,Daily!$C$1)/6</f>
        <v>0</v>
      </c>
      <c r="F447" s="448">
        <f>+SUMIFS('nabati '!I:I,'nabati '!$L:$L,Daily!$A447,'nabati '!$J:$J,Daily!$C$1)/6</f>
        <v>0</v>
      </c>
      <c r="G447" s="448">
        <f>+SUMIFS('nabati '!P:P,'nabati '!$S:$S,Daily!$A447,'nabati '!$Q:$Q,Daily!$C$1)/60</f>
        <v>0</v>
      </c>
      <c r="H447" s="448">
        <f>+SUMIFS('nabati '!W:W,'nabati '!$Z:$Z,Daily!$A447,'nabati '!$X:$X,Daily!$C$1)/6</f>
        <v>0</v>
      </c>
      <c r="I447" s="448">
        <f>+SUMIFS('nabati '!AD:AD,'nabati '!$AG:$AG,Daily!$A447,'nabati '!$AE:$AE,Daily!$C$1)/60</f>
        <v>0</v>
      </c>
      <c r="J447" s="448">
        <f>+SUMIFS('nabati '!AK:AK,'nabati '!$AN:$AN,Daily!$A447,'nabati '!$AL:$AL,Daily!$C$1)/60</f>
        <v>0</v>
      </c>
      <c r="K447" s="448">
        <f>+SUMIFS('nabati '!AR:AR,'nabati '!$AU:$AU,Daily!$A447,'nabati '!$AS:$AS,Daily!$C$1)/60</f>
        <v>0</v>
      </c>
      <c r="L447" s="448">
        <f>+SUMIFS('nabati '!AY:AY,'nabati '!$BB:$BB,Daily!$A447,'nabati '!$AZ:$AZ,Daily!$C$1)/20</f>
        <v>0</v>
      </c>
      <c r="M447" s="337">
        <f>+SUMIFS('nabati '!BF:BF,'nabati '!$BI:$BI,Daily!$A447,'nabati '!$BG:$BG,Daily!$C$1)/6</f>
        <v>0</v>
      </c>
      <c r="N447" s="338">
        <f>+SUMIFS('nabati '!BM:BM,'nabati '!BP:BP,Daily!$A447,'nabati '!BN:BN,Daily!$C$1)/6</f>
        <v>0</v>
      </c>
      <c r="O447" s="448">
        <f t="shared" si="42"/>
        <v>0</v>
      </c>
    </row>
    <row r="448" spans="1:15" s="367" customFormat="1" outlineLevel="1">
      <c r="A448" s="190">
        <v>9315</v>
      </c>
      <c r="B448" s="190" t="s">
        <v>53</v>
      </c>
      <c r="C448" s="19" t="s">
        <v>581</v>
      </c>
      <c r="D448" s="20" t="s">
        <v>540</v>
      </c>
      <c r="E448" s="448">
        <f>+SUMIFS('nabati '!B:B,'nabati '!$E:$E,Daily!$A448,'nabati '!$C:$C,Daily!$C$1)/6</f>
        <v>0</v>
      </c>
      <c r="F448" s="448">
        <f>+SUMIFS('nabati '!I:I,'nabati '!$L:$L,Daily!$A448,'nabati '!$J:$J,Daily!$C$1)/6</f>
        <v>0</v>
      </c>
      <c r="G448" s="448">
        <f>+SUMIFS('nabati '!P:P,'nabati '!$S:$S,Daily!$A448,'nabati '!$Q:$Q,Daily!$C$1)/60</f>
        <v>0</v>
      </c>
      <c r="H448" s="448">
        <f>+SUMIFS('nabati '!W:W,'nabati '!$Z:$Z,Daily!$A448,'nabati '!$X:$X,Daily!$C$1)/6</f>
        <v>0</v>
      </c>
      <c r="I448" s="448">
        <f>+SUMIFS('nabati '!AD:AD,'nabati '!$AG:$AG,Daily!$A448,'nabati '!$AE:$AE,Daily!$C$1)/60</f>
        <v>0</v>
      </c>
      <c r="J448" s="448">
        <f>+SUMIFS('nabati '!AK:AK,'nabati '!$AN:$AN,Daily!$A448,'nabati '!$AL:$AL,Daily!$C$1)/60</f>
        <v>0</v>
      </c>
      <c r="K448" s="448">
        <f>+SUMIFS('nabati '!AR:AR,'nabati '!$AU:$AU,Daily!$A448,'nabati '!$AS:$AS,Daily!$C$1)/60</f>
        <v>0</v>
      </c>
      <c r="L448" s="448">
        <f>+SUMIFS('nabati '!AY:AY,'nabati '!$BB:$BB,Daily!$A448,'nabati '!$AZ:$AZ,Daily!$C$1)/20</f>
        <v>0</v>
      </c>
      <c r="M448" s="337">
        <f>+SUMIFS('nabati '!BF:BF,'nabati '!$BI:$BI,Daily!$A448,'nabati '!$BG:$BG,Daily!$C$1)/6</f>
        <v>0</v>
      </c>
      <c r="N448" s="338">
        <f>+SUMIFS('nabati '!BM:BM,'nabati '!BP:BP,Daily!$A448,'nabati '!BN:BN,Daily!$C$1)/6</f>
        <v>0</v>
      </c>
      <c r="O448" s="448">
        <f t="shared" si="42"/>
        <v>0</v>
      </c>
    </row>
    <row r="449" spans="1:16" s="367" customFormat="1" outlineLevel="1">
      <c r="A449" s="190">
        <v>9318</v>
      </c>
      <c r="B449" s="190" t="s">
        <v>53</v>
      </c>
      <c r="C449" s="19" t="s">
        <v>582</v>
      </c>
      <c r="D449" s="20" t="s">
        <v>540</v>
      </c>
      <c r="E449" s="448">
        <f>+SUMIFS('nabati '!B:B,'nabati '!$E:$E,Daily!$A449,'nabati '!$C:$C,Daily!$C$1)/6</f>
        <v>0</v>
      </c>
      <c r="F449" s="448">
        <f>+SUMIFS('nabati '!I:I,'nabati '!$L:$L,Daily!$A449,'nabati '!$J:$J,Daily!$C$1)/6</f>
        <v>0</v>
      </c>
      <c r="G449" s="448">
        <f>+SUMIFS('nabati '!P:P,'nabati '!$S:$S,Daily!$A449,'nabati '!$Q:$Q,Daily!$C$1)/60</f>
        <v>0</v>
      </c>
      <c r="H449" s="448">
        <f>+SUMIFS('nabati '!W:W,'nabati '!$Z:$Z,Daily!$A449,'nabati '!$X:$X,Daily!$C$1)/6</f>
        <v>0</v>
      </c>
      <c r="I449" s="448">
        <f>+SUMIFS('nabati '!AD:AD,'nabati '!$AG:$AG,Daily!$A449,'nabati '!$AE:$AE,Daily!$C$1)/60</f>
        <v>0</v>
      </c>
      <c r="J449" s="448">
        <f>+SUMIFS('nabati '!AK:AK,'nabati '!$AN:$AN,Daily!$A449,'nabati '!$AL:$AL,Daily!$C$1)/60</f>
        <v>0</v>
      </c>
      <c r="K449" s="448">
        <f>+SUMIFS('nabati '!AR:AR,'nabati '!$AU:$AU,Daily!$A449,'nabati '!$AS:$AS,Daily!$C$1)/60</f>
        <v>0</v>
      </c>
      <c r="L449" s="448">
        <f>+SUMIFS('nabati '!AY:AY,'nabati '!$BB:$BB,Daily!$A449,'nabati '!$AZ:$AZ,Daily!$C$1)/20</f>
        <v>0</v>
      </c>
      <c r="M449" s="337">
        <f>+SUMIFS('nabati '!BF:BF,'nabati '!$BI:$BI,Daily!$A449,'nabati '!$BG:$BG,Daily!$C$1)/6</f>
        <v>0</v>
      </c>
      <c r="N449" s="338">
        <f>+SUMIFS('nabati '!BM:BM,'nabati '!BP:BP,Daily!$A449,'nabati '!BN:BN,Daily!$C$1)/6</f>
        <v>0</v>
      </c>
      <c r="O449" s="448">
        <f t="shared" si="42"/>
        <v>0</v>
      </c>
    </row>
    <row r="450" spans="1:16" s="367" customFormat="1" outlineLevel="1">
      <c r="A450" s="190">
        <v>9319</v>
      </c>
      <c r="B450" s="190" t="s">
        <v>53</v>
      </c>
      <c r="C450" s="19" t="s">
        <v>583</v>
      </c>
      <c r="D450" s="20" t="s">
        <v>540</v>
      </c>
      <c r="E450" s="448">
        <f>+SUMIFS('nabati '!B:B,'nabati '!$E:$E,Daily!$A450,'nabati '!$C:$C,Daily!$C$1)/6</f>
        <v>0</v>
      </c>
      <c r="F450" s="448">
        <f>+SUMIFS('nabati '!I:I,'nabati '!$L:$L,Daily!$A450,'nabati '!$J:$J,Daily!$C$1)/6</f>
        <v>0</v>
      </c>
      <c r="G450" s="448">
        <f>+SUMIFS('nabati '!P:P,'nabati '!$S:$S,Daily!$A450,'nabati '!$Q:$Q,Daily!$C$1)/60</f>
        <v>0</v>
      </c>
      <c r="H450" s="448">
        <f>+SUMIFS('nabati '!W:W,'nabati '!$Z:$Z,Daily!$A450,'nabati '!$X:$X,Daily!$C$1)/6</f>
        <v>0</v>
      </c>
      <c r="I450" s="448">
        <f>+SUMIFS('nabati '!AD:AD,'nabati '!$AG:$AG,Daily!$A450,'nabati '!$AE:$AE,Daily!$C$1)/60</f>
        <v>0</v>
      </c>
      <c r="J450" s="448">
        <f>+SUMIFS('nabati '!AK:AK,'nabati '!$AN:$AN,Daily!$A450,'nabati '!$AL:$AL,Daily!$C$1)/60</f>
        <v>0</v>
      </c>
      <c r="K450" s="448">
        <f>+SUMIFS('nabati '!AR:AR,'nabati '!$AU:$AU,Daily!$A450,'nabati '!$AS:$AS,Daily!$C$1)/60</f>
        <v>0</v>
      </c>
      <c r="L450" s="448">
        <f>+SUMIFS('nabati '!AY:AY,'nabati '!$BB:$BB,Daily!$A450,'nabati '!$AZ:$AZ,Daily!$C$1)/20</f>
        <v>0</v>
      </c>
      <c r="M450" s="337">
        <f>+SUMIFS('nabati '!BF:BF,'nabati '!$BI:$BI,Daily!$A450,'nabati '!$BG:$BG,Daily!$C$1)/6</f>
        <v>0</v>
      </c>
      <c r="N450" s="338">
        <f>+SUMIFS('nabati '!BM:BM,'nabati '!BP:BP,Daily!$A450,'nabati '!BN:BN,Daily!$C$1)/6</f>
        <v>0</v>
      </c>
      <c r="O450" s="448">
        <f t="shared" si="42"/>
        <v>0</v>
      </c>
    </row>
    <row r="451" spans="1:16" s="367" customFormat="1" outlineLevel="1">
      <c r="A451" s="190">
        <v>9303</v>
      </c>
      <c r="B451" s="190"/>
      <c r="C451" s="19" t="s">
        <v>584</v>
      </c>
      <c r="D451" s="20" t="s">
        <v>540</v>
      </c>
      <c r="E451" s="448">
        <f>+SUMIFS('nabati '!B:B,'nabati '!$E:$E,Daily!$A451,'nabati '!$C:$C,Daily!$C$1)/6</f>
        <v>0</v>
      </c>
      <c r="F451" s="448">
        <f>+SUMIFS('nabati '!I:I,'nabati '!$L:$L,Daily!$A451,'nabati '!$J:$J,Daily!$C$1)/6</f>
        <v>0</v>
      </c>
      <c r="G451" s="448">
        <f>+SUMIFS('nabati '!P:P,'nabati '!$S:$S,Daily!$A451,'nabati '!$Q:$Q,Daily!$C$1)/60</f>
        <v>0</v>
      </c>
      <c r="H451" s="448">
        <f>+SUMIFS('nabati '!W:W,'nabati '!$Z:$Z,Daily!$A451,'nabati '!$X:$X,Daily!$C$1)/6</f>
        <v>0</v>
      </c>
      <c r="I451" s="448">
        <f>+SUMIFS('nabati '!AD:AD,'nabati '!$AG:$AG,Daily!$A451,'nabati '!$AE:$AE,Daily!$C$1)/60</f>
        <v>0</v>
      </c>
      <c r="J451" s="448">
        <f>+SUMIFS('nabati '!AK:AK,'nabati '!$AN:$AN,Daily!$A451,'nabati '!$AL:$AL,Daily!$C$1)/60</f>
        <v>0</v>
      </c>
      <c r="K451" s="448">
        <f>+SUMIFS('nabati '!AR:AR,'nabati '!$AU:$AU,Daily!$A451,'nabati '!$AS:$AS,Daily!$C$1)/60</f>
        <v>0</v>
      </c>
      <c r="L451" s="448">
        <f>+SUMIFS('nabati '!AY:AY,'nabati '!$BB:$BB,Daily!$A451,'nabati '!$AZ:$AZ,Daily!$C$1)/20</f>
        <v>0</v>
      </c>
      <c r="M451" s="337">
        <f>+SUMIFS('nabati '!BF:BF,'nabati '!$BI:$BI,Daily!$A451,'nabati '!$BG:$BG,Daily!$C$1)/6</f>
        <v>0</v>
      </c>
      <c r="N451" s="338">
        <f>+SUMIFS('nabati '!BM:BM,'nabati '!BP:BP,Daily!$A451,'nabati '!BN:BN,Daily!$C$1)/6</f>
        <v>0</v>
      </c>
      <c r="O451" s="448">
        <f t="shared" si="42"/>
        <v>0</v>
      </c>
    </row>
    <row r="452" spans="1:16" s="367" customFormat="1" outlineLevel="1">
      <c r="A452" s="190">
        <v>9322</v>
      </c>
      <c r="B452" s="190"/>
      <c r="C452" s="19" t="s">
        <v>585</v>
      </c>
      <c r="D452" s="20" t="s">
        <v>540</v>
      </c>
      <c r="E452" s="448">
        <f>+SUMIFS('nabati '!B:B,'nabati '!$E:$E,Daily!$A452,'nabati '!$C:$C,Daily!$C$1)/6</f>
        <v>0</v>
      </c>
      <c r="F452" s="448">
        <f>+SUMIFS('nabati '!I:I,'nabati '!$L:$L,Daily!$A452,'nabati '!$J:$J,Daily!$C$1)/6</f>
        <v>0</v>
      </c>
      <c r="G452" s="448">
        <f>+SUMIFS('nabati '!P:P,'nabati '!$S:$S,Daily!$A452,'nabati '!$Q:$Q,Daily!$C$1)/60</f>
        <v>0</v>
      </c>
      <c r="H452" s="448">
        <f>+SUMIFS('nabati '!W:W,'nabati '!$Z:$Z,Daily!$A452,'nabati '!$X:$X,Daily!$C$1)/6</f>
        <v>0</v>
      </c>
      <c r="I452" s="448">
        <f>+SUMIFS('nabati '!AD:AD,'nabati '!$AG:$AG,Daily!$A452,'nabati '!$AE:$AE,Daily!$C$1)/60</f>
        <v>0</v>
      </c>
      <c r="J452" s="448">
        <f>+SUMIFS('nabati '!AK:AK,'nabati '!$AN:$AN,Daily!$A452,'nabati '!$AL:$AL,Daily!$C$1)/60</f>
        <v>0</v>
      </c>
      <c r="K452" s="448">
        <f>+SUMIFS('nabati '!AR:AR,'nabati '!$AU:$AU,Daily!$A452,'nabati '!$AS:$AS,Daily!$C$1)/60</f>
        <v>0</v>
      </c>
      <c r="L452" s="448">
        <f>+SUMIFS('nabati '!AY:AY,'nabati '!$BB:$BB,Daily!$A452,'nabati '!$AZ:$AZ,Daily!$C$1)/20</f>
        <v>0</v>
      </c>
      <c r="M452" s="337">
        <f>+SUMIFS('nabati '!BF:BF,'nabati '!$BI:$BI,Daily!$A452,'nabati '!$BG:$BG,Daily!$C$1)/6</f>
        <v>0</v>
      </c>
      <c r="N452" s="338">
        <f>+SUMIFS('nabati '!BM:BM,'nabati '!BP:BP,Daily!$A452,'nabati '!BN:BN,Daily!$C$1)/6</f>
        <v>0</v>
      </c>
      <c r="O452" s="448">
        <f t="shared" ref="O452:O462" si="43">+SUMPRODUCT($E$1:$N$1,E452:N452)</f>
        <v>0</v>
      </c>
    </row>
    <row r="453" spans="1:16" s="367" customFormat="1" outlineLevel="1">
      <c r="A453" s="190">
        <v>9302</v>
      </c>
      <c r="B453" s="190"/>
      <c r="C453" s="19" t="s">
        <v>586</v>
      </c>
      <c r="D453" s="20" t="s">
        <v>540</v>
      </c>
      <c r="E453" s="448">
        <f>+SUMIFS('nabati '!B:B,'nabati '!$E:$E,Daily!$A453,'nabati '!$C:$C,Daily!$C$1)/6</f>
        <v>0</v>
      </c>
      <c r="F453" s="448">
        <f>+SUMIFS('nabati '!I:I,'nabati '!$L:$L,Daily!$A453,'nabati '!$J:$J,Daily!$C$1)/6</f>
        <v>0</v>
      </c>
      <c r="G453" s="448">
        <f>+SUMIFS('nabati '!P:P,'nabati '!$S:$S,Daily!$A453,'nabati '!$Q:$Q,Daily!$C$1)/60</f>
        <v>0</v>
      </c>
      <c r="H453" s="448">
        <f>+SUMIFS('nabati '!W:W,'nabati '!$Z:$Z,Daily!$A453,'nabati '!$X:$X,Daily!$C$1)/6</f>
        <v>0</v>
      </c>
      <c r="I453" s="448">
        <f>+SUMIFS('nabati '!AD:AD,'nabati '!$AG:$AG,Daily!$A453,'nabati '!$AE:$AE,Daily!$C$1)/60</f>
        <v>0</v>
      </c>
      <c r="J453" s="448">
        <f>+SUMIFS('nabati '!AK:AK,'nabati '!$AN:$AN,Daily!$A453,'nabati '!$AL:$AL,Daily!$C$1)/60</f>
        <v>0</v>
      </c>
      <c r="K453" s="448">
        <f>+SUMIFS('nabati '!AR:AR,'nabati '!$AU:$AU,Daily!$A453,'nabati '!$AS:$AS,Daily!$C$1)/60</f>
        <v>0</v>
      </c>
      <c r="L453" s="448">
        <f>+SUMIFS('nabati '!AY:AY,'nabati '!$BB:$BB,Daily!$A453,'nabati '!$AZ:$AZ,Daily!$C$1)/20</f>
        <v>0</v>
      </c>
      <c r="M453" s="337">
        <f>+SUMIFS('nabati '!BF:BF,'nabati '!$BI:$BI,Daily!$A453,'nabati '!$BG:$BG,Daily!$C$1)/6</f>
        <v>0</v>
      </c>
      <c r="N453" s="338">
        <f>+SUMIFS('nabati '!BM:BM,'nabati '!BP:BP,Daily!$A453,'nabati '!BN:BN,Daily!$C$1)/6</f>
        <v>0</v>
      </c>
      <c r="O453" s="448">
        <f t="shared" si="43"/>
        <v>0</v>
      </c>
    </row>
    <row r="454" spans="1:16" s="367" customFormat="1" outlineLevel="1">
      <c r="A454" s="190">
        <v>9323</v>
      </c>
      <c r="B454" s="190"/>
      <c r="C454" s="19" t="s">
        <v>587</v>
      </c>
      <c r="D454" s="20" t="s">
        <v>540</v>
      </c>
      <c r="E454" s="448">
        <f>+SUMIFS('nabati '!B:B,'nabati '!$E:$E,Daily!$A454,'nabati '!$C:$C,Daily!$C$1)/6</f>
        <v>0</v>
      </c>
      <c r="F454" s="448">
        <f>+SUMIFS('nabati '!I:I,'nabati '!$L:$L,Daily!$A454,'nabati '!$J:$J,Daily!$C$1)/6</f>
        <v>0</v>
      </c>
      <c r="G454" s="448">
        <f>+SUMIFS('nabati '!P:P,'nabati '!$S:$S,Daily!$A454,'nabati '!$Q:$Q,Daily!$C$1)/60</f>
        <v>0</v>
      </c>
      <c r="H454" s="448">
        <f>+SUMIFS('nabati '!W:W,'nabati '!$Z:$Z,Daily!$A454,'nabati '!$X:$X,Daily!$C$1)/6</f>
        <v>0</v>
      </c>
      <c r="I454" s="448">
        <f>+SUMIFS('nabati '!AD:AD,'nabati '!$AG:$AG,Daily!$A454,'nabati '!$AE:$AE,Daily!$C$1)/60</f>
        <v>0</v>
      </c>
      <c r="J454" s="448">
        <f>+SUMIFS('nabati '!AK:AK,'nabati '!$AN:$AN,Daily!$A454,'nabati '!$AL:$AL,Daily!$C$1)/60</f>
        <v>0</v>
      </c>
      <c r="K454" s="448">
        <f>+SUMIFS('nabati '!AR:AR,'nabati '!$AU:$AU,Daily!$A454,'nabati '!$AS:$AS,Daily!$C$1)/60</f>
        <v>0</v>
      </c>
      <c r="L454" s="448">
        <f>+SUMIFS('nabati '!AY:AY,'nabati '!$BB:$BB,Daily!$A454,'nabati '!$AZ:$AZ,Daily!$C$1)/20</f>
        <v>0</v>
      </c>
      <c r="M454" s="337">
        <f>+SUMIFS('nabati '!BF:BF,'nabati '!$BI:$BI,Daily!$A454,'nabati '!$BG:$BG,Daily!$C$1)/6</f>
        <v>0</v>
      </c>
      <c r="N454" s="338">
        <f>+SUMIFS('nabati '!BM:BM,'nabati '!BP:BP,Daily!$A454,'nabati '!BN:BN,Daily!$C$1)/6</f>
        <v>0</v>
      </c>
      <c r="O454" s="448">
        <f t="shared" si="43"/>
        <v>0</v>
      </c>
    </row>
    <row r="455" spans="1:16" s="367" customFormat="1" outlineLevel="1">
      <c r="A455" s="190">
        <v>9324</v>
      </c>
      <c r="B455" s="190" t="s">
        <v>53</v>
      </c>
      <c r="C455" s="20" t="s">
        <v>588</v>
      </c>
      <c r="D455" s="20" t="s">
        <v>540</v>
      </c>
      <c r="E455" s="448">
        <f>+SUMIFS('nabati '!B:B,'nabati '!$E:$E,Daily!$A455,'nabati '!$C:$C,Daily!$C$1)/6</f>
        <v>0</v>
      </c>
      <c r="F455" s="448">
        <f>+SUMIFS('nabati '!I:I,'nabati '!$L:$L,Daily!$A455,'nabati '!$J:$J,Daily!$C$1)/6</f>
        <v>0</v>
      </c>
      <c r="G455" s="448">
        <f>+SUMIFS('nabati '!P:P,'nabati '!$S:$S,Daily!$A455,'nabati '!$Q:$Q,Daily!$C$1)/60</f>
        <v>0</v>
      </c>
      <c r="H455" s="448">
        <f>+SUMIFS('nabati '!W:W,'nabati '!$Z:$Z,Daily!$A455,'nabati '!$X:$X,Daily!$C$1)/6</f>
        <v>0</v>
      </c>
      <c r="I455" s="448">
        <f>+SUMIFS('nabati '!AD:AD,'nabati '!$AG:$AG,Daily!$A455,'nabati '!$AE:$AE,Daily!$C$1)/60</f>
        <v>0</v>
      </c>
      <c r="J455" s="448">
        <f>+SUMIFS('nabati '!AK:AK,'nabati '!$AN:$AN,Daily!$A455,'nabati '!$AL:$AL,Daily!$C$1)/60</f>
        <v>0</v>
      </c>
      <c r="K455" s="448">
        <f>+SUMIFS('nabati '!AR:AR,'nabati '!$AU:$AU,Daily!$A455,'nabati '!$AS:$AS,Daily!$C$1)/60</f>
        <v>0</v>
      </c>
      <c r="L455" s="448">
        <f>+SUMIFS('nabati '!AY:AY,'nabati '!$BB:$BB,Daily!$A455,'nabati '!$AZ:$AZ,Daily!$C$1)/20</f>
        <v>0</v>
      </c>
      <c r="M455" s="337">
        <f>+SUMIFS('nabati '!BF:BF,'nabati '!$BI:$BI,Daily!$A455,'nabati '!$BG:$BG,Daily!$C$1)/6</f>
        <v>0</v>
      </c>
      <c r="N455" s="338">
        <f>+SUMIFS('nabati '!BM:BM,'nabati '!BP:BP,Daily!$A455,'nabati '!BN:BN,Daily!$C$1)/6</f>
        <v>0</v>
      </c>
      <c r="O455" s="448">
        <f t="shared" si="43"/>
        <v>0</v>
      </c>
    </row>
    <row r="456" spans="1:16" s="367" customFormat="1" outlineLevel="1">
      <c r="A456" s="190">
        <v>12701</v>
      </c>
      <c r="B456" s="190"/>
      <c r="C456" s="20" t="s">
        <v>589</v>
      </c>
      <c r="D456" s="20" t="s">
        <v>540</v>
      </c>
      <c r="E456" s="448">
        <f>+SUMIFS('nabati '!B:B,'nabati '!$E:$E,Daily!$A456,'nabati '!$C:$C,Daily!$C$1)/6</f>
        <v>0</v>
      </c>
      <c r="F456" s="448">
        <f>+SUMIFS('nabati '!I:I,'nabati '!$L:$L,Daily!$A456,'nabati '!$J:$J,Daily!$C$1)/6</f>
        <v>0</v>
      </c>
      <c r="G456" s="448">
        <f>+SUMIFS('nabati '!P:P,'nabati '!$S:$S,Daily!$A456,'nabati '!$Q:$Q,Daily!$C$1)/60</f>
        <v>0</v>
      </c>
      <c r="H456" s="448">
        <f>+SUMIFS('nabati '!W:W,'nabati '!$Z:$Z,Daily!$A456,'nabati '!$X:$X,Daily!$C$1)/6</f>
        <v>0</v>
      </c>
      <c r="I456" s="448">
        <f>+SUMIFS('nabati '!AD:AD,'nabati '!$AG:$AG,Daily!$A456,'nabati '!$AE:$AE,Daily!$C$1)/60</f>
        <v>0</v>
      </c>
      <c r="J456" s="448">
        <f>+SUMIFS('nabati '!AK:AK,'nabati '!$AN:$AN,Daily!$A456,'nabati '!$AL:$AL,Daily!$C$1)/60</f>
        <v>0</v>
      </c>
      <c r="K456" s="448">
        <f>+SUMIFS('nabati '!AR:AR,'nabati '!$AU:$AU,Daily!$A456,'nabati '!$AS:$AS,Daily!$C$1)/60</f>
        <v>0</v>
      </c>
      <c r="L456" s="448">
        <f>+SUMIFS('nabati '!AY:AY,'nabati '!$BB:$BB,Daily!$A456,'nabati '!$AZ:$AZ,Daily!$C$1)/20</f>
        <v>0</v>
      </c>
      <c r="M456" s="337">
        <f>+SUMIFS('nabati '!BF:BF,'nabati '!$BI:$BI,Daily!$A456,'nabati '!$BG:$BG,Daily!$C$1)/6</f>
        <v>0</v>
      </c>
      <c r="N456" s="338">
        <f>+SUMIFS('nabati '!BM:BM,'nabati '!BP:BP,Daily!$A456,'nabati '!BN:BN,Daily!$C$1)/6</f>
        <v>0</v>
      </c>
      <c r="O456" s="448">
        <f t="shared" si="43"/>
        <v>0</v>
      </c>
    </row>
    <row r="457" spans="1:16" s="367" customFormat="1" outlineLevel="1">
      <c r="A457" s="190">
        <v>1311</v>
      </c>
      <c r="B457" s="190" t="s">
        <v>53</v>
      </c>
      <c r="C457" s="19" t="s">
        <v>590</v>
      </c>
      <c r="D457" s="20" t="s">
        <v>540</v>
      </c>
      <c r="E457" s="448">
        <f>+SUMIFS('nabati '!B:B,'nabati '!$E:$E,Daily!$A457,'nabati '!$C:$C,Daily!$C$1)/6</f>
        <v>0</v>
      </c>
      <c r="F457" s="448">
        <f>+SUMIFS('nabati '!I:I,'nabati '!$L:$L,Daily!$A457,'nabati '!$J:$J,Daily!$C$1)/6</f>
        <v>0</v>
      </c>
      <c r="G457" s="448">
        <f>+SUMIFS('nabati '!P:P,'nabati '!$S:$S,Daily!$A457,'nabati '!$Q:$Q,Daily!$C$1)/60</f>
        <v>0</v>
      </c>
      <c r="H457" s="448">
        <f>+SUMIFS('nabati '!W:W,'nabati '!$Z:$Z,Daily!$A457,'nabati '!$X:$X,Daily!$C$1)/6</f>
        <v>0</v>
      </c>
      <c r="I457" s="448">
        <f>+SUMIFS('nabati '!AD:AD,'nabati '!$AG:$AG,Daily!$A457,'nabati '!$AE:$AE,Daily!$C$1)/60</f>
        <v>0</v>
      </c>
      <c r="J457" s="448">
        <f>+SUMIFS('nabati '!AK:AK,'nabati '!$AN:$AN,Daily!$A457,'nabati '!$AL:$AL,Daily!$C$1)/60</f>
        <v>0</v>
      </c>
      <c r="K457" s="448">
        <f>+SUMIFS('nabati '!AR:AR,'nabati '!$AU:$AU,Daily!$A457,'nabati '!$AS:$AS,Daily!$C$1)/60</f>
        <v>0</v>
      </c>
      <c r="L457" s="448">
        <f>+SUMIFS('nabati '!AY:AY,'nabati '!$BB:$BB,Daily!$A457,'nabati '!$AZ:$AZ,Daily!$C$1)/20</f>
        <v>0</v>
      </c>
      <c r="M457" s="337">
        <f>+SUMIFS('nabati '!BF:BF,'nabati '!$BI:$BI,Daily!$A457,'nabati '!$BG:$BG,Daily!$C$1)/6</f>
        <v>0</v>
      </c>
      <c r="N457" s="338">
        <f>+SUMIFS('nabati '!BM:BM,'nabati '!BP:BP,Daily!$A457,'nabati '!BN:BN,Daily!$C$1)/6</f>
        <v>0</v>
      </c>
      <c r="O457" s="448">
        <f t="shared" si="43"/>
        <v>0</v>
      </c>
    </row>
    <row r="458" spans="1:16" s="367" customFormat="1" outlineLevel="1">
      <c r="A458" s="190">
        <v>1312</v>
      </c>
      <c r="B458" s="190" t="s">
        <v>53</v>
      </c>
      <c r="C458" s="19" t="s">
        <v>591</v>
      </c>
      <c r="D458" s="20" t="s">
        <v>540</v>
      </c>
      <c r="E458" s="448">
        <f>+SUMIFS('nabati '!B:B,'nabati '!$E:$E,Daily!$A458,'nabati '!$C:$C,Daily!$C$1)/6</f>
        <v>0</v>
      </c>
      <c r="F458" s="448">
        <f>+SUMIFS('nabati '!I:I,'nabati '!$L:$L,Daily!$A458,'nabati '!$J:$J,Daily!$C$1)/6</f>
        <v>0</v>
      </c>
      <c r="G458" s="448">
        <f>+SUMIFS('nabati '!P:P,'nabati '!$S:$S,Daily!$A458,'nabati '!$Q:$Q,Daily!$C$1)/60</f>
        <v>0</v>
      </c>
      <c r="H458" s="448">
        <f>+SUMIFS('nabati '!W:W,'nabati '!$Z:$Z,Daily!$A458,'nabati '!$X:$X,Daily!$C$1)/6</f>
        <v>0</v>
      </c>
      <c r="I458" s="448">
        <f>+SUMIFS('nabati '!AD:AD,'nabati '!$AG:$AG,Daily!$A458,'nabati '!$AE:$AE,Daily!$C$1)/60</f>
        <v>0</v>
      </c>
      <c r="J458" s="448">
        <f>+SUMIFS('nabati '!AK:AK,'nabati '!$AN:$AN,Daily!$A458,'nabati '!$AL:$AL,Daily!$C$1)/60</f>
        <v>0</v>
      </c>
      <c r="K458" s="448">
        <f>+SUMIFS('nabati '!AR:AR,'nabati '!$AU:$AU,Daily!$A458,'nabati '!$AS:$AS,Daily!$C$1)/60</f>
        <v>0</v>
      </c>
      <c r="L458" s="448">
        <f>+SUMIFS('nabati '!AY:AY,'nabati '!$BB:$BB,Daily!$A458,'nabati '!$AZ:$AZ,Daily!$C$1)/20</f>
        <v>0</v>
      </c>
      <c r="M458" s="337">
        <f>+SUMIFS('nabati '!BF:BF,'nabati '!$BI:$BI,Daily!$A458,'nabati '!$BG:$BG,Daily!$C$1)/6</f>
        <v>0</v>
      </c>
      <c r="N458" s="338">
        <f>+SUMIFS('nabati '!BM:BM,'nabati '!BP:BP,Daily!$A458,'nabati '!BN:BN,Daily!$C$1)/6</f>
        <v>0</v>
      </c>
      <c r="O458" s="448">
        <f t="shared" si="43"/>
        <v>0</v>
      </c>
    </row>
    <row r="459" spans="1:16" s="367" customFormat="1" outlineLevel="1">
      <c r="A459" s="187">
        <v>1313</v>
      </c>
      <c r="B459" s="190" t="s">
        <v>53</v>
      </c>
      <c r="C459" s="188" t="s">
        <v>592</v>
      </c>
      <c r="D459" s="20" t="s">
        <v>540</v>
      </c>
      <c r="E459" s="448">
        <f>+SUMIFS('nabati '!B:B,'nabati '!$E:$E,Daily!$A459,'nabati '!$C:$C,Daily!$C$1)/6</f>
        <v>0</v>
      </c>
      <c r="F459" s="448">
        <f>+SUMIFS('nabati '!I:I,'nabati '!$L:$L,Daily!$A459,'nabati '!$J:$J,Daily!$C$1)/6</f>
        <v>0</v>
      </c>
      <c r="G459" s="448">
        <f>+SUMIFS('nabati '!P:P,'nabati '!$S:$S,Daily!$A459,'nabati '!$Q:$Q,Daily!$C$1)/60</f>
        <v>0</v>
      </c>
      <c r="H459" s="448">
        <f>+SUMIFS('nabati '!W:W,'nabati '!$Z:$Z,Daily!$A459,'nabati '!$X:$X,Daily!$C$1)/6</f>
        <v>0</v>
      </c>
      <c r="I459" s="448">
        <f>+SUMIFS('nabati '!AD:AD,'nabati '!$AG:$AG,Daily!$A459,'nabati '!$AE:$AE,Daily!$C$1)/60</f>
        <v>0</v>
      </c>
      <c r="J459" s="448">
        <f>+SUMIFS('nabati '!AK:AK,'nabati '!$AN:$AN,Daily!$A459,'nabati '!$AL:$AL,Daily!$C$1)/60</f>
        <v>0</v>
      </c>
      <c r="K459" s="448">
        <f>+SUMIFS('nabati '!AR:AR,'nabati '!$AU:$AU,Daily!$A459,'nabati '!$AS:$AS,Daily!$C$1)/60</f>
        <v>0</v>
      </c>
      <c r="L459" s="448">
        <f>+SUMIFS('nabati '!AY:AY,'nabati '!$BB:$BB,Daily!$A459,'nabati '!$AZ:$AZ,Daily!$C$1)/20</f>
        <v>0</v>
      </c>
      <c r="M459" s="337">
        <f>+SUMIFS('nabati '!BF:BF,'nabati '!$BI:$BI,Daily!$A459,'nabati '!$BG:$BG,Daily!$C$1)/6</f>
        <v>0</v>
      </c>
      <c r="N459" s="338">
        <f>+SUMIFS('nabati '!BM:BM,'nabati '!BP:BP,Daily!$A459,'nabati '!BN:BN,Daily!$C$1)/6</f>
        <v>0</v>
      </c>
      <c r="O459" s="448">
        <f t="shared" si="43"/>
        <v>0</v>
      </c>
    </row>
    <row r="460" spans="1:16" s="367" customFormat="1">
      <c r="A460" s="187">
        <v>1314</v>
      </c>
      <c r="B460" s="190" t="s">
        <v>53</v>
      </c>
      <c r="C460" s="188" t="s">
        <v>593</v>
      </c>
      <c r="D460" s="20" t="s">
        <v>540</v>
      </c>
      <c r="E460" s="448">
        <f>+SUMIFS('nabati '!B:B,'nabati '!$E:$E,Daily!$A460,'nabati '!$C:$C,Daily!$C$1)/6</f>
        <v>0</v>
      </c>
      <c r="F460" s="448">
        <f>+SUMIFS('nabati '!I:I,'nabati '!$L:$L,Daily!$A460,'nabati '!$J:$J,Daily!$C$1)/6</f>
        <v>0</v>
      </c>
      <c r="G460" s="448">
        <f>+SUMIFS('nabati '!P:P,'nabati '!$S:$S,Daily!$A460,'nabati '!$Q:$Q,Daily!$C$1)/60</f>
        <v>0</v>
      </c>
      <c r="H460" s="448">
        <f>+SUMIFS('nabati '!W:W,'nabati '!$Z:$Z,Daily!$A460,'nabati '!$X:$X,Daily!$C$1)/6</f>
        <v>0</v>
      </c>
      <c r="I460" s="448">
        <f>+SUMIFS('nabati '!AD:AD,'nabati '!$AG:$AG,Daily!$A460,'nabati '!$AE:$AE,Daily!$C$1)/60</f>
        <v>0</v>
      </c>
      <c r="J460" s="448">
        <f>+SUMIFS('nabati '!AK:AK,'nabati '!$AN:$AN,Daily!$A460,'nabati '!$AL:$AL,Daily!$C$1)/60</f>
        <v>0</v>
      </c>
      <c r="K460" s="448">
        <f>+SUMIFS('nabati '!AR:AR,'nabati '!$AU:$AU,Daily!$A460,'nabati '!$AS:$AS,Daily!$C$1)/60</f>
        <v>0</v>
      </c>
      <c r="L460" s="448">
        <f>+SUMIFS('nabati '!AY:AY,'nabati '!$BB:$BB,Daily!$A460,'nabati '!$AZ:$AZ,Daily!$C$1)/20</f>
        <v>0</v>
      </c>
      <c r="M460" s="337">
        <f>+SUMIFS('nabati '!BF:BF,'nabati '!$BI:$BI,Daily!$A460,'nabati '!$BG:$BG,Daily!$C$1)/6</f>
        <v>0</v>
      </c>
      <c r="N460" s="338">
        <f>+SUMIFS('nabati '!BM:BM,'nabati '!BP:BP,Daily!$A460,'nabati '!BN:BN,Daily!$C$1)/6</f>
        <v>0</v>
      </c>
      <c r="O460" s="448">
        <f t="shared" si="43"/>
        <v>0</v>
      </c>
    </row>
    <row r="461" spans="1:16">
      <c r="A461" s="304"/>
      <c r="B461" s="304"/>
      <c r="C461" s="305"/>
      <c r="D461" s="348" t="s">
        <v>594</v>
      </c>
      <c r="E461" s="350">
        <f t="shared" ref="E461:N461" si="44">+SUM(E462:E533)</f>
        <v>0</v>
      </c>
      <c r="F461" s="350">
        <f t="shared" si="44"/>
        <v>0</v>
      </c>
      <c r="G461" s="350">
        <f t="shared" si="44"/>
        <v>0</v>
      </c>
      <c r="H461" s="350">
        <f t="shared" si="44"/>
        <v>0</v>
      </c>
      <c r="I461" s="350">
        <f t="shared" si="44"/>
        <v>0</v>
      </c>
      <c r="J461" s="350">
        <f t="shared" si="44"/>
        <v>0</v>
      </c>
      <c r="K461" s="350">
        <f t="shared" si="44"/>
        <v>0</v>
      </c>
      <c r="L461" s="350">
        <f t="shared" si="44"/>
        <v>0</v>
      </c>
      <c r="M461" s="404">
        <f t="shared" si="44"/>
        <v>0</v>
      </c>
      <c r="N461" s="332">
        <f t="shared" si="44"/>
        <v>0</v>
      </c>
      <c r="O461" s="350">
        <f t="shared" si="43"/>
        <v>0</v>
      </c>
      <c r="P461" s="427">
        <f>162300/26</f>
        <v>6242.3076923076924</v>
      </c>
    </row>
    <row r="462" spans="1:16" s="367" customFormat="1">
      <c r="A462" s="190">
        <v>112</v>
      </c>
      <c r="B462" s="190" t="s">
        <v>31</v>
      </c>
      <c r="C462" s="19" t="s">
        <v>595</v>
      </c>
      <c r="D462" s="20" t="s">
        <v>596</v>
      </c>
      <c r="E462" s="448">
        <f>+SUMIFS('nabati '!B:B,'nabati '!$E:$E,Daily!$A462,'nabati '!$C:$C,Daily!$C$1)/6</f>
        <v>0</v>
      </c>
      <c r="F462" s="448">
        <f>+SUMIFS('nabati '!I:I,'nabati '!$L:$L,Daily!$A462,'nabati '!$J:$J,Daily!$C$1)/6</f>
        <v>0</v>
      </c>
      <c r="G462" s="448">
        <f>+SUMIFS('nabati '!P:P,'nabati '!$S:$S,Daily!$A462,'nabati '!$Q:$Q,Daily!$C$1)/60</f>
        <v>0</v>
      </c>
      <c r="H462" s="448">
        <f>+SUMIFS('nabati '!W:W,'nabati '!$Z:$Z,Daily!$A462,'nabati '!$X:$X,Daily!$C$1)/6</f>
        <v>0</v>
      </c>
      <c r="I462" s="448">
        <f>+SUMIFS('nabati '!AD:AD,'nabati '!$AG:$AG,Daily!$A462,'nabati '!$AE:$AE,Daily!$C$1)/60</f>
        <v>0</v>
      </c>
      <c r="J462" s="448">
        <f>+SUMIFS('nabati '!AK:AK,'nabati '!$AN:$AN,Daily!$A462,'nabati '!$AL:$AL,Daily!$C$1)/60</f>
        <v>0</v>
      </c>
      <c r="K462" s="448">
        <f>+SUMIFS('nabati '!AR:AR,'nabati '!$AU:$AU,Daily!$A462,'nabati '!$AS:$AS,Daily!$C$1)/60</f>
        <v>0</v>
      </c>
      <c r="L462" s="448">
        <f>+SUMIFS('nabati '!AY:AY,'nabati '!$BB:$BB,Daily!$A462,'nabati '!$AZ:$AZ,Daily!$C$1)/20</f>
        <v>0</v>
      </c>
      <c r="M462" s="337">
        <f>+SUMIFS('nabati '!BF:BF,'nabati '!$BI:$BI,Daily!$A462,'nabati '!$BG:$BG,Daily!$C$1)/6</f>
        <v>0</v>
      </c>
      <c r="N462" s="338">
        <f>+SUMIFS('nabati '!BM:BM,'nabati '!BP:BP,Daily!$A462,'nabati '!BN:BN,Daily!$C$1)/6</f>
        <v>0</v>
      </c>
      <c r="O462" s="21">
        <f t="shared" si="43"/>
        <v>0</v>
      </c>
    </row>
    <row r="463" spans="1:16" s="367" customFormat="1" hidden="1" outlineLevel="1">
      <c r="A463" s="190">
        <v>128</v>
      </c>
      <c r="B463" s="190" t="s">
        <v>31</v>
      </c>
      <c r="C463" s="19" t="s">
        <v>597</v>
      </c>
      <c r="D463" s="20" t="s">
        <v>596</v>
      </c>
      <c r="E463" s="448">
        <f>+SUMIFS('nabati '!B:B,'nabati '!$E:$E,Daily!$A463,'nabati '!$C:$C,Daily!$C$1)/6</f>
        <v>0</v>
      </c>
      <c r="F463" s="448">
        <f>+SUMIFS('nabati '!I:I,'nabati '!$L:$L,Daily!$A463,'nabati '!$J:$J,Daily!$C$1)/6</f>
        <v>0</v>
      </c>
      <c r="G463" s="448">
        <f>+SUMIFS('nabati '!P:P,'nabati '!$S:$S,Daily!$A463,'nabati '!$Q:$Q,Daily!$C$1)/60</f>
        <v>0</v>
      </c>
      <c r="H463" s="448">
        <f>+SUMIFS('nabati '!W:W,'nabati '!$Z:$Z,Daily!$A463,'nabati '!$X:$X,Daily!$C$1)/6</f>
        <v>0</v>
      </c>
      <c r="I463" s="448">
        <f>+SUMIFS('nabati '!AD:AD,'nabati '!$AG:$AG,Daily!$A463,'nabati '!$AE:$AE,Daily!$C$1)/60</f>
        <v>0</v>
      </c>
      <c r="J463" s="448">
        <f>+SUMIFS('nabati '!AK:AK,'nabati '!$AN:$AN,Daily!$A463,'nabati '!$AL:$AL,Daily!$C$1)/60</f>
        <v>0</v>
      </c>
      <c r="K463" s="448">
        <f>+SUMIFS('nabati '!AR:AR,'nabati '!$AU:$AU,Daily!$A463,'nabati '!$AS:$AS,Daily!$C$1)/60</f>
        <v>0</v>
      </c>
      <c r="L463" s="448">
        <f>+SUMIFS('nabati '!AY:AY,'nabati '!$BB:$BB,Daily!$A463,'nabati '!$AZ:$AZ,Daily!$C$1)/20</f>
        <v>0</v>
      </c>
      <c r="M463" s="337">
        <f>+SUMIFS('nabati '!BF:BF,'nabati '!$BI:$BI,Daily!$A463,'nabati '!$BG:$BG,Daily!$C$1)/6</f>
        <v>0</v>
      </c>
      <c r="N463" s="338">
        <f>+SUMIFS('nabati '!BM:BM,'nabati '!BP:BP,Daily!$A463,'nabati '!BN:BN,Daily!$C$1)/6</f>
        <v>0</v>
      </c>
      <c r="O463" s="21">
        <f t="shared" ref="O463:O484" si="45">+SUMPRODUCT($E$1:$M$1,E463:M463)</f>
        <v>0</v>
      </c>
    </row>
    <row r="464" spans="1:16" s="367" customFormat="1" hidden="1" outlineLevel="1">
      <c r="A464" s="190">
        <v>132</v>
      </c>
      <c r="B464" s="190" t="s">
        <v>31</v>
      </c>
      <c r="C464" s="19" t="s">
        <v>598</v>
      </c>
      <c r="D464" s="20" t="s">
        <v>596</v>
      </c>
      <c r="E464" s="448">
        <f>+SUMIFS('nabati '!B:B,'nabati '!$E:$E,Daily!$A464,'nabati '!$C:$C,Daily!$C$1)/6</f>
        <v>0</v>
      </c>
      <c r="F464" s="448">
        <f>+SUMIFS('nabati '!I:I,'nabati '!$L:$L,Daily!$A464,'nabati '!$J:$J,Daily!$C$1)/6</f>
        <v>0</v>
      </c>
      <c r="G464" s="448">
        <f>+SUMIFS('nabati '!P:P,'nabati '!$S:$S,Daily!$A464,'nabati '!$Q:$Q,Daily!$C$1)/60</f>
        <v>0</v>
      </c>
      <c r="H464" s="448">
        <f>+SUMIFS('nabati '!W:W,'nabati '!$Z:$Z,Daily!$A464,'nabati '!$X:$X,Daily!$C$1)/6</f>
        <v>0</v>
      </c>
      <c r="I464" s="448">
        <f>+SUMIFS('nabati '!AD:AD,'nabati '!$AG:$AG,Daily!$A464,'nabati '!$AE:$AE,Daily!$C$1)/60</f>
        <v>0</v>
      </c>
      <c r="J464" s="448">
        <f>+SUMIFS('nabati '!AK:AK,'nabati '!$AN:$AN,Daily!$A464,'nabati '!$AL:$AL,Daily!$C$1)/60</f>
        <v>0</v>
      </c>
      <c r="K464" s="448">
        <f>+SUMIFS('nabati '!AR:AR,'nabati '!$AU:$AU,Daily!$A464,'nabati '!$AS:$AS,Daily!$C$1)/60</f>
        <v>0</v>
      </c>
      <c r="L464" s="448">
        <f>+SUMIFS('nabati '!AY:AY,'nabati '!$BB:$BB,Daily!$A464,'nabati '!$AZ:$AZ,Daily!$C$1)/20</f>
        <v>0</v>
      </c>
      <c r="M464" s="337">
        <f>+SUMIFS('nabati '!BF:BF,'nabati '!$BI:$BI,Daily!$A464,'nabati '!$BG:$BG,Daily!$C$1)/6</f>
        <v>0</v>
      </c>
      <c r="N464" s="338">
        <f>+SUMIFS('nabati '!BM:BM,'nabati '!BP:BP,Daily!$A464,'nabati '!BN:BN,Daily!$C$1)/6</f>
        <v>0</v>
      </c>
      <c r="O464" s="21">
        <f t="shared" si="45"/>
        <v>0</v>
      </c>
    </row>
    <row r="465" spans="1:15" s="367" customFormat="1" hidden="1" outlineLevel="1">
      <c r="A465" s="190">
        <v>137</v>
      </c>
      <c r="B465" s="190" t="s">
        <v>31</v>
      </c>
      <c r="C465" s="19" t="s">
        <v>599</v>
      </c>
      <c r="D465" s="20" t="s">
        <v>596</v>
      </c>
      <c r="E465" s="448">
        <f>+SUMIFS('nabati '!B:B,'nabati '!$E:$E,Daily!$A465,'nabati '!$C:$C,Daily!$C$1)/6</f>
        <v>0</v>
      </c>
      <c r="F465" s="448">
        <f>+SUMIFS('nabati '!I:I,'nabati '!$L:$L,Daily!$A465,'nabati '!$J:$J,Daily!$C$1)/6</f>
        <v>0</v>
      </c>
      <c r="G465" s="448">
        <f>+SUMIFS('nabati '!P:P,'nabati '!$S:$S,Daily!$A465,'nabati '!$Q:$Q,Daily!$C$1)/60</f>
        <v>0</v>
      </c>
      <c r="H465" s="448">
        <f>+SUMIFS('nabati '!W:W,'nabati '!$Z:$Z,Daily!$A465,'nabati '!$X:$X,Daily!$C$1)/6</f>
        <v>0</v>
      </c>
      <c r="I465" s="448">
        <f>+SUMIFS('nabati '!AD:AD,'nabati '!$AG:$AG,Daily!$A465,'nabati '!$AE:$AE,Daily!$C$1)/60</f>
        <v>0</v>
      </c>
      <c r="J465" s="448">
        <f>+SUMIFS('nabati '!AK:AK,'nabati '!$AN:$AN,Daily!$A465,'nabati '!$AL:$AL,Daily!$C$1)/60</f>
        <v>0</v>
      </c>
      <c r="K465" s="448">
        <f>+SUMIFS('nabati '!AR:AR,'nabati '!$AU:$AU,Daily!$A465,'nabati '!$AS:$AS,Daily!$C$1)/60</f>
        <v>0</v>
      </c>
      <c r="L465" s="448">
        <f>+SUMIFS('nabati '!AY:AY,'nabati '!$BB:$BB,Daily!$A465,'nabati '!$AZ:$AZ,Daily!$C$1)/20</f>
        <v>0</v>
      </c>
      <c r="M465" s="337">
        <f>+SUMIFS('nabati '!BF:BF,'nabati '!$BI:$BI,Daily!$A465,'nabati '!$BG:$BG,Daily!$C$1)/6</f>
        <v>0</v>
      </c>
      <c r="N465" s="338">
        <f>+SUMIFS('nabati '!BM:BM,'nabati '!BP:BP,Daily!$A465,'nabati '!BN:BN,Daily!$C$1)/6</f>
        <v>0</v>
      </c>
      <c r="O465" s="21">
        <f t="shared" si="45"/>
        <v>0</v>
      </c>
    </row>
    <row r="466" spans="1:15" s="367" customFormat="1" hidden="1" outlineLevel="1">
      <c r="A466" s="190">
        <v>145</v>
      </c>
      <c r="B466" s="190" t="s">
        <v>31</v>
      </c>
      <c r="C466" s="19" t="s">
        <v>600</v>
      </c>
      <c r="D466" s="20" t="s">
        <v>596</v>
      </c>
      <c r="E466" s="448">
        <f>+SUMIFS('nabati '!B:B,'nabati '!$E:$E,Daily!$A466,'nabati '!$C:$C,Daily!$C$1)/6</f>
        <v>0</v>
      </c>
      <c r="F466" s="448">
        <f>+SUMIFS('nabati '!I:I,'nabati '!$L:$L,Daily!$A466,'nabati '!$J:$J,Daily!$C$1)/6</f>
        <v>0</v>
      </c>
      <c r="G466" s="448">
        <f>+SUMIFS('nabati '!P:P,'nabati '!$S:$S,Daily!$A466,'nabati '!$Q:$Q,Daily!$C$1)/60</f>
        <v>0</v>
      </c>
      <c r="H466" s="448">
        <f>+SUMIFS('nabati '!W:W,'nabati '!$Z:$Z,Daily!$A466,'nabati '!$X:$X,Daily!$C$1)/6</f>
        <v>0</v>
      </c>
      <c r="I466" s="448">
        <f>+SUMIFS('nabati '!AD:AD,'nabati '!$AG:$AG,Daily!$A466,'nabati '!$AE:$AE,Daily!$C$1)/60</f>
        <v>0</v>
      </c>
      <c r="J466" s="448">
        <f>+SUMIFS('nabati '!AK:AK,'nabati '!$AN:$AN,Daily!$A466,'nabati '!$AL:$AL,Daily!$C$1)/60</f>
        <v>0</v>
      </c>
      <c r="K466" s="448">
        <f>+SUMIFS('nabati '!AR:AR,'nabati '!$AU:$AU,Daily!$A466,'nabati '!$AS:$AS,Daily!$C$1)/60</f>
        <v>0</v>
      </c>
      <c r="L466" s="448">
        <f>+SUMIFS('nabati '!AY:AY,'nabati '!$BB:$BB,Daily!$A466,'nabati '!$AZ:$AZ,Daily!$C$1)/20</f>
        <v>0</v>
      </c>
      <c r="M466" s="337">
        <f>+SUMIFS('nabati '!BF:BF,'nabati '!$BI:$BI,Daily!$A466,'nabati '!$BG:$BG,Daily!$C$1)/6</f>
        <v>0</v>
      </c>
      <c r="N466" s="338">
        <f>+SUMIFS('nabati '!BM:BM,'nabati '!BP:BP,Daily!$A466,'nabati '!BN:BN,Daily!$C$1)/6</f>
        <v>0</v>
      </c>
      <c r="O466" s="21">
        <f t="shared" si="45"/>
        <v>0</v>
      </c>
    </row>
    <row r="467" spans="1:15" s="367" customFormat="1" hidden="1" outlineLevel="1">
      <c r="A467" s="190">
        <v>150</v>
      </c>
      <c r="B467" s="190" t="s">
        <v>31</v>
      </c>
      <c r="C467" s="19" t="s">
        <v>601</v>
      </c>
      <c r="D467" s="20" t="s">
        <v>596</v>
      </c>
      <c r="E467" s="448">
        <f>+SUMIFS('nabati '!B:B,'nabati '!$E:$E,Daily!$A467,'nabati '!$C:$C,Daily!$C$1)/6</f>
        <v>0</v>
      </c>
      <c r="F467" s="448">
        <f>+SUMIFS('nabati '!I:I,'nabati '!$L:$L,Daily!$A467,'nabati '!$J:$J,Daily!$C$1)/6</f>
        <v>0</v>
      </c>
      <c r="G467" s="448">
        <f>+SUMIFS('nabati '!P:P,'nabati '!$S:$S,Daily!$A467,'nabati '!$Q:$Q,Daily!$C$1)/60</f>
        <v>0</v>
      </c>
      <c r="H467" s="448">
        <f>+SUMIFS('nabati '!W:W,'nabati '!$Z:$Z,Daily!$A467,'nabati '!$X:$X,Daily!$C$1)/6</f>
        <v>0</v>
      </c>
      <c r="I467" s="448">
        <f>+SUMIFS('nabati '!AD:AD,'nabati '!$AG:$AG,Daily!$A467,'nabati '!$AE:$AE,Daily!$C$1)/60</f>
        <v>0</v>
      </c>
      <c r="J467" s="448">
        <f>+SUMIFS('nabati '!AK:AK,'nabati '!$AN:$AN,Daily!$A467,'nabati '!$AL:$AL,Daily!$C$1)/60</f>
        <v>0</v>
      </c>
      <c r="K467" s="448">
        <f>+SUMIFS('nabati '!AR:AR,'nabati '!$AU:$AU,Daily!$A467,'nabati '!$AS:$AS,Daily!$C$1)/60</f>
        <v>0</v>
      </c>
      <c r="L467" s="448">
        <f>+SUMIFS('nabati '!AY:AY,'nabati '!$BB:$BB,Daily!$A467,'nabati '!$AZ:$AZ,Daily!$C$1)/20</f>
        <v>0</v>
      </c>
      <c r="M467" s="337">
        <f>+SUMIFS('nabati '!BF:BF,'nabati '!$BI:$BI,Daily!$A467,'nabati '!$BG:$BG,Daily!$C$1)/6</f>
        <v>0</v>
      </c>
      <c r="N467" s="338">
        <f>+SUMIFS('nabati '!BM:BM,'nabati '!BP:BP,Daily!$A467,'nabati '!BN:BN,Daily!$C$1)/6</f>
        <v>0</v>
      </c>
      <c r="O467" s="21">
        <f t="shared" si="45"/>
        <v>0</v>
      </c>
    </row>
    <row r="468" spans="1:15" s="367" customFormat="1" hidden="1" outlineLevel="1">
      <c r="A468" s="190">
        <v>164</v>
      </c>
      <c r="B468" s="190" t="s">
        <v>31</v>
      </c>
      <c r="C468" s="19" t="s">
        <v>602</v>
      </c>
      <c r="D468" s="20" t="s">
        <v>596</v>
      </c>
      <c r="E468" s="448">
        <f>+SUMIFS('nabati '!B:B,'nabati '!$E:$E,Daily!$A468,'nabati '!$C:$C,Daily!$C$1)/6</f>
        <v>0</v>
      </c>
      <c r="F468" s="448">
        <f>+SUMIFS('nabati '!I:I,'nabati '!$L:$L,Daily!$A468,'nabati '!$J:$J,Daily!$C$1)/6</f>
        <v>0</v>
      </c>
      <c r="G468" s="448">
        <f>+SUMIFS('nabati '!P:P,'nabati '!$S:$S,Daily!$A468,'nabati '!$Q:$Q,Daily!$C$1)/60</f>
        <v>0</v>
      </c>
      <c r="H468" s="448">
        <f>+SUMIFS('nabati '!W:W,'nabati '!$Z:$Z,Daily!$A468,'nabati '!$X:$X,Daily!$C$1)/6</f>
        <v>0</v>
      </c>
      <c r="I468" s="448">
        <f>+SUMIFS('nabati '!AD:AD,'nabati '!$AG:$AG,Daily!$A468,'nabati '!$AE:$AE,Daily!$C$1)/60</f>
        <v>0</v>
      </c>
      <c r="J468" s="448">
        <f>+SUMIFS('nabati '!AK:AK,'nabati '!$AN:$AN,Daily!$A468,'nabati '!$AL:$AL,Daily!$C$1)/60</f>
        <v>0</v>
      </c>
      <c r="K468" s="448">
        <f>+SUMIFS('nabati '!AR:AR,'nabati '!$AU:$AU,Daily!$A468,'nabati '!$AS:$AS,Daily!$C$1)/60</f>
        <v>0</v>
      </c>
      <c r="L468" s="448">
        <f>+SUMIFS('nabati '!AY:AY,'nabati '!$BB:$BB,Daily!$A468,'nabati '!$AZ:$AZ,Daily!$C$1)/20</f>
        <v>0</v>
      </c>
      <c r="M468" s="337">
        <f>+SUMIFS('nabati '!BF:BF,'nabati '!$BI:$BI,Daily!$A468,'nabati '!$BG:$BG,Daily!$C$1)/6</f>
        <v>0</v>
      </c>
      <c r="N468" s="338">
        <f>+SUMIFS('nabati '!BM:BM,'nabati '!BP:BP,Daily!$A468,'nabati '!BN:BN,Daily!$C$1)/6</f>
        <v>0</v>
      </c>
      <c r="O468" s="21">
        <f t="shared" si="45"/>
        <v>0</v>
      </c>
    </row>
    <row r="469" spans="1:15" s="367" customFormat="1" hidden="1" outlineLevel="1">
      <c r="A469" s="190">
        <v>167</v>
      </c>
      <c r="B469" s="190" t="s">
        <v>31</v>
      </c>
      <c r="C469" s="19" t="s">
        <v>603</v>
      </c>
      <c r="D469" s="20" t="s">
        <v>596</v>
      </c>
      <c r="E469" s="448">
        <f>+SUMIFS('nabati '!B:B,'nabati '!$E:$E,Daily!$A469,'nabati '!$C:$C,Daily!$C$1)/6</f>
        <v>0</v>
      </c>
      <c r="F469" s="448">
        <f>+SUMIFS('nabati '!I:I,'nabati '!$L:$L,Daily!$A469,'nabati '!$J:$J,Daily!$C$1)/6</f>
        <v>0</v>
      </c>
      <c r="G469" s="448">
        <f>+SUMIFS('nabati '!P:P,'nabati '!$S:$S,Daily!$A469,'nabati '!$Q:$Q,Daily!$C$1)/60</f>
        <v>0</v>
      </c>
      <c r="H469" s="448">
        <f>+SUMIFS('nabati '!W:W,'nabati '!$Z:$Z,Daily!$A469,'nabati '!$X:$X,Daily!$C$1)/6</f>
        <v>0</v>
      </c>
      <c r="I469" s="448">
        <f>+SUMIFS('nabati '!AD:AD,'nabati '!$AG:$AG,Daily!$A469,'nabati '!$AE:$AE,Daily!$C$1)/60</f>
        <v>0</v>
      </c>
      <c r="J469" s="448">
        <f>+SUMIFS('nabati '!AK:AK,'nabati '!$AN:$AN,Daily!$A469,'nabati '!$AL:$AL,Daily!$C$1)/60</f>
        <v>0</v>
      </c>
      <c r="K469" s="448">
        <f>+SUMIFS('nabati '!AR:AR,'nabati '!$AU:$AU,Daily!$A469,'nabati '!$AS:$AS,Daily!$C$1)/60</f>
        <v>0</v>
      </c>
      <c r="L469" s="448">
        <f>+SUMIFS('nabati '!AY:AY,'nabati '!$BB:$BB,Daily!$A469,'nabati '!$AZ:$AZ,Daily!$C$1)/20</f>
        <v>0</v>
      </c>
      <c r="M469" s="337">
        <f>+SUMIFS('nabati '!BF:BF,'nabati '!$BI:$BI,Daily!$A469,'nabati '!$BG:$BG,Daily!$C$1)/6</f>
        <v>0</v>
      </c>
      <c r="N469" s="338">
        <f>+SUMIFS('nabati '!BM:BM,'nabati '!BP:BP,Daily!$A469,'nabati '!BN:BN,Daily!$C$1)/6</f>
        <v>0</v>
      </c>
      <c r="O469" s="21">
        <f t="shared" si="45"/>
        <v>0</v>
      </c>
    </row>
    <row r="470" spans="1:15" s="367" customFormat="1" hidden="1" outlineLevel="1">
      <c r="A470" s="190">
        <v>179</v>
      </c>
      <c r="B470" s="190" t="s">
        <v>31</v>
      </c>
      <c r="C470" s="19" t="s">
        <v>604</v>
      </c>
      <c r="D470" s="20" t="s">
        <v>596</v>
      </c>
      <c r="E470" s="448">
        <f>+SUMIFS('nabati '!B:B,'nabati '!$E:$E,Daily!$A470,'nabati '!$C:$C,Daily!$C$1)/6</f>
        <v>0</v>
      </c>
      <c r="F470" s="448">
        <f>+SUMIFS('nabati '!I:I,'nabati '!$L:$L,Daily!$A470,'nabati '!$J:$J,Daily!$C$1)/6</f>
        <v>0</v>
      </c>
      <c r="G470" s="448">
        <f>+SUMIFS('nabati '!P:P,'nabati '!$S:$S,Daily!$A470,'nabati '!$Q:$Q,Daily!$C$1)/60</f>
        <v>0</v>
      </c>
      <c r="H470" s="448">
        <f>+SUMIFS('nabati '!W:W,'nabati '!$Z:$Z,Daily!$A470,'nabati '!$X:$X,Daily!$C$1)/6</f>
        <v>0</v>
      </c>
      <c r="I470" s="448">
        <f>+SUMIFS('nabati '!AD:AD,'nabati '!$AG:$AG,Daily!$A470,'nabati '!$AE:$AE,Daily!$C$1)/60</f>
        <v>0</v>
      </c>
      <c r="J470" s="448">
        <f>+SUMIFS('nabati '!AK:AK,'nabati '!$AN:$AN,Daily!$A470,'nabati '!$AL:$AL,Daily!$C$1)/60</f>
        <v>0</v>
      </c>
      <c r="K470" s="448">
        <f>+SUMIFS('nabati '!AR:AR,'nabati '!$AU:$AU,Daily!$A470,'nabati '!$AS:$AS,Daily!$C$1)/60</f>
        <v>0</v>
      </c>
      <c r="L470" s="448">
        <f>+SUMIFS('nabati '!AY:AY,'nabati '!$BB:$BB,Daily!$A470,'nabati '!$AZ:$AZ,Daily!$C$1)/20</f>
        <v>0</v>
      </c>
      <c r="M470" s="337">
        <f>+SUMIFS('nabati '!BF:BF,'nabati '!$BI:$BI,Daily!$A470,'nabati '!$BG:$BG,Daily!$C$1)/6</f>
        <v>0</v>
      </c>
      <c r="N470" s="338">
        <f>+SUMIFS('nabati '!BM:BM,'nabati '!BP:BP,Daily!$A470,'nabati '!BN:BN,Daily!$C$1)/6</f>
        <v>0</v>
      </c>
      <c r="O470" s="21">
        <f t="shared" si="45"/>
        <v>0</v>
      </c>
    </row>
    <row r="471" spans="1:15" s="367" customFormat="1" hidden="1" outlineLevel="1">
      <c r="A471" s="190">
        <v>183</v>
      </c>
      <c r="B471" s="190" t="s">
        <v>31</v>
      </c>
      <c r="C471" s="19" t="s">
        <v>605</v>
      </c>
      <c r="D471" s="20" t="s">
        <v>596</v>
      </c>
      <c r="E471" s="448">
        <f>+SUMIFS('nabati '!B:B,'nabati '!$E:$E,Daily!$A471,'nabati '!$C:$C,Daily!$C$1)/6</f>
        <v>0</v>
      </c>
      <c r="F471" s="448">
        <f>+SUMIFS('nabati '!I:I,'nabati '!$L:$L,Daily!$A471,'nabati '!$J:$J,Daily!$C$1)/6</f>
        <v>0</v>
      </c>
      <c r="G471" s="448">
        <f>+SUMIFS('nabati '!P:P,'nabati '!$S:$S,Daily!$A471,'nabati '!$Q:$Q,Daily!$C$1)/60</f>
        <v>0</v>
      </c>
      <c r="H471" s="448">
        <f>+SUMIFS('nabati '!W:W,'nabati '!$Z:$Z,Daily!$A471,'nabati '!$X:$X,Daily!$C$1)/6</f>
        <v>0</v>
      </c>
      <c r="I471" s="448">
        <f>+SUMIFS('nabati '!AD:AD,'nabati '!$AG:$AG,Daily!$A471,'nabati '!$AE:$AE,Daily!$C$1)/60</f>
        <v>0</v>
      </c>
      <c r="J471" s="448">
        <f>+SUMIFS('nabati '!AK:AK,'nabati '!$AN:$AN,Daily!$A471,'nabati '!$AL:$AL,Daily!$C$1)/60</f>
        <v>0</v>
      </c>
      <c r="K471" s="448">
        <f>+SUMIFS('nabati '!AR:AR,'nabati '!$AU:$AU,Daily!$A471,'nabati '!$AS:$AS,Daily!$C$1)/60</f>
        <v>0</v>
      </c>
      <c r="L471" s="448">
        <f>+SUMIFS('nabati '!AY:AY,'nabati '!$BB:$BB,Daily!$A471,'nabati '!$AZ:$AZ,Daily!$C$1)/20</f>
        <v>0</v>
      </c>
      <c r="M471" s="337">
        <f>+SUMIFS('nabati '!BF:BF,'nabati '!$BI:$BI,Daily!$A471,'nabati '!$BG:$BG,Daily!$C$1)/6</f>
        <v>0</v>
      </c>
      <c r="N471" s="338">
        <f>+SUMIFS('nabati '!BM:BM,'nabati '!BP:BP,Daily!$A471,'nabati '!BN:BN,Daily!$C$1)/6</f>
        <v>0</v>
      </c>
      <c r="O471" s="21">
        <f t="shared" si="45"/>
        <v>0</v>
      </c>
    </row>
    <row r="472" spans="1:15" s="367" customFormat="1" hidden="1" outlineLevel="1">
      <c r="A472" s="190">
        <v>185</v>
      </c>
      <c r="B472" s="190" t="s">
        <v>31</v>
      </c>
      <c r="C472" s="19" t="s">
        <v>606</v>
      </c>
      <c r="D472" s="20" t="s">
        <v>596</v>
      </c>
      <c r="E472" s="448">
        <f>+SUMIFS('nabati '!B:B,'nabati '!$E:$E,Daily!$A472,'nabati '!$C:$C,Daily!$C$1)/6</f>
        <v>0</v>
      </c>
      <c r="F472" s="448">
        <f>+SUMIFS('nabati '!I:I,'nabati '!$L:$L,Daily!$A472,'nabati '!$J:$J,Daily!$C$1)/6</f>
        <v>0</v>
      </c>
      <c r="G472" s="448">
        <f>+SUMIFS('nabati '!P:P,'nabati '!$S:$S,Daily!$A472,'nabati '!$Q:$Q,Daily!$C$1)/60</f>
        <v>0</v>
      </c>
      <c r="H472" s="448">
        <f>+SUMIFS('nabati '!W:W,'nabati '!$Z:$Z,Daily!$A472,'nabati '!$X:$X,Daily!$C$1)/6</f>
        <v>0</v>
      </c>
      <c r="I472" s="448">
        <f>+SUMIFS('nabati '!AD:AD,'nabati '!$AG:$AG,Daily!$A472,'nabati '!$AE:$AE,Daily!$C$1)/60</f>
        <v>0</v>
      </c>
      <c r="J472" s="448">
        <f>+SUMIFS('nabati '!AK:AK,'nabati '!$AN:$AN,Daily!$A472,'nabati '!$AL:$AL,Daily!$C$1)/60</f>
        <v>0</v>
      </c>
      <c r="K472" s="448">
        <f>+SUMIFS('nabati '!AR:AR,'nabati '!$AU:$AU,Daily!$A472,'nabati '!$AS:$AS,Daily!$C$1)/60</f>
        <v>0</v>
      </c>
      <c r="L472" s="448">
        <f>+SUMIFS('nabati '!AY:AY,'nabati '!$BB:$BB,Daily!$A472,'nabati '!$AZ:$AZ,Daily!$C$1)/20</f>
        <v>0</v>
      </c>
      <c r="M472" s="337">
        <f>+SUMIFS('nabati '!BF:BF,'nabati '!$BI:$BI,Daily!$A472,'nabati '!$BG:$BG,Daily!$C$1)/6</f>
        <v>0</v>
      </c>
      <c r="N472" s="338">
        <f>+SUMIFS('nabati '!BM:BM,'nabati '!BP:BP,Daily!$A472,'nabati '!BN:BN,Daily!$C$1)/6</f>
        <v>0</v>
      </c>
      <c r="O472" s="21">
        <f t="shared" si="45"/>
        <v>0</v>
      </c>
    </row>
    <row r="473" spans="1:15" s="367" customFormat="1" hidden="1" outlineLevel="1">
      <c r="A473" s="190">
        <v>501</v>
      </c>
      <c r="B473" s="190" t="s">
        <v>31</v>
      </c>
      <c r="C473" s="19" t="s">
        <v>607</v>
      </c>
      <c r="D473" s="20" t="s">
        <v>596</v>
      </c>
      <c r="E473" s="448">
        <f>+SUMIFS('nabati '!B:B,'nabati '!$E:$E,Daily!$A473,'nabati '!$C:$C,Daily!$C$1)/6</f>
        <v>0</v>
      </c>
      <c r="F473" s="448">
        <f>+SUMIFS('nabati '!I:I,'nabati '!$L:$L,Daily!$A473,'nabati '!$J:$J,Daily!$C$1)/6</f>
        <v>0</v>
      </c>
      <c r="G473" s="448">
        <f>+SUMIFS('nabati '!P:P,'nabati '!$S:$S,Daily!$A473,'nabati '!$Q:$Q,Daily!$C$1)/60</f>
        <v>0</v>
      </c>
      <c r="H473" s="448">
        <f>+SUMIFS('nabati '!W:W,'nabati '!$Z:$Z,Daily!$A473,'nabati '!$X:$X,Daily!$C$1)/6</f>
        <v>0</v>
      </c>
      <c r="I473" s="448">
        <f>+SUMIFS('nabati '!AD:AD,'nabati '!$AG:$AG,Daily!$A473,'nabati '!$AE:$AE,Daily!$C$1)/60</f>
        <v>0</v>
      </c>
      <c r="J473" s="448">
        <f>+SUMIFS('nabati '!AK:AK,'nabati '!$AN:$AN,Daily!$A473,'nabati '!$AL:$AL,Daily!$C$1)/60</f>
        <v>0</v>
      </c>
      <c r="K473" s="448">
        <f>+SUMIFS('nabati '!AR:AR,'nabati '!$AU:$AU,Daily!$A473,'nabati '!$AS:$AS,Daily!$C$1)/60</f>
        <v>0</v>
      </c>
      <c r="L473" s="448">
        <f>+SUMIFS('nabati '!AY:AY,'nabati '!$BB:$BB,Daily!$A473,'nabati '!$AZ:$AZ,Daily!$C$1)/20</f>
        <v>0</v>
      </c>
      <c r="M473" s="337">
        <f>+SUMIFS('nabati '!BF:BF,'nabati '!$BI:$BI,Daily!$A473,'nabati '!$BG:$BG,Daily!$C$1)/6</f>
        <v>0</v>
      </c>
      <c r="N473" s="338">
        <f>+SUMIFS('nabati '!BM:BM,'nabati '!BP:BP,Daily!$A473,'nabati '!BN:BN,Daily!$C$1)/6</f>
        <v>0</v>
      </c>
      <c r="O473" s="21">
        <f t="shared" si="45"/>
        <v>0</v>
      </c>
    </row>
    <row r="474" spans="1:15" s="367" customFormat="1" hidden="1" outlineLevel="1">
      <c r="A474" s="190">
        <v>502</v>
      </c>
      <c r="B474" s="190" t="s">
        <v>31</v>
      </c>
      <c r="C474" s="19" t="s">
        <v>608</v>
      </c>
      <c r="D474" s="20" t="s">
        <v>596</v>
      </c>
      <c r="E474" s="448">
        <f>+SUMIFS('nabati '!B:B,'nabati '!$E:$E,Daily!$A474,'nabati '!$C:$C,Daily!$C$1)/6</f>
        <v>0</v>
      </c>
      <c r="F474" s="448">
        <f>+SUMIFS('nabati '!I:I,'nabati '!$L:$L,Daily!$A474,'nabati '!$J:$J,Daily!$C$1)/6</f>
        <v>0</v>
      </c>
      <c r="G474" s="448">
        <f>+SUMIFS('nabati '!P:P,'nabati '!$S:$S,Daily!$A474,'nabati '!$Q:$Q,Daily!$C$1)/60</f>
        <v>0</v>
      </c>
      <c r="H474" s="448">
        <f>+SUMIFS('nabati '!W:W,'nabati '!$Z:$Z,Daily!$A474,'nabati '!$X:$X,Daily!$C$1)/6</f>
        <v>0</v>
      </c>
      <c r="I474" s="448">
        <f>+SUMIFS('nabati '!AD:AD,'nabati '!$AG:$AG,Daily!$A474,'nabati '!$AE:$AE,Daily!$C$1)/60</f>
        <v>0</v>
      </c>
      <c r="J474" s="448">
        <f>+SUMIFS('nabati '!AK:AK,'nabati '!$AN:$AN,Daily!$A474,'nabati '!$AL:$AL,Daily!$C$1)/60</f>
        <v>0</v>
      </c>
      <c r="K474" s="448">
        <f>+SUMIFS('nabati '!AR:AR,'nabati '!$AU:$AU,Daily!$A474,'nabati '!$AS:$AS,Daily!$C$1)/60</f>
        <v>0</v>
      </c>
      <c r="L474" s="448">
        <f>+SUMIFS('nabati '!AY:AY,'nabati '!$BB:$BB,Daily!$A474,'nabati '!$AZ:$AZ,Daily!$C$1)/20</f>
        <v>0</v>
      </c>
      <c r="M474" s="337">
        <f>+SUMIFS('nabati '!BF:BF,'nabati '!$BI:$BI,Daily!$A474,'nabati '!$BG:$BG,Daily!$C$1)/6</f>
        <v>0</v>
      </c>
      <c r="N474" s="338">
        <f>+SUMIFS('nabati '!BM:BM,'nabati '!BP:BP,Daily!$A474,'nabati '!BN:BN,Daily!$C$1)/6</f>
        <v>0</v>
      </c>
      <c r="O474" s="21">
        <f t="shared" si="45"/>
        <v>0</v>
      </c>
    </row>
    <row r="475" spans="1:15" s="367" customFormat="1" hidden="1" outlineLevel="1">
      <c r="A475" s="190">
        <v>512</v>
      </c>
      <c r="B475" s="190" t="s">
        <v>31</v>
      </c>
      <c r="C475" s="19" t="s">
        <v>609</v>
      </c>
      <c r="D475" s="20" t="s">
        <v>596</v>
      </c>
      <c r="E475" s="448">
        <f>+SUMIFS('nabati '!B:B,'nabati '!$E:$E,Daily!$A475,'nabati '!$C:$C,Daily!$C$1)/6</f>
        <v>0</v>
      </c>
      <c r="F475" s="448">
        <f>+SUMIFS('nabati '!I:I,'nabati '!$L:$L,Daily!$A475,'nabati '!$J:$J,Daily!$C$1)/6</f>
        <v>0</v>
      </c>
      <c r="G475" s="448">
        <f>+SUMIFS('nabati '!P:P,'nabati '!$S:$S,Daily!$A475,'nabati '!$Q:$Q,Daily!$C$1)/60</f>
        <v>0</v>
      </c>
      <c r="H475" s="448">
        <f>+SUMIFS('nabati '!W:W,'nabati '!$Z:$Z,Daily!$A475,'nabati '!$X:$X,Daily!$C$1)/6</f>
        <v>0</v>
      </c>
      <c r="I475" s="448">
        <f>+SUMIFS('nabati '!AD:AD,'nabati '!$AG:$AG,Daily!$A475,'nabati '!$AE:$AE,Daily!$C$1)/60</f>
        <v>0</v>
      </c>
      <c r="J475" s="448">
        <f>+SUMIFS('nabati '!AK:AK,'nabati '!$AN:$AN,Daily!$A475,'nabati '!$AL:$AL,Daily!$C$1)/60</f>
        <v>0</v>
      </c>
      <c r="K475" s="448">
        <f>+SUMIFS('nabati '!AR:AR,'nabati '!$AU:$AU,Daily!$A475,'nabati '!$AS:$AS,Daily!$C$1)/60</f>
        <v>0</v>
      </c>
      <c r="L475" s="448">
        <f>+SUMIFS('nabati '!AY:AY,'nabati '!$BB:$BB,Daily!$A475,'nabati '!$AZ:$AZ,Daily!$C$1)/20</f>
        <v>0</v>
      </c>
      <c r="M475" s="337">
        <f>+SUMIFS('nabati '!BF:BF,'nabati '!$BI:$BI,Daily!$A475,'nabati '!$BG:$BG,Daily!$C$1)/6</f>
        <v>0</v>
      </c>
      <c r="N475" s="338">
        <f>+SUMIFS('nabati '!BM:BM,'nabati '!BP:BP,Daily!$A475,'nabati '!BN:BN,Daily!$C$1)/6</f>
        <v>0</v>
      </c>
      <c r="O475" s="21">
        <f t="shared" si="45"/>
        <v>0</v>
      </c>
    </row>
    <row r="476" spans="1:15" s="367" customFormat="1" hidden="1" outlineLevel="1">
      <c r="A476" s="190">
        <v>521</v>
      </c>
      <c r="B476" s="190" t="s">
        <v>31</v>
      </c>
      <c r="C476" s="19" t="s">
        <v>610</v>
      </c>
      <c r="D476" s="20" t="s">
        <v>596</v>
      </c>
      <c r="E476" s="448">
        <f>+SUMIFS('nabati '!B:B,'nabati '!$E:$E,Daily!$A476,'nabati '!$C:$C,Daily!$C$1)/6</f>
        <v>0</v>
      </c>
      <c r="F476" s="448">
        <f>+SUMIFS('nabati '!I:I,'nabati '!$L:$L,Daily!$A476,'nabati '!$J:$J,Daily!$C$1)/6</f>
        <v>0</v>
      </c>
      <c r="G476" s="448">
        <f>+SUMIFS('nabati '!P:P,'nabati '!$S:$S,Daily!$A476,'nabati '!$Q:$Q,Daily!$C$1)/60</f>
        <v>0</v>
      </c>
      <c r="H476" s="448">
        <f>+SUMIFS('nabati '!W:W,'nabati '!$Z:$Z,Daily!$A476,'nabati '!$X:$X,Daily!$C$1)/6</f>
        <v>0</v>
      </c>
      <c r="I476" s="448">
        <f>+SUMIFS('nabati '!AD:AD,'nabati '!$AG:$AG,Daily!$A476,'nabati '!$AE:$AE,Daily!$C$1)/60</f>
        <v>0</v>
      </c>
      <c r="J476" s="448">
        <f>+SUMIFS('nabati '!AK:AK,'nabati '!$AN:$AN,Daily!$A476,'nabati '!$AL:$AL,Daily!$C$1)/60</f>
        <v>0</v>
      </c>
      <c r="K476" s="448">
        <f>+SUMIFS('nabati '!AR:AR,'nabati '!$AU:$AU,Daily!$A476,'nabati '!$AS:$AS,Daily!$C$1)/60</f>
        <v>0</v>
      </c>
      <c r="L476" s="448">
        <f>+SUMIFS('nabati '!AY:AY,'nabati '!$BB:$BB,Daily!$A476,'nabati '!$AZ:$AZ,Daily!$C$1)/20</f>
        <v>0</v>
      </c>
      <c r="M476" s="337">
        <f>+SUMIFS('nabati '!BF:BF,'nabati '!$BI:$BI,Daily!$A476,'nabati '!$BG:$BG,Daily!$C$1)/6</f>
        <v>0</v>
      </c>
      <c r="N476" s="338">
        <f>+SUMIFS('nabati '!BM:BM,'nabati '!BP:BP,Daily!$A476,'nabati '!BN:BN,Daily!$C$1)/6</f>
        <v>0</v>
      </c>
      <c r="O476" s="21">
        <f t="shared" si="45"/>
        <v>0</v>
      </c>
    </row>
    <row r="477" spans="1:15" s="367" customFormat="1" hidden="1" outlineLevel="1">
      <c r="A477" s="190">
        <v>525</v>
      </c>
      <c r="B477" s="190" t="s">
        <v>31</v>
      </c>
      <c r="C477" s="19" t="s">
        <v>611</v>
      </c>
      <c r="D477" s="20" t="s">
        <v>596</v>
      </c>
      <c r="E477" s="448">
        <f>+SUMIFS('nabati '!B:B,'nabati '!$E:$E,Daily!$A477,'nabati '!$C:$C,Daily!$C$1)/6</f>
        <v>0</v>
      </c>
      <c r="F477" s="448">
        <f>+SUMIFS('nabati '!I:I,'nabati '!$L:$L,Daily!$A477,'nabati '!$J:$J,Daily!$C$1)/6</f>
        <v>0</v>
      </c>
      <c r="G477" s="448">
        <f>+SUMIFS('nabati '!P:P,'nabati '!$S:$S,Daily!$A477,'nabati '!$Q:$Q,Daily!$C$1)/60</f>
        <v>0</v>
      </c>
      <c r="H477" s="448">
        <f>+SUMIFS('nabati '!W:W,'nabati '!$Z:$Z,Daily!$A477,'nabati '!$X:$X,Daily!$C$1)/6</f>
        <v>0</v>
      </c>
      <c r="I477" s="448">
        <f>+SUMIFS('nabati '!AD:AD,'nabati '!$AG:$AG,Daily!$A477,'nabati '!$AE:$AE,Daily!$C$1)/60</f>
        <v>0</v>
      </c>
      <c r="J477" s="448">
        <f>+SUMIFS('nabati '!AK:AK,'nabati '!$AN:$AN,Daily!$A477,'nabati '!$AL:$AL,Daily!$C$1)/60</f>
        <v>0</v>
      </c>
      <c r="K477" s="448">
        <f>+SUMIFS('nabati '!AR:AR,'nabati '!$AU:$AU,Daily!$A477,'nabati '!$AS:$AS,Daily!$C$1)/60</f>
        <v>0</v>
      </c>
      <c r="L477" s="448">
        <f>+SUMIFS('nabati '!AY:AY,'nabati '!$BB:$BB,Daily!$A477,'nabati '!$AZ:$AZ,Daily!$C$1)/20</f>
        <v>0</v>
      </c>
      <c r="M477" s="337">
        <f>+SUMIFS('nabati '!BF:BF,'nabati '!$BI:$BI,Daily!$A477,'nabati '!$BG:$BG,Daily!$C$1)/6</f>
        <v>0</v>
      </c>
      <c r="N477" s="338">
        <f>+SUMIFS('nabati '!BM:BM,'nabati '!BP:BP,Daily!$A477,'nabati '!BN:BN,Daily!$C$1)/6</f>
        <v>0</v>
      </c>
      <c r="O477" s="21">
        <f t="shared" si="45"/>
        <v>0</v>
      </c>
    </row>
    <row r="478" spans="1:15" s="367" customFormat="1" hidden="1" outlineLevel="1">
      <c r="A478" s="190">
        <v>537</v>
      </c>
      <c r="B478" s="190" t="s">
        <v>31</v>
      </c>
      <c r="C478" s="19" t="s">
        <v>612</v>
      </c>
      <c r="D478" s="20" t="s">
        <v>596</v>
      </c>
      <c r="E478" s="448">
        <f>+SUMIFS('nabati '!B:B,'nabati '!$E:$E,Daily!$A478,'nabati '!$C:$C,Daily!$C$1)/6</f>
        <v>0</v>
      </c>
      <c r="F478" s="448">
        <f>+SUMIFS('nabati '!I:I,'nabati '!$L:$L,Daily!$A478,'nabati '!$J:$J,Daily!$C$1)/6</f>
        <v>0</v>
      </c>
      <c r="G478" s="448">
        <f>+SUMIFS('nabati '!P:P,'nabati '!$S:$S,Daily!$A478,'nabati '!$Q:$Q,Daily!$C$1)/60</f>
        <v>0</v>
      </c>
      <c r="H478" s="448">
        <f>+SUMIFS('nabati '!W:W,'nabati '!$Z:$Z,Daily!$A478,'nabati '!$X:$X,Daily!$C$1)/6</f>
        <v>0</v>
      </c>
      <c r="I478" s="448">
        <f>+SUMIFS('nabati '!AD:AD,'nabati '!$AG:$AG,Daily!$A478,'nabati '!$AE:$AE,Daily!$C$1)/60</f>
        <v>0</v>
      </c>
      <c r="J478" s="448">
        <f>+SUMIFS('nabati '!AK:AK,'nabati '!$AN:$AN,Daily!$A478,'nabati '!$AL:$AL,Daily!$C$1)/60</f>
        <v>0</v>
      </c>
      <c r="K478" s="448">
        <f>+SUMIFS('nabati '!AR:AR,'nabati '!$AU:$AU,Daily!$A478,'nabati '!$AS:$AS,Daily!$C$1)/60</f>
        <v>0</v>
      </c>
      <c r="L478" s="448">
        <f>+SUMIFS('nabati '!AY:AY,'nabati '!$BB:$BB,Daily!$A478,'nabati '!$AZ:$AZ,Daily!$C$1)/20</f>
        <v>0</v>
      </c>
      <c r="M478" s="337">
        <f>+SUMIFS('nabati '!BF:BF,'nabati '!$BI:$BI,Daily!$A478,'nabati '!$BG:$BG,Daily!$C$1)/6</f>
        <v>0</v>
      </c>
      <c r="N478" s="338">
        <f>+SUMIFS('nabati '!BM:BM,'nabati '!BP:BP,Daily!$A478,'nabati '!BN:BN,Daily!$C$1)/6</f>
        <v>0</v>
      </c>
      <c r="O478" s="21">
        <f t="shared" si="45"/>
        <v>0</v>
      </c>
    </row>
    <row r="479" spans="1:15" s="367" customFormat="1" hidden="1" outlineLevel="1">
      <c r="A479" s="190">
        <v>547</v>
      </c>
      <c r="B479" s="190" t="s">
        <v>31</v>
      </c>
      <c r="C479" s="19" t="s">
        <v>613</v>
      </c>
      <c r="D479" s="20" t="s">
        <v>596</v>
      </c>
      <c r="E479" s="448">
        <f>+SUMIFS('nabati '!B:B,'nabati '!$E:$E,Daily!$A479,'nabati '!$C:$C,Daily!$C$1)/6</f>
        <v>0</v>
      </c>
      <c r="F479" s="448">
        <f>+SUMIFS('nabati '!I:I,'nabati '!$L:$L,Daily!$A479,'nabati '!$J:$J,Daily!$C$1)/6</f>
        <v>0</v>
      </c>
      <c r="G479" s="448">
        <f>+SUMIFS('nabati '!P:P,'nabati '!$S:$S,Daily!$A479,'nabati '!$Q:$Q,Daily!$C$1)/60</f>
        <v>0</v>
      </c>
      <c r="H479" s="448">
        <f>+SUMIFS('nabati '!W:W,'nabati '!$Z:$Z,Daily!$A479,'nabati '!$X:$X,Daily!$C$1)/6</f>
        <v>0</v>
      </c>
      <c r="I479" s="448">
        <f>+SUMIFS('nabati '!AD:AD,'nabati '!$AG:$AG,Daily!$A479,'nabati '!$AE:$AE,Daily!$C$1)/60</f>
        <v>0</v>
      </c>
      <c r="J479" s="448">
        <f>+SUMIFS('nabati '!AK:AK,'nabati '!$AN:$AN,Daily!$A479,'nabati '!$AL:$AL,Daily!$C$1)/60</f>
        <v>0</v>
      </c>
      <c r="K479" s="448">
        <f>+SUMIFS('nabati '!AR:AR,'nabati '!$AU:$AU,Daily!$A479,'nabati '!$AS:$AS,Daily!$C$1)/60</f>
        <v>0</v>
      </c>
      <c r="L479" s="448">
        <f>+SUMIFS('nabati '!AY:AY,'nabati '!$BB:$BB,Daily!$A479,'nabati '!$AZ:$AZ,Daily!$C$1)/20</f>
        <v>0</v>
      </c>
      <c r="M479" s="337">
        <f>+SUMIFS('nabati '!BF:BF,'nabati '!$BI:$BI,Daily!$A479,'nabati '!$BG:$BG,Daily!$C$1)/6</f>
        <v>0</v>
      </c>
      <c r="N479" s="338">
        <f>+SUMIFS('nabati '!BM:BM,'nabati '!BP:BP,Daily!$A479,'nabati '!BN:BN,Daily!$C$1)/6</f>
        <v>0</v>
      </c>
      <c r="O479" s="21">
        <f t="shared" si="45"/>
        <v>0</v>
      </c>
    </row>
    <row r="480" spans="1:15" s="367" customFormat="1" hidden="1" outlineLevel="1">
      <c r="A480" s="190">
        <v>552</v>
      </c>
      <c r="B480" s="190" t="s">
        <v>31</v>
      </c>
      <c r="C480" s="19" t="s">
        <v>614</v>
      </c>
      <c r="D480" s="20" t="s">
        <v>596</v>
      </c>
      <c r="E480" s="448">
        <f>+SUMIFS('nabati '!B:B,'nabati '!$E:$E,Daily!$A480,'nabati '!$C:$C,Daily!$C$1)/6</f>
        <v>0</v>
      </c>
      <c r="F480" s="448">
        <f>+SUMIFS('nabati '!I:I,'nabati '!$L:$L,Daily!$A480,'nabati '!$J:$J,Daily!$C$1)/6</f>
        <v>0</v>
      </c>
      <c r="G480" s="448">
        <f>+SUMIFS('nabati '!P:P,'nabati '!$S:$S,Daily!$A480,'nabati '!$Q:$Q,Daily!$C$1)/60</f>
        <v>0</v>
      </c>
      <c r="H480" s="448">
        <f>+SUMIFS('nabati '!W:W,'nabati '!$Z:$Z,Daily!$A480,'nabati '!$X:$X,Daily!$C$1)/6</f>
        <v>0</v>
      </c>
      <c r="I480" s="448">
        <f>+SUMIFS('nabati '!AD:AD,'nabati '!$AG:$AG,Daily!$A480,'nabati '!$AE:$AE,Daily!$C$1)/60</f>
        <v>0</v>
      </c>
      <c r="J480" s="448">
        <f>+SUMIFS('nabati '!AK:AK,'nabati '!$AN:$AN,Daily!$A480,'nabati '!$AL:$AL,Daily!$C$1)/60</f>
        <v>0</v>
      </c>
      <c r="K480" s="448">
        <f>+SUMIFS('nabati '!AR:AR,'nabati '!$AU:$AU,Daily!$A480,'nabati '!$AS:$AS,Daily!$C$1)/60</f>
        <v>0</v>
      </c>
      <c r="L480" s="448">
        <f>+SUMIFS('nabati '!AY:AY,'nabati '!$BB:$BB,Daily!$A480,'nabati '!$AZ:$AZ,Daily!$C$1)/20</f>
        <v>0</v>
      </c>
      <c r="M480" s="337">
        <f>+SUMIFS('nabati '!BF:BF,'nabati '!$BI:$BI,Daily!$A480,'nabati '!$BG:$BG,Daily!$C$1)/6</f>
        <v>0</v>
      </c>
      <c r="N480" s="338">
        <f>+SUMIFS('nabati '!BM:BM,'nabati '!BP:BP,Daily!$A480,'nabati '!BN:BN,Daily!$C$1)/6</f>
        <v>0</v>
      </c>
      <c r="O480" s="21">
        <f t="shared" si="45"/>
        <v>0</v>
      </c>
    </row>
    <row r="481" spans="1:15" s="367" customFormat="1" hidden="1" outlineLevel="1">
      <c r="A481" s="190">
        <v>553</v>
      </c>
      <c r="B481" s="190" t="s">
        <v>31</v>
      </c>
      <c r="C481" s="19" t="s">
        <v>615</v>
      </c>
      <c r="D481" s="20" t="s">
        <v>596</v>
      </c>
      <c r="E481" s="448">
        <f>+SUMIFS('nabati '!B:B,'nabati '!$E:$E,Daily!$A481,'nabati '!$C:$C,Daily!$C$1)/6</f>
        <v>0</v>
      </c>
      <c r="F481" s="448">
        <f>+SUMIFS('nabati '!I:I,'nabati '!$L:$L,Daily!$A481,'nabati '!$J:$J,Daily!$C$1)/6</f>
        <v>0</v>
      </c>
      <c r="G481" s="448">
        <f>+SUMIFS('nabati '!P:P,'nabati '!$S:$S,Daily!$A481,'nabati '!$Q:$Q,Daily!$C$1)/60</f>
        <v>0</v>
      </c>
      <c r="H481" s="448">
        <f>+SUMIFS('nabati '!W:W,'nabati '!$Z:$Z,Daily!$A481,'nabati '!$X:$X,Daily!$C$1)/6</f>
        <v>0</v>
      </c>
      <c r="I481" s="448">
        <f>+SUMIFS('nabati '!AD:AD,'nabati '!$AG:$AG,Daily!$A481,'nabati '!$AE:$AE,Daily!$C$1)/60</f>
        <v>0</v>
      </c>
      <c r="J481" s="448">
        <f>+SUMIFS('nabati '!AK:AK,'nabati '!$AN:$AN,Daily!$A481,'nabati '!$AL:$AL,Daily!$C$1)/60</f>
        <v>0</v>
      </c>
      <c r="K481" s="448">
        <f>+SUMIFS('nabati '!AR:AR,'nabati '!$AU:$AU,Daily!$A481,'nabati '!$AS:$AS,Daily!$C$1)/60</f>
        <v>0</v>
      </c>
      <c r="L481" s="448">
        <f>+SUMIFS('nabati '!AY:AY,'nabati '!$BB:$BB,Daily!$A481,'nabati '!$AZ:$AZ,Daily!$C$1)/20</f>
        <v>0</v>
      </c>
      <c r="M481" s="337">
        <f>+SUMIFS('nabati '!BF:BF,'nabati '!$BI:$BI,Daily!$A481,'nabati '!$BG:$BG,Daily!$C$1)/6</f>
        <v>0</v>
      </c>
      <c r="N481" s="338">
        <f>+SUMIFS('nabati '!BM:BM,'nabati '!BP:BP,Daily!$A481,'nabati '!BN:BN,Daily!$C$1)/6</f>
        <v>0</v>
      </c>
      <c r="O481" s="21">
        <f t="shared" si="45"/>
        <v>0</v>
      </c>
    </row>
    <row r="482" spans="1:15" s="367" customFormat="1" hidden="1" outlineLevel="1">
      <c r="A482" s="190">
        <v>554</v>
      </c>
      <c r="B482" s="190" t="s">
        <v>31</v>
      </c>
      <c r="C482" s="19" t="s">
        <v>616</v>
      </c>
      <c r="D482" s="20" t="s">
        <v>596</v>
      </c>
      <c r="E482" s="448">
        <f>+SUMIFS('nabati '!B:B,'nabati '!$E:$E,Daily!$A482,'nabati '!$C:$C,Daily!$C$1)/6</f>
        <v>0</v>
      </c>
      <c r="F482" s="448">
        <f>+SUMIFS('nabati '!I:I,'nabati '!$L:$L,Daily!$A482,'nabati '!$J:$J,Daily!$C$1)/6</f>
        <v>0</v>
      </c>
      <c r="G482" s="448">
        <f>+SUMIFS('nabati '!P:P,'nabati '!$S:$S,Daily!$A482,'nabati '!$Q:$Q,Daily!$C$1)/60</f>
        <v>0</v>
      </c>
      <c r="H482" s="448">
        <f>+SUMIFS('nabati '!W:W,'nabati '!$Z:$Z,Daily!$A482,'nabati '!$X:$X,Daily!$C$1)/6</f>
        <v>0</v>
      </c>
      <c r="I482" s="448">
        <f>+SUMIFS('nabati '!AD:AD,'nabati '!$AG:$AG,Daily!$A482,'nabati '!$AE:$AE,Daily!$C$1)/60</f>
        <v>0</v>
      </c>
      <c r="J482" s="448">
        <f>+SUMIFS('nabati '!AK:AK,'nabati '!$AN:$AN,Daily!$A482,'nabati '!$AL:$AL,Daily!$C$1)/60</f>
        <v>0</v>
      </c>
      <c r="K482" s="448">
        <f>+SUMIFS('nabati '!AR:AR,'nabati '!$AU:$AU,Daily!$A482,'nabati '!$AS:$AS,Daily!$C$1)/60</f>
        <v>0</v>
      </c>
      <c r="L482" s="448">
        <f>+SUMIFS('nabati '!AY:AY,'nabati '!$BB:$BB,Daily!$A482,'nabati '!$AZ:$AZ,Daily!$C$1)/20</f>
        <v>0</v>
      </c>
      <c r="M482" s="337">
        <f>+SUMIFS('nabati '!BF:BF,'nabati '!$BI:$BI,Daily!$A482,'nabati '!$BG:$BG,Daily!$C$1)/6</f>
        <v>0</v>
      </c>
      <c r="N482" s="338">
        <f>+SUMIFS('nabati '!BM:BM,'nabati '!BP:BP,Daily!$A482,'nabati '!BN:BN,Daily!$C$1)/6</f>
        <v>0</v>
      </c>
      <c r="O482" s="21">
        <f t="shared" si="45"/>
        <v>0</v>
      </c>
    </row>
    <row r="483" spans="1:15" s="367" customFormat="1" hidden="1" outlineLevel="1">
      <c r="A483" s="190">
        <v>555</v>
      </c>
      <c r="B483" s="190" t="s">
        <v>31</v>
      </c>
      <c r="C483" s="19" t="s">
        <v>617</v>
      </c>
      <c r="D483" s="20" t="s">
        <v>596</v>
      </c>
      <c r="E483" s="448">
        <f>+SUMIFS('nabati '!B:B,'nabati '!$E:$E,Daily!$A483,'nabati '!$C:$C,Daily!$C$1)/6</f>
        <v>0</v>
      </c>
      <c r="F483" s="448">
        <f>+SUMIFS('nabati '!I:I,'nabati '!$L:$L,Daily!$A483,'nabati '!$J:$J,Daily!$C$1)/6</f>
        <v>0</v>
      </c>
      <c r="G483" s="448">
        <f>+SUMIFS('nabati '!P:P,'nabati '!$S:$S,Daily!$A483,'nabati '!$Q:$Q,Daily!$C$1)/60</f>
        <v>0</v>
      </c>
      <c r="H483" s="448">
        <f>+SUMIFS('nabati '!W:W,'nabati '!$Z:$Z,Daily!$A483,'nabati '!$X:$X,Daily!$C$1)/6</f>
        <v>0</v>
      </c>
      <c r="I483" s="448">
        <f>+SUMIFS('nabati '!AD:AD,'nabati '!$AG:$AG,Daily!$A483,'nabati '!$AE:$AE,Daily!$C$1)/60</f>
        <v>0</v>
      </c>
      <c r="J483" s="448">
        <f>+SUMIFS('nabati '!AK:AK,'nabati '!$AN:$AN,Daily!$A483,'nabati '!$AL:$AL,Daily!$C$1)/60</f>
        <v>0</v>
      </c>
      <c r="K483" s="448">
        <f>+SUMIFS('nabati '!AR:AR,'nabati '!$AU:$AU,Daily!$A483,'nabati '!$AS:$AS,Daily!$C$1)/60</f>
        <v>0</v>
      </c>
      <c r="L483" s="448">
        <f>+SUMIFS('nabati '!AY:AY,'nabati '!$BB:$BB,Daily!$A483,'nabati '!$AZ:$AZ,Daily!$C$1)/20</f>
        <v>0</v>
      </c>
      <c r="M483" s="337">
        <f>+SUMIFS('nabati '!BF:BF,'nabati '!$BI:$BI,Daily!$A483,'nabati '!$BG:$BG,Daily!$C$1)/6</f>
        <v>0</v>
      </c>
      <c r="N483" s="338">
        <f>+SUMIFS('nabati '!BM:BM,'nabati '!BP:BP,Daily!$A483,'nabati '!BN:BN,Daily!$C$1)/6</f>
        <v>0</v>
      </c>
      <c r="O483" s="21">
        <f t="shared" si="45"/>
        <v>0</v>
      </c>
    </row>
    <row r="484" spans="1:15" s="367" customFormat="1" hidden="1" outlineLevel="1">
      <c r="A484" s="190">
        <v>567</v>
      </c>
      <c r="B484" s="190" t="s">
        <v>31</v>
      </c>
      <c r="C484" s="19" t="s">
        <v>618</v>
      </c>
      <c r="D484" s="20" t="s">
        <v>596</v>
      </c>
      <c r="E484" s="448">
        <f>+SUMIFS('nabati '!B:B,'nabati '!$E:$E,Daily!$A484,'nabati '!$C:$C,Daily!$C$1)/6</f>
        <v>0</v>
      </c>
      <c r="F484" s="448">
        <f>+SUMIFS('nabati '!I:I,'nabati '!$L:$L,Daily!$A484,'nabati '!$J:$J,Daily!$C$1)/6</f>
        <v>0</v>
      </c>
      <c r="G484" s="448">
        <f>+SUMIFS('nabati '!P:P,'nabati '!$S:$S,Daily!$A484,'nabati '!$Q:$Q,Daily!$C$1)/60</f>
        <v>0</v>
      </c>
      <c r="H484" s="448">
        <f>+SUMIFS('nabati '!W:W,'nabati '!$Z:$Z,Daily!$A484,'nabati '!$X:$X,Daily!$C$1)/6</f>
        <v>0</v>
      </c>
      <c r="I484" s="448">
        <f>+SUMIFS('nabati '!AD:AD,'nabati '!$AG:$AG,Daily!$A484,'nabati '!$AE:$AE,Daily!$C$1)/60</f>
        <v>0</v>
      </c>
      <c r="J484" s="448">
        <f>+SUMIFS('nabati '!AK:AK,'nabati '!$AN:$AN,Daily!$A484,'nabati '!$AL:$AL,Daily!$C$1)/60</f>
        <v>0</v>
      </c>
      <c r="K484" s="448">
        <f>+SUMIFS('nabati '!AR:AR,'nabati '!$AU:$AU,Daily!$A484,'nabati '!$AS:$AS,Daily!$C$1)/60</f>
        <v>0</v>
      </c>
      <c r="L484" s="448">
        <f>+SUMIFS('nabati '!AY:AY,'nabati '!$BB:$BB,Daily!$A484,'nabati '!$AZ:$AZ,Daily!$C$1)/20</f>
        <v>0</v>
      </c>
      <c r="M484" s="337">
        <f>+SUMIFS('nabati '!BF:BF,'nabati '!$BI:$BI,Daily!$A484,'nabati '!$BG:$BG,Daily!$C$1)/6</f>
        <v>0</v>
      </c>
      <c r="N484" s="338">
        <f>+SUMIFS('nabati '!BM:BM,'nabati '!BP:BP,Daily!$A484,'nabati '!BN:BN,Daily!$C$1)/6</f>
        <v>0</v>
      </c>
      <c r="O484" s="21">
        <f t="shared" si="45"/>
        <v>0</v>
      </c>
    </row>
    <row r="485" spans="1:15" s="367" customFormat="1" hidden="1" outlineLevel="1">
      <c r="A485" s="190">
        <v>9102</v>
      </c>
      <c r="B485" s="190" t="s">
        <v>53</v>
      </c>
      <c r="C485" s="20" t="s">
        <v>619</v>
      </c>
      <c r="D485" s="20" t="s">
        <v>596</v>
      </c>
      <c r="E485" s="448">
        <f>+SUMIFS('nabati '!B:B,'nabati '!$E:$E,Daily!$A485,'nabati '!$C:$C,Daily!$C$1)/6</f>
        <v>0</v>
      </c>
      <c r="F485" s="448">
        <f>+SUMIFS('nabati '!I:I,'nabati '!$L:$L,Daily!$A485,'nabati '!$J:$J,Daily!$C$1)/6</f>
        <v>0</v>
      </c>
      <c r="G485" s="448">
        <f>+SUMIFS('nabati '!P:P,'nabati '!$S:$S,Daily!$A485,'nabati '!$Q:$Q,Daily!$C$1)/60</f>
        <v>0</v>
      </c>
      <c r="H485" s="448">
        <f>+SUMIFS('nabati '!W:W,'nabati '!$Z:$Z,Daily!$A485,'nabati '!$X:$X,Daily!$C$1)/6</f>
        <v>0</v>
      </c>
      <c r="I485" s="448">
        <f>+SUMIFS('nabati '!AD:AD,'nabati '!$AG:$AG,Daily!$A485,'nabati '!$AE:$AE,Daily!$C$1)/60</f>
        <v>0</v>
      </c>
      <c r="J485" s="448">
        <f>+SUMIFS('nabati '!AK:AK,'nabati '!$AN:$AN,Daily!$A485,'nabati '!$AL:$AL,Daily!$C$1)/60</f>
        <v>0</v>
      </c>
      <c r="K485" s="448">
        <f>+SUMIFS('nabati '!AR:AR,'nabati '!$AU:$AU,Daily!$A485,'nabati '!$AS:$AS,Daily!$C$1)/60</f>
        <v>0</v>
      </c>
      <c r="L485" s="448">
        <f>+SUMIFS('nabati '!AY:AY,'nabati '!$BB:$BB,Daily!$A485,'nabati '!$AZ:$AZ,Daily!$C$1)/20</f>
        <v>0</v>
      </c>
      <c r="M485" s="337">
        <f>+SUMIFS('nabati '!BF:BF,'nabati '!$BI:$BI,Daily!$A485,'nabati '!$BG:$BG,Daily!$C$1)/6</f>
        <v>0</v>
      </c>
      <c r="N485" s="338">
        <f>+SUMIFS('nabati '!BM:BM,'nabati '!BP:BP,Daily!$A485,'nabati '!BN:BN,Daily!$C$1)/6</f>
        <v>0</v>
      </c>
      <c r="O485" s="21">
        <f t="shared" ref="O485:O493" si="46">+SUMPRODUCT($E$1:$M$1,E485:M485)</f>
        <v>0</v>
      </c>
    </row>
    <row r="486" spans="1:15" s="367" customFormat="1" hidden="1" outlineLevel="1">
      <c r="A486" s="190">
        <v>9103</v>
      </c>
      <c r="B486" s="190" t="s">
        <v>53</v>
      </c>
      <c r="C486" s="20" t="s">
        <v>620</v>
      </c>
      <c r="D486" s="20" t="s">
        <v>596</v>
      </c>
      <c r="E486" s="448">
        <f>+SUMIFS('nabati '!B:B,'nabati '!$E:$E,Daily!$A486,'nabati '!$C:$C,Daily!$C$1)/6</f>
        <v>0</v>
      </c>
      <c r="F486" s="448">
        <f>+SUMIFS('nabati '!I:I,'nabati '!$L:$L,Daily!$A486,'nabati '!$J:$J,Daily!$C$1)/6</f>
        <v>0</v>
      </c>
      <c r="G486" s="448">
        <f>+SUMIFS('nabati '!P:P,'nabati '!$S:$S,Daily!$A486,'nabati '!$Q:$Q,Daily!$C$1)/60</f>
        <v>0</v>
      </c>
      <c r="H486" s="448">
        <f>+SUMIFS('nabati '!W:W,'nabati '!$Z:$Z,Daily!$A486,'nabati '!$X:$X,Daily!$C$1)/6</f>
        <v>0</v>
      </c>
      <c r="I486" s="448">
        <f>+SUMIFS('nabati '!AD:AD,'nabati '!$AG:$AG,Daily!$A486,'nabati '!$AE:$AE,Daily!$C$1)/60</f>
        <v>0</v>
      </c>
      <c r="J486" s="448">
        <f>+SUMIFS('nabati '!AK:AK,'nabati '!$AN:$AN,Daily!$A486,'nabati '!$AL:$AL,Daily!$C$1)/60</f>
        <v>0</v>
      </c>
      <c r="K486" s="448">
        <f>+SUMIFS('nabati '!AR:AR,'nabati '!$AU:$AU,Daily!$A486,'nabati '!$AS:$AS,Daily!$C$1)/60</f>
        <v>0</v>
      </c>
      <c r="L486" s="448">
        <f>+SUMIFS('nabati '!AY:AY,'nabati '!$BB:$BB,Daily!$A486,'nabati '!$AZ:$AZ,Daily!$C$1)/20</f>
        <v>0</v>
      </c>
      <c r="M486" s="337">
        <f>+SUMIFS('nabati '!BF:BF,'nabati '!$BI:$BI,Daily!$A486,'nabati '!$BG:$BG,Daily!$C$1)/6</f>
        <v>0</v>
      </c>
      <c r="N486" s="338">
        <f>+SUMIFS('nabati '!BM:BM,'nabati '!BP:BP,Daily!$A486,'nabati '!BN:BN,Daily!$C$1)/6</f>
        <v>0</v>
      </c>
      <c r="O486" s="21">
        <f t="shared" si="46"/>
        <v>0</v>
      </c>
    </row>
    <row r="487" spans="1:15" s="367" customFormat="1" hidden="1" outlineLevel="1">
      <c r="A487" s="190">
        <v>9104</v>
      </c>
      <c r="B487" s="190" t="s">
        <v>53</v>
      </c>
      <c r="C487" s="20" t="s">
        <v>621</v>
      </c>
      <c r="D487" s="20" t="s">
        <v>596</v>
      </c>
      <c r="E487" s="448">
        <f>+SUMIFS('nabati '!B:B,'nabati '!$E:$E,Daily!$A487,'nabati '!$C:$C,Daily!$C$1)/6</f>
        <v>0</v>
      </c>
      <c r="F487" s="448">
        <f>+SUMIFS('nabati '!I:I,'nabati '!$L:$L,Daily!$A487,'nabati '!$J:$J,Daily!$C$1)/6</f>
        <v>0</v>
      </c>
      <c r="G487" s="448">
        <f>+SUMIFS('nabati '!P:P,'nabati '!$S:$S,Daily!$A487,'nabati '!$Q:$Q,Daily!$C$1)/60</f>
        <v>0</v>
      </c>
      <c r="H487" s="448">
        <f>+SUMIFS('nabati '!W:W,'nabati '!$Z:$Z,Daily!$A487,'nabati '!$X:$X,Daily!$C$1)/6</f>
        <v>0</v>
      </c>
      <c r="I487" s="448">
        <f>+SUMIFS('nabati '!AD:AD,'nabati '!$AG:$AG,Daily!$A487,'nabati '!$AE:$AE,Daily!$C$1)/60</f>
        <v>0</v>
      </c>
      <c r="J487" s="448">
        <f>+SUMIFS('nabati '!AK:AK,'nabati '!$AN:$AN,Daily!$A487,'nabati '!$AL:$AL,Daily!$C$1)/60</f>
        <v>0</v>
      </c>
      <c r="K487" s="448">
        <f>+SUMIFS('nabati '!AR:AR,'nabati '!$AU:$AU,Daily!$A487,'nabati '!$AS:$AS,Daily!$C$1)/60</f>
        <v>0</v>
      </c>
      <c r="L487" s="448">
        <f>+SUMIFS('nabati '!AY:AY,'nabati '!$BB:$BB,Daily!$A487,'nabati '!$AZ:$AZ,Daily!$C$1)/20</f>
        <v>0</v>
      </c>
      <c r="M487" s="337">
        <f>+SUMIFS('nabati '!BF:BF,'nabati '!$BI:$BI,Daily!$A487,'nabati '!$BG:$BG,Daily!$C$1)/6</f>
        <v>0</v>
      </c>
      <c r="N487" s="338">
        <f>+SUMIFS('nabati '!BM:BM,'nabati '!BP:BP,Daily!$A487,'nabati '!BN:BN,Daily!$C$1)/6</f>
        <v>0</v>
      </c>
      <c r="O487" s="21">
        <f t="shared" si="46"/>
        <v>0</v>
      </c>
    </row>
    <row r="488" spans="1:15" s="367" customFormat="1" hidden="1" outlineLevel="1">
      <c r="A488" s="190">
        <v>9105</v>
      </c>
      <c r="B488" s="190" t="s">
        <v>53</v>
      </c>
      <c r="C488" s="20" t="s">
        <v>622</v>
      </c>
      <c r="D488" s="20" t="s">
        <v>596</v>
      </c>
      <c r="E488" s="448">
        <f>+SUMIFS('nabati '!B:B,'nabati '!$E:$E,Daily!$A488,'nabati '!$C:$C,Daily!$C$1)/6</f>
        <v>0</v>
      </c>
      <c r="F488" s="448">
        <f>+SUMIFS('nabati '!I:I,'nabati '!$L:$L,Daily!$A488,'nabati '!$J:$J,Daily!$C$1)/6</f>
        <v>0</v>
      </c>
      <c r="G488" s="448">
        <f>+SUMIFS('nabati '!P:P,'nabati '!$S:$S,Daily!$A488,'nabati '!$Q:$Q,Daily!$C$1)/60</f>
        <v>0</v>
      </c>
      <c r="H488" s="448">
        <f>+SUMIFS('nabati '!W:W,'nabati '!$Z:$Z,Daily!$A488,'nabati '!$X:$X,Daily!$C$1)/6</f>
        <v>0</v>
      </c>
      <c r="I488" s="448">
        <f>+SUMIFS('nabati '!AD:AD,'nabati '!$AG:$AG,Daily!$A488,'nabati '!$AE:$AE,Daily!$C$1)/60</f>
        <v>0</v>
      </c>
      <c r="J488" s="448">
        <f>+SUMIFS('nabati '!AK:AK,'nabati '!$AN:$AN,Daily!$A488,'nabati '!$AL:$AL,Daily!$C$1)/60</f>
        <v>0</v>
      </c>
      <c r="K488" s="448">
        <f>+SUMIFS('nabati '!AR:AR,'nabati '!$AU:$AU,Daily!$A488,'nabati '!$AS:$AS,Daily!$C$1)/60</f>
        <v>0</v>
      </c>
      <c r="L488" s="448">
        <f>+SUMIFS('nabati '!AY:AY,'nabati '!$BB:$BB,Daily!$A488,'nabati '!$AZ:$AZ,Daily!$C$1)/20</f>
        <v>0</v>
      </c>
      <c r="M488" s="337">
        <f>+SUMIFS('nabati '!BF:BF,'nabati '!$BI:$BI,Daily!$A488,'nabati '!$BG:$BG,Daily!$C$1)/6</f>
        <v>0</v>
      </c>
      <c r="N488" s="338">
        <f>+SUMIFS('nabati '!BM:BM,'nabati '!BP:BP,Daily!$A488,'nabati '!BN:BN,Daily!$C$1)/6</f>
        <v>0</v>
      </c>
      <c r="O488" s="21">
        <f t="shared" si="46"/>
        <v>0</v>
      </c>
    </row>
    <row r="489" spans="1:15" s="367" customFormat="1" hidden="1" outlineLevel="1">
      <c r="A489" s="190">
        <v>9106</v>
      </c>
      <c r="B489" s="190" t="s">
        <v>53</v>
      </c>
      <c r="C489" s="20" t="s">
        <v>623</v>
      </c>
      <c r="D489" s="20" t="s">
        <v>596</v>
      </c>
      <c r="E489" s="448">
        <f>+SUMIFS('nabati '!B:B,'nabati '!$E:$E,Daily!$A489,'nabati '!$C:$C,Daily!$C$1)/6</f>
        <v>0</v>
      </c>
      <c r="F489" s="448">
        <f>+SUMIFS('nabati '!I:I,'nabati '!$L:$L,Daily!$A489,'nabati '!$J:$J,Daily!$C$1)/6</f>
        <v>0</v>
      </c>
      <c r="G489" s="448">
        <f>+SUMIFS('nabati '!P:P,'nabati '!$S:$S,Daily!$A489,'nabati '!$Q:$Q,Daily!$C$1)/60</f>
        <v>0</v>
      </c>
      <c r="H489" s="448">
        <f>+SUMIFS('nabati '!W:W,'nabati '!$Z:$Z,Daily!$A489,'nabati '!$X:$X,Daily!$C$1)/6</f>
        <v>0</v>
      </c>
      <c r="I489" s="448">
        <f>+SUMIFS('nabati '!AD:AD,'nabati '!$AG:$AG,Daily!$A489,'nabati '!$AE:$AE,Daily!$C$1)/60</f>
        <v>0</v>
      </c>
      <c r="J489" s="448">
        <f>+SUMIFS('nabati '!AK:AK,'nabati '!$AN:$AN,Daily!$A489,'nabati '!$AL:$AL,Daily!$C$1)/60</f>
        <v>0</v>
      </c>
      <c r="K489" s="448">
        <f>+SUMIFS('nabati '!AR:AR,'nabati '!$AU:$AU,Daily!$A489,'nabati '!$AS:$AS,Daily!$C$1)/60</f>
        <v>0</v>
      </c>
      <c r="L489" s="448">
        <f>+SUMIFS('nabati '!AY:AY,'nabati '!$BB:$BB,Daily!$A489,'nabati '!$AZ:$AZ,Daily!$C$1)/20</f>
        <v>0</v>
      </c>
      <c r="M489" s="337">
        <f>+SUMIFS('nabati '!BF:BF,'nabati '!$BI:$BI,Daily!$A489,'nabati '!$BG:$BG,Daily!$C$1)/6</f>
        <v>0</v>
      </c>
      <c r="N489" s="338">
        <f>+SUMIFS('nabati '!BM:BM,'nabati '!BP:BP,Daily!$A489,'nabati '!BN:BN,Daily!$C$1)/6</f>
        <v>0</v>
      </c>
      <c r="O489" s="21">
        <f t="shared" si="46"/>
        <v>0</v>
      </c>
    </row>
    <row r="490" spans="1:15" s="367" customFormat="1" hidden="1" outlineLevel="1">
      <c r="A490" s="190">
        <v>9107</v>
      </c>
      <c r="B490" s="190" t="s">
        <v>53</v>
      </c>
      <c r="C490" s="20" t="s">
        <v>624</v>
      </c>
      <c r="D490" s="20" t="s">
        <v>596</v>
      </c>
      <c r="E490" s="448">
        <f>+SUMIFS('nabati '!B:B,'nabati '!$E:$E,Daily!$A490,'nabati '!$C:$C,Daily!$C$1)/6</f>
        <v>0</v>
      </c>
      <c r="F490" s="448">
        <f>+SUMIFS('nabati '!I:I,'nabati '!$L:$L,Daily!$A490,'nabati '!$J:$J,Daily!$C$1)/6</f>
        <v>0</v>
      </c>
      <c r="G490" s="448">
        <f>+SUMIFS('nabati '!P:P,'nabati '!$S:$S,Daily!$A490,'nabati '!$Q:$Q,Daily!$C$1)/60</f>
        <v>0</v>
      </c>
      <c r="H490" s="448">
        <f>+SUMIFS('nabati '!W:W,'nabati '!$Z:$Z,Daily!$A490,'nabati '!$X:$X,Daily!$C$1)/6</f>
        <v>0</v>
      </c>
      <c r="I490" s="448">
        <f>+SUMIFS('nabati '!AD:AD,'nabati '!$AG:$AG,Daily!$A490,'nabati '!$AE:$AE,Daily!$C$1)/60</f>
        <v>0</v>
      </c>
      <c r="J490" s="448">
        <f>+SUMIFS('nabati '!AK:AK,'nabati '!$AN:$AN,Daily!$A490,'nabati '!$AL:$AL,Daily!$C$1)/60</f>
        <v>0</v>
      </c>
      <c r="K490" s="448">
        <f>+SUMIFS('nabati '!AR:AR,'nabati '!$AU:$AU,Daily!$A490,'nabati '!$AS:$AS,Daily!$C$1)/60</f>
        <v>0</v>
      </c>
      <c r="L490" s="448">
        <f>+SUMIFS('nabati '!AY:AY,'nabati '!$BB:$BB,Daily!$A490,'nabati '!$AZ:$AZ,Daily!$C$1)/20</f>
        <v>0</v>
      </c>
      <c r="M490" s="337">
        <f>+SUMIFS('nabati '!BF:BF,'nabati '!$BI:$BI,Daily!$A490,'nabati '!$BG:$BG,Daily!$C$1)/6</f>
        <v>0</v>
      </c>
      <c r="N490" s="338">
        <f>+SUMIFS('nabati '!BM:BM,'nabati '!BP:BP,Daily!$A490,'nabati '!BN:BN,Daily!$C$1)/6</f>
        <v>0</v>
      </c>
      <c r="O490" s="21">
        <f t="shared" si="46"/>
        <v>0</v>
      </c>
    </row>
    <row r="491" spans="1:15" s="367" customFormat="1" hidden="1" outlineLevel="1">
      <c r="A491" s="190">
        <v>9108</v>
      </c>
      <c r="B491" s="190" t="s">
        <v>53</v>
      </c>
      <c r="C491" s="20" t="s">
        <v>625</v>
      </c>
      <c r="D491" s="20" t="s">
        <v>596</v>
      </c>
      <c r="E491" s="448">
        <f>+SUMIFS('nabati '!B:B,'nabati '!$E:$E,Daily!$A491,'nabati '!$C:$C,Daily!$C$1)/6</f>
        <v>0</v>
      </c>
      <c r="F491" s="448">
        <f>+SUMIFS('nabati '!I:I,'nabati '!$L:$L,Daily!$A491,'nabati '!$J:$J,Daily!$C$1)/6</f>
        <v>0</v>
      </c>
      <c r="G491" s="448">
        <f>+SUMIFS('nabati '!P:P,'nabati '!$S:$S,Daily!$A491,'nabati '!$Q:$Q,Daily!$C$1)/60</f>
        <v>0</v>
      </c>
      <c r="H491" s="448">
        <f>+SUMIFS('nabati '!W:W,'nabati '!$Z:$Z,Daily!$A491,'nabati '!$X:$X,Daily!$C$1)/6</f>
        <v>0</v>
      </c>
      <c r="I491" s="448">
        <f>+SUMIFS('nabati '!AD:AD,'nabati '!$AG:$AG,Daily!$A491,'nabati '!$AE:$AE,Daily!$C$1)/60</f>
        <v>0</v>
      </c>
      <c r="J491" s="448">
        <f>+SUMIFS('nabati '!AK:AK,'nabati '!$AN:$AN,Daily!$A491,'nabati '!$AL:$AL,Daily!$C$1)/60</f>
        <v>0</v>
      </c>
      <c r="K491" s="448">
        <f>+SUMIFS('nabati '!AR:AR,'nabati '!$AU:$AU,Daily!$A491,'nabati '!$AS:$AS,Daily!$C$1)/60</f>
        <v>0</v>
      </c>
      <c r="L491" s="448">
        <f>+SUMIFS('nabati '!AY:AY,'nabati '!$BB:$BB,Daily!$A491,'nabati '!$AZ:$AZ,Daily!$C$1)/20</f>
        <v>0</v>
      </c>
      <c r="M491" s="337">
        <f>+SUMIFS('nabati '!BF:BF,'nabati '!$BI:$BI,Daily!$A491,'nabati '!$BG:$BG,Daily!$C$1)/6</f>
        <v>0</v>
      </c>
      <c r="N491" s="338">
        <f>+SUMIFS('nabati '!BM:BM,'nabati '!BP:BP,Daily!$A491,'nabati '!BN:BN,Daily!$C$1)/6</f>
        <v>0</v>
      </c>
      <c r="O491" s="21">
        <f t="shared" si="46"/>
        <v>0</v>
      </c>
    </row>
    <row r="492" spans="1:15" s="367" customFormat="1" hidden="1" outlineLevel="1">
      <c r="A492" s="190">
        <v>9109</v>
      </c>
      <c r="B492" s="190" t="s">
        <v>53</v>
      </c>
      <c r="C492" s="20" t="s">
        <v>626</v>
      </c>
      <c r="D492" s="20" t="s">
        <v>596</v>
      </c>
      <c r="E492" s="448">
        <f>+SUMIFS('nabati '!B:B,'nabati '!$E:$E,Daily!$A492,'nabati '!$C:$C,Daily!$C$1)/6</f>
        <v>0</v>
      </c>
      <c r="F492" s="448">
        <f>+SUMIFS('nabati '!I:I,'nabati '!$L:$L,Daily!$A492,'nabati '!$J:$J,Daily!$C$1)/6</f>
        <v>0</v>
      </c>
      <c r="G492" s="448">
        <f>+SUMIFS('nabati '!P:P,'nabati '!$S:$S,Daily!$A492,'nabati '!$Q:$Q,Daily!$C$1)/60</f>
        <v>0</v>
      </c>
      <c r="H492" s="448">
        <f>+SUMIFS('nabati '!W:W,'nabati '!$Z:$Z,Daily!$A492,'nabati '!$X:$X,Daily!$C$1)/6</f>
        <v>0</v>
      </c>
      <c r="I492" s="448">
        <f>+SUMIFS('nabati '!AD:AD,'nabati '!$AG:$AG,Daily!$A492,'nabati '!$AE:$AE,Daily!$C$1)/60</f>
        <v>0</v>
      </c>
      <c r="J492" s="448">
        <f>+SUMIFS('nabati '!AK:AK,'nabati '!$AN:$AN,Daily!$A492,'nabati '!$AL:$AL,Daily!$C$1)/60</f>
        <v>0</v>
      </c>
      <c r="K492" s="448">
        <f>+SUMIFS('nabati '!AR:AR,'nabati '!$AU:$AU,Daily!$A492,'nabati '!$AS:$AS,Daily!$C$1)/60</f>
        <v>0</v>
      </c>
      <c r="L492" s="448">
        <f>+SUMIFS('nabati '!AY:AY,'nabati '!$BB:$BB,Daily!$A492,'nabati '!$AZ:$AZ,Daily!$C$1)/20</f>
        <v>0</v>
      </c>
      <c r="M492" s="337">
        <f>+SUMIFS('nabati '!BF:BF,'nabati '!$BI:$BI,Daily!$A492,'nabati '!$BG:$BG,Daily!$C$1)/6</f>
        <v>0</v>
      </c>
      <c r="N492" s="338">
        <f>+SUMIFS('nabati '!BM:BM,'nabati '!BP:BP,Daily!$A492,'nabati '!BN:BN,Daily!$C$1)/6</f>
        <v>0</v>
      </c>
      <c r="O492" s="21">
        <f t="shared" si="46"/>
        <v>0</v>
      </c>
    </row>
    <row r="493" spans="1:15" s="367" customFormat="1" hidden="1" outlineLevel="1">
      <c r="A493" s="190">
        <v>9110</v>
      </c>
      <c r="B493" s="190" t="s">
        <v>53</v>
      </c>
      <c r="C493" s="20" t="s">
        <v>627</v>
      </c>
      <c r="D493" s="20" t="s">
        <v>596</v>
      </c>
      <c r="E493" s="448">
        <f>+SUMIFS('nabati '!B:B,'nabati '!$E:$E,Daily!$A493,'nabati '!$C:$C,Daily!$C$1)/6</f>
        <v>0</v>
      </c>
      <c r="F493" s="448">
        <f>+SUMIFS('nabati '!I:I,'nabati '!$L:$L,Daily!$A493,'nabati '!$J:$J,Daily!$C$1)/6</f>
        <v>0</v>
      </c>
      <c r="G493" s="448">
        <f>+SUMIFS('nabati '!P:P,'nabati '!$S:$S,Daily!$A493,'nabati '!$Q:$Q,Daily!$C$1)/60</f>
        <v>0</v>
      </c>
      <c r="H493" s="448">
        <f>+SUMIFS('nabati '!W:W,'nabati '!$Z:$Z,Daily!$A493,'nabati '!$X:$X,Daily!$C$1)/6</f>
        <v>0</v>
      </c>
      <c r="I493" s="448">
        <f>+SUMIFS('nabati '!AD:AD,'nabati '!$AG:$AG,Daily!$A493,'nabati '!$AE:$AE,Daily!$C$1)/60</f>
        <v>0</v>
      </c>
      <c r="J493" s="448">
        <f>+SUMIFS('nabati '!AK:AK,'nabati '!$AN:$AN,Daily!$A493,'nabati '!$AL:$AL,Daily!$C$1)/60</f>
        <v>0</v>
      </c>
      <c r="K493" s="448">
        <f>+SUMIFS('nabati '!AR:AR,'nabati '!$AU:$AU,Daily!$A493,'nabati '!$AS:$AS,Daily!$C$1)/60</f>
        <v>0</v>
      </c>
      <c r="L493" s="448">
        <f>+SUMIFS('nabati '!AY:AY,'nabati '!$BB:$BB,Daily!$A493,'nabati '!$AZ:$AZ,Daily!$C$1)/20</f>
        <v>0</v>
      </c>
      <c r="M493" s="337">
        <f>+SUMIFS('nabati '!BF:BF,'nabati '!$BI:$BI,Daily!$A493,'nabati '!$BG:$BG,Daily!$C$1)/6</f>
        <v>0</v>
      </c>
      <c r="N493" s="338">
        <f>+SUMIFS('nabati '!BM:BM,'nabati '!BP:BP,Daily!$A493,'nabati '!BN:BN,Daily!$C$1)/6</f>
        <v>0</v>
      </c>
      <c r="O493" s="21">
        <f t="shared" si="46"/>
        <v>0</v>
      </c>
    </row>
    <row r="494" spans="1:15" s="367" customFormat="1" hidden="1" outlineLevel="1">
      <c r="A494" s="190">
        <v>9112</v>
      </c>
      <c r="B494" s="190" t="s">
        <v>53</v>
      </c>
      <c r="C494" s="20" t="s">
        <v>628</v>
      </c>
      <c r="D494" s="20" t="s">
        <v>596</v>
      </c>
      <c r="E494" s="448">
        <f>+SUMIFS('nabati '!B:B,'nabati '!$E:$E,Daily!$A494,'nabati '!$C:$C,Daily!$C$1)/6</f>
        <v>0</v>
      </c>
      <c r="F494" s="448">
        <f>+SUMIFS('nabati '!I:I,'nabati '!$L:$L,Daily!$A494,'nabati '!$J:$J,Daily!$C$1)/6</f>
        <v>0</v>
      </c>
      <c r="G494" s="448">
        <f>+SUMIFS('nabati '!P:P,'nabati '!$S:$S,Daily!$A494,'nabati '!$Q:$Q,Daily!$C$1)/60</f>
        <v>0</v>
      </c>
      <c r="H494" s="448">
        <f>+SUMIFS('nabati '!W:W,'nabati '!$Z:$Z,Daily!$A494,'nabati '!$X:$X,Daily!$C$1)/6</f>
        <v>0</v>
      </c>
      <c r="I494" s="448">
        <f>+SUMIFS('nabati '!AD:AD,'nabati '!$AG:$AG,Daily!$A494,'nabati '!$AE:$AE,Daily!$C$1)/60</f>
        <v>0</v>
      </c>
      <c r="J494" s="448">
        <f>+SUMIFS('nabati '!AK:AK,'nabati '!$AN:$AN,Daily!$A494,'nabati '!$AL:$AL,Daily!$C$1)/60</f>
        <v>0</v>
      </c>
      <c r="K494" s="448">
        <f>+SUMIFS('nabati '!AR:AR,'nabati '!$AU:$AU,Daily!$A494,'nabati '!$AS:$AS,Daily!$C$1)/60</f>
        <v>0</v>
      </c>
      <c r="L494" s="448">
        <f>+SUMIFS('nabati '!AY:AY,'nabati '!$BB:$BB,Daily!$A494,'nabati '!$AZ:$AZ,Daily!$C$1)/20</f>
        <v>0</v>
      </c>
      <c r="M494" s="337">
        <f>+SUMIFS('nabati '!BF:BF,'nabati '!$BI:$BI,Daily!$A494,'nabati '!$BG:$BG,Daily!$C$1)/6</f>
        <v>0</v>
      </c>
      <c r="N494" s="338">
        <f>+SUMIFS('nabati '!BM:BM,'nabati '!BP:BP,Daily!$A494,'nabati '!BN:BN,Daily!$C$1)/6</f>
        <v>0</v>
      </c>
      <c r="O494" s="21">
        <f t="shared" ref="O494:O525" si="47">+SUMPRODUCT($E$1:$M$1,E494:M494)</f>
        <v>0</v>
      </c>
    </row>
    <row r="495" spans="1:15" s="367" customFormat="1" hidden="1" outlineLevel="1">
      <c r="A495" s="190">
        <v>9116</v>
      </c>
      <c r="B495" s="190" t="s">
        <v>53</v>
      </c>
      <c r="C495" s="20" t="s">
        <v>629</v>
      </c>
      <c r="D495" s="20" t="s">
        <v>596</v>
      </c>
      <c r="E495" s="448">
        <f>+SUMIFS('nabati '!B:B,'nabati '!$E:$E,Daily!$A495,'nabati '!$C:$C,Daily!$C$1)/6</f>
        <v>0</v>
      </c>
      <c r="F495" s="448">
        <f>+SUMIFS('nabati '!I:I,'nabati '!$L:$L,Daily!$A495,'nabati '!$J:$J,Daily!$C$1)/6</f>
        <v>0</v>
      </c>
      <c r="G495" s="448">
        <f>+SUMIFS('nabati '!P:P,'nabati '!$S:$S,Daily!$A495,'nabati '!$Q:$Q,Daily!$C$1)/60</f>
        <v>0</v>
      </c>
      <c r="H495" s="448">
        <f>+SUMIFS('nabati '!W:W,'nabati '!$Z:$Z,Daily!$A495,'nabati '!$X:$X,Daily!$C$1)/6</f>
        <v>0</v>
      </c>
      <c r="I495" s="448">
        <f>+SUMIFS('nabati '!AD:AD,'nabati '!$AG:$AG,Daily!$A495,'nabati '!$AE:$AE,Daily!$C$1)/60</f>
        <v>0</v>
      </c>
      <c r="J495" s="448">
        <f>+SUMIFS('nabati '!AK:AK,'nabati '!$AN:$AN,Daily!$A495,'nabati '!$AL:$AL,Daily!$C$1)/60</f>
        <v>0</v>
      </c>
      <c r="K495" s="448">
        <f>+SUMIFS('nabati '!AR:AR,'nabati '!$AU:$AU,Daily!$A495,'nabati '!$AS:$AS,Daily!$C$1)/60</f>
        <v>0</v>
      </c>
      <c r="L495" s="448">
        <f>+SUMIFS('nabati '!AY:AY,'nabati '!$BB:$BB,Daily!$A495,'nabati '!$AZ:$AZ,Daily!$C$1)/20</f>
        <v>0</v>
      </c>
      <c r="M495" s="337">
        <f>+SUMIFS('nabati '!BF:BF,'nabati '!$BI:$BI,Daily!$A495,'nabati '!$BG:$BG,Daily!$C$1)/6</f>
        <v>0</v>
      </c>
      <c r="N495" s="338">
        <f>+SUMIFS('nabati '!BM:BM,'nabati '!BP:BP,Daily!$A495,'nabati '!BN:BN,Daily!$C$1)/6</f>
        <v>0</v>
      </c>
      <c r="O495" s="21">
        <f t="shared" si="47"/>
        <v>0</v>
      </c>
    </row>
    <row r="496" spans="1:15" s="367" customFormat="1" hidden="1" outlineLevel="1">
      <c r="A496" s="190">
        <v>9115</v>
      </c>
      <c r="B496" s="190" t="s">
        <v>53</v>
      </c>
      <c r="C496" s="20" t="s">
        <v>630</v>
      </c>
      <c r="D496" s="20" t="s">
        <v>596</v>
      </c>
      <c r="E496" s="448">
        <f>+SUMIFS('nabati '!B:B,'nabati '!$E:$E,Daily!$A496,'nabati '!$C:$C,Daily!$C$1)/6</f>
        <v>0</v>
      </c>
      <c r="F496" s="448">
        <f>+SUMIFS('nabati '!I:I,'nabati '!$L:$L,Daily!$A496,'nabati '!$J:$J,Daily!$C$1)/6</f>
        <v>0</v>
      </c>
      <c r="G496" s="448">
        <f>+SUMIFS('nabati '!P:P,'nabati '!$S:$S,Daily!$A496,'nabati '!$Q:$Q,Daily!$C$1)/60</f>
        <v>0</v>
      </c>
      <c r="H496" s="448">
        <f>+SUMIFS('nabati '!W:W,'nabati '!$Z:$Z,Daily!$A496,'nabati '!$X:$X,Daily!$C$1)/6</f>
        <v>0</v>
      </c>
      <c r="I496" s="448">
        <f>+SUMIFS('nabati '!AD:AD,'nabati '!$AG:$AG,Daily!$A496,'nabati '!$AE:$AE,Daily!$C$1)/60</f>
        <v>0</v>
      </c>
      <c r="J496" s="448">
        <f>+SUMIFS('nabati '!AK:AK,'nabati '!$AN:$AN,Daily!$A496,'nabati '!$AL:$AL,Daily!$C$1)/60</f>
        <v>0</v>
      </c>
      <c r="K496" s="448">
        <f>+SUMIFS('nabati '!AR:AR,'nabati '!$AU:$AU,Daily!$A496,'nabati '!$AS:$AS,Daily!$C$1)/60</f>
        <v>0</v>
      </c>
      <c r="L496" s="448">
        <f>+SUMIFS('nabati '!AY:AY,'nabati '!$BB:$BB,Daily!$A496,'nabati '!$AZ:$AZ,Daily!$C$1)/20</f>
        <v>0</v>
      </c>
      <c r="M496" s="337">
        <f>+SUMIFS('nabati '!BF:BF,'nabati '!$BI:$BI,Daily!$A496,'nabati '!$BG:$BG,Daily!$C$1)/6</f>
        <v>0</v>
      </c>
      <c r="N496" s="338">
        <f>+SUMIFS('nabati '!BM:BM,'nabati '!BP:BP,Daily!$A496,'nabati '!BN:BN,Daily!$C$1)/6</f>
        <v>0</v>
      </c>
      <c r="O496" s="21">
        <f t="shared" si="47"/>
        <v>0</v>
      </c>
    </row>
    <row r="497" spans="1:15" s="367" customFormat="1" hidden="1" outlineLevel="1">
      <c r="A497" s="190">
        <v>9114</v>
      </c>
      <c r="B497" s="190" t="s">
        <v>53</v>
      </c>
      <c r="C497" s="20" t="s">
        <v>631</v>
      </c>
      <c r="D497" s="20" t="s">
        <v>596</v>
      </c>
      <c r="E497" s="448">
        <f>+SUMIFS('nabati '!B:B,'nabati '!$E:$E,Daily!$A497,'nabati '!$C:$C,Daily!$C$1)/6</f>
        <v>0</v>
      </c>
      <c r="F497" s="448">
        <f>+SUMIFS('nabati '!I:I,'nabati '!$L:$L,Daily!$A497,'nabati '!$J:$J,Daily!$C$1)/6</f>
        <v>0</v>
      </c>
      <c r="G497" s="448">
        <f>+SUMIFS('nabati '!P:P,'nabati '!$S:$S,Daily!$A497,'nabati '!$Q:$Q,Daily!$C$1)/60</f>
        <v>0</v>
      </c>
      <c r="H497" s="448">
        <f>+SUMIFS('nabati '!W:W,'nabati '!$Z:$Z,Daily!$A497,'nabati '!$X:$X,Daily!$C$1)/6</f>
        <v>0</v>
      </c>
      <c r="I497" s="448">
        <f>+SUMIFS('nabati '!AD:AD,'nabati '!$AG:$AG,Daily!$A497,'nabati '!$AE:$AE,Daily!$C$1)/60</f>
        <v>0</v>
      </c>
      <c r="J497" s="448">
        <f>+SUMIFS('nabati '!AK:AK,'nabati '!$AN:$AN,Daily!$A497,'nabati '!$AL:$AL,Daily!$C$1)/60</f>
        <v>0</v>
      </c>
      <c r="K497" s="448">
        <f>+SUMIFS('nabati '!AR:AR,'nabati '!$AU:$AU,Daily!$A497,'nabati '!$AS:$AS,Daily!$C$1)/60</f>
        <v>0</v>
      </c>
      <c r="L497" s="448">
        <f>+SUMIFS('nabati '!AY:AY,'nabati '!$BB:$BB,Daily!$A497,'nabati '!$AZ:$AZ,Daily!$C$1)/20</f>
        <v>0</v>
      </c>
      <c r="M497" s="337">
        <f>+SUMIFS('nabati '!BF:BF,'nabati '!$BI:$BI,Daily!$A497,'nabati '!$BG:$BG,Daily!$C$1)/6</f>
        <v>0</v>
      </c>
      <c r="N497" s="338">
        <f>+SUMIFS('nabati '!BM:BM,'nabati '!BP:BP,Daily!$A497,'nabati '!BN:BN,Daily!$C$1)/6</f>
        <v>0</v>
      </c>
      <c r="O497" s="21">
        <f t="shared" si="47"/>
        <v>0</v>
      </c>
    </row>
    <row r="498" spans="1:15" s="367" customFormat="1" hidden="1" outlineLevel="1">
      <c r="A498" s="190">
        <v>9113</v>
      </c>
      <c r="B498" s="190" t="s">
        <v>53</v>
      </c>
      <c r="C498" s="20" t="s">
        <v>632</v>
      </c>
      <c r="D498" s="20" t="s">
        <v>596</v>
      </c>
      <c r="E498" s="448">
        <f>+SUMIFS('nabati '!B:B,'nabati '!$E:$E,Daily!$A498,'nabati '!$C:$C,Daily!$C$1)/6</f>
        <v>0</v>
      </c>
      <c r="F498" s="448">
        <f>+SUMIFS('nabati '!I:I,'nabati '!$L:$L,Daily!$A498,'nabati '!$J:$J,Daily!$C$1)/6</f>
        <v>0</v>
      </c>
      <c r="G498" s="448">
        <f>+SUMIFS('nabati '!P:P,'nabati '!$S:$S,Daily!$A498,'nabati '!$Q:$Q,Daily!$C$1)/60</f>
        <v>0</v>
      </c>
      <c r="H498" s="448">
        <f>+SUMIFS('nabati '!W:W,'nabati '!$Z:$Z,Daily!$A498,'nabati '!$X:$X,Daily!$C$1)/6</f>
        <v>0</v>
      </c>
      <c r="I498" s="448">
        <f>+SUMIFS('nabati '!AD:AD,'nabati '!$AG:$AG,Daily!$A498,'nabati '!$AE:$AE,Daily!$C$1)/60</f>
        <v>0</v>
      </c>
      <c r="J498" s="448">
        <f>+SUMIFS('nabati '!AK:AK,'nabati '!$AN:$AN,Daily!$A498,'nabati '!$AL:$AL,Daily!$C$1)/60</f>
        <v>0</v>
      </c>
      <c r="K498" s="448">
        <f>+SUMIFS('nabati '!AR:AR,'nabati '!$AU:$AU,Daily!$A498,'nabati '!$AS:$AS,Daily!$C$1)/60</f>
        <v>0</v>
      </c>
      <c r="L498" s="448">
        <f>+SUMIFS('nabati '!AY:AY,'nabati '!$BB:$BB,Daily!$A498,'nabati '!$AZ:$AZ,Daily!$C$1)/20</f>
        <v>0</v>
      </c>
      <c r="M498" s="337">
        <f>+SUMIFS('nabati '!BF:BF,'nabati '!$BI:$BI,Daily!$A498,'nabati '!$BG:$BG,Daily!$C$1)/6</f>
        <v>0</v>
      </c>
      <c r="N498" s="338">
        <f>+SUMIFS('nabati '!BM:BM,'nabati '!BP:BP,Daily!$A498,'nabati '!BN:BN,Daily!$C$1)/6</f>
        <v>0</v>
      </c>
      <c r="O498" s="21">
        <f t="shared" si="47"/>
        <v>0</v>
      </c>
    </row>
    <row r="499" spans="1:15" s="367" customFormat="1" hidden="1" outlineLevel="1">
      <c r="A499" s="190">
        <v>9118</v>
      </c>
      <c r="B499" s="190" t="s">
        <v>53</v>
      </c>
      <c r="C499" s="20" t="s">
        <v>633</v>
      </c>
      <c r="D499" s="20" t="s">
        <v>596</v>
      </c>
      <c r="E499" s="448">
        <f>+SUMIFS('nabati '!B:B,'nabati '!$E:$E,Daily!$A499,'nabati '!$C:$C,Daily!$C$1)/6</f>
        <v>0</v>
      </c>
      <c r="F499" s="448">
        <f>+SUMIFS('nabati '!I:I,'nabati '!$L:$L,Daily!$A499,'nabati '!$J:$J,Daily!$C$1)/6</f>
        <v>0</v>
      </c>
      <c r="G499" s="448">
        <f>+SUMIFS('nabati '!P:P,'nabati '!$S:$S,Daily!$A499,'nabati '!$Q:$Q,Daily!$C$1)/60</f>
        <v>0</v>
      </c>
      <c r="H499" s="448">
        <f>+SUMIFS('nabati '!W:W,'nabati '!$Z:$Z,Daily!$A499,'nabati '!$X:$X,Daily!$C$1)/6</f>
        <v>0</v>
      </c>
      <c r="I499" s="448">
        <f>+SUMIFS('nabati '!AD:AD,'nabati '!$AG:$AG,Daily!$A499,'nabati '!$AE:$AE,Daily!$C$1)/60</f>
        <v>0</v>
      </c>
      <c r="J499" s="448">
        <f>+SUMIFS('nabati '!AK:AK,'nabati '!$AN:$AN,Daily!$A499,'nabati '!$AL:$AL,Daily!$C$1)/60</f>
        <v>0</v>
      </c>
      <c r="K499" s="448">
        <f>+SUMIFS('nabati '!AR:AR,'nabati '!$AU:$AU,Daily!$A499,'nabati '!$AS:$AS,Daily!$C$1)/60</f>
        <v>0</v>
      </c>
      <c r="L499" s="448">
        <f>+SUMIFS('nabati '!AY:AY,'nabati '!$BB:$BB,Daily!$A499,'nabati '!$AZ:$AZ,Daily!$C$1)/20</f>
        <v>0</v>
      </c>
      <c r="M499" s="337">
        <f>+SUMIFS('nabati '!BF:BF,'nabati '!$BI:$BI,Daily!$A499,'nabati '!$BG:$BG,Daily!$C$1)/6</f>
        <v>0</v>
      </c>
      <c r="N499" s="338">
        <f>+SUMIFS('nabati '!BM:BM,'nabati '!BP:BP,Daily!$A499,'nabati '!BN:BN,Daily!$C$1)/6</f>
        <v>0</v>
      </c>
      <c r="O499" s="21">
        <f t="shared" si="47"/>
        <v>0</v>
      </c>
    </row>
    <row r="500" spans="1:15" s="367" customFormat="1" hidden="1" outlineLevel="1">
      <c r="A500" s="190">
        <v>9120</v>
      </c>
      <c r="B500" s="190" t="s">
        <v>53</v>
      </c>
      <c r="C500" s="20" t="s">
        <v>634</v>
      </c>
      <c r="D500" s="20" t="s">
        <v>596</v>
      </c>
      <c r="E500" s="448">
        <f>+SUMIFS('nabati '!B:B,'nabati '!$E:$E,Daily!$A500,'nabati '!$C:$C,Daily!$C$1)/6</f>
        <v>0</v>
      </c>
      <c r="F500" s="448">
        <f>+SUMIFS('nabati '!I:I,'nabati '!$L:$L,Daily!$A500,'nabati '!$J:$J,Daily!$C$1)/6</f>
        <v>0</v>
      </c>
      <c r="G500" s="448">
        <f>+SUMIFS('nabati '!P:P,'nabati '!$S:$S,Daily!$A500,'nabati '!$Q:$Q,Daily!$C$1)/60</f>
        <v>0</v>
      </c>
      <c r="H500" s="448">
        <f>+SUMIFS('nabati '!W:W,'nabati '!$Z:$Z,Daily!$A500,'nabati '!$X:$X,Daily!$C$1)/6</f>
        <v>0</v>
      </c>
      <c r="I500" s="448">
        <f>+SUMIFS('nabati '!AD:AD,'nabati '!$AG:$AG,Daily!$A500,'nabati '!$AE:$AE,Daily!$C$1)/60</f>
        <v>0</v>
      </c>
      <c r="J500" s="448">
        <f>+SUMIFS('nabati '!AK:AK,'nabati '!$AN:$AN,Daily!$A500,'nabati '!$AL:$AL,Daily!$C$1)/60</f>
        <v>0</v>
      </c>
      <c r="K500" s="448">
        <f>+SUMIFS('nabati '!AR:AR,'nabati '!$AU:$AU,Daily!$A500,'nabati '!$AS:$AS,Daily!$C$1)/60</f>
        <v>0</v>
      </c>
      <c r="L500" s="448">
        <f>+SUMIFS('nabati '!AY:AY,'nabati '!$BB:$BB,Daily!$A500,'nabati '!$AZ:$AZ,Daily!$C$1)/20</f>
        <v>0</v>
      </c>
      <c r="M500" s="337">
        <f>+SUMIFS('nabati '!BF:BF,'nabati '!$BI:$BI,Daily!$A500,'nabati '!$BG:$BG,Daily!$C$1)/6</f>
        <v>0</v>
      </c>
      <c r="N500" s="338">
        <f>+SUMIFS('nabati '!BM:BM,'nabati '!BP:BP,Daily!$A500,'nabati '!BN:BN,Daily!$C$1)/6</f>
        <v>0</v>
      </c>
      <c r="O500" s="21">
        <f t="shared" si="47"/>
        <v>0</v>
      </c>
    </row>
    <row r="501" spans="1:15" s="367" customFormat="1" hidden="1" outlineLevel="1">
      <c r="A501" s="190">
        <v>9124</v>
      </c>
      <c r="B501" s="190" t="s">
        <v>53</v>
      </c>
      <c r="C501" s="20" t="s">
        <v>635</v>
      </c>
      <c r="D501" s="20" t="s">
        <v>596</v>
      </c>
      <c r="E501" s="448">
        <f>+SUMIFS('nabati '!B:B,'nabati '!$E:$E,Daily!$A501,'nabati '!$C:$C,Daily!$C$1)/6</f>
        <v>0</v>
      </c>
      <c r="F501" s="448">
        <f>+SUMIFS('nabati '!I:I,'nabati '!$L:$L,Daily!$A501,'nabati '!$J:$J,Daily!$C$1)/6</f>
        <v>0</v>
      </c>
      <c r="G501" s="448">
        <f>+SUMIFS('nabati '!P:P,'nabati '!$S:$S,Daily!$A501,'nabati '!$Q:$Q,Daily!$C$1)/60</f>
        <v>0</v>
      </c>
      <c r="H501" s="448">
        <f>+SUMIFS('nabati '!W:W,'nabati '!$Z:$Z,Daily!$A501,'nabati '!$X:$X,Daily!$C$1)/6</f>
        <v>0</v>
      </c>
      <c r="I501" s="448">
        <f>+SUMIFS('nabati '!AD:AD,'nabati '!$AG:$AG,Daily!$A501,'nabati '!$AE:$AE,Daily!$C$1)/60</f>
        <v>0</v>
      </c>
      <c r="J501" s="448">
        <f>+SUMIFS('nabati '!AK:AK,'nabati '!$AN:$AN,Daily!$A501,'nabati '!$AL:$AL,Daily!$C$1)/60</f>
        <v>0</v>
      </c>
      <c r="K501" s="448">
        <f>+SUMIFS('nabati '!AR:AR,'nabati '!$AU:$AU,Daily!$A501,'nabati '!$AS:$AS,Daily!$C$1)/60</f>
        <v>0</v>
      </c>
      <c r="L501" s="448">
        <f>+SUMIFS('nabati '!AY:AY,'nabati '!$BB:$BB,Daily!$A501,'nabati '!$AZ:$AZ,Daily!$C$1)/20</f>
        <v>0</v>
      </c>
      <c r="M501" s="337">
        <f>+SUMIFS('nabati '!BF:BF,'nabati '!$BI:$BI,Daily!$A501,'nabati '!$BG:$BG,Daily!$C$1)/6</f>
        <v>0</v>
      </c>
      <c r="N501" s="338">
        <f>+SUMIFS('nabati '!BM:BM,'nabati '!BP:BP,Daily!$A501,'nabati '!BN:BN,Daily!$C$1)/6</f>
        <v>0</v>
      </c>
      <c r="O501" s="21">
        <f t="shared" si="47"/>
        <v>0</v>
      </c>
    </row>
    <row r="502" spans="1:15" s="367" customFormat="1" hidden="1" outlineLevel="1">
      <c r="A502" s="190">
        <v>9126</v>
      </c>
      <c r="B502" s="190" t="s">
        <v>53</v>
      </c>
      <c r="C502" s="20" t="s">
        <v>636</v>
      </c>
      <c r="D502" s="20" t="s">
        <v>596</v>
      </c>
      <c r="E502" s="448">
        <f>+SUMIFS('nabati '!B:B,'nabati '!$E:$E,Daily!$A502,'nabati '!$C:$C,Daily!$C$1)/6</f>
        <v>0</v>
      </c>
      <c r="F502" s="448">
        <f>+SUMIFS('nabati '!I:I,'nabati '!$L:$L,Daily!$A502,'nabati '!$J:$J,Daily!$C$1)/6</f>
        <v>0</v>
      </c>
      <c r="G502" s="448">
        <f>+SUMIFS('nabati '!P:P,'nabati '!$S:$S,Daily!$A502,'nabati '!$Q:$Q,Daily!$C$1)/60</f>
        <v>0</v>
      </c>
      <c r="H502" s="448">
        <f>+SUMIFS('nabati '!W:W,'nabati '!$Z:$Z,Daily!$A502,'nabati '!$X:$X,Daily!$C$1)/6</f>
        <v>0</v>
      </c>
      <c r="I502" s="448">
        <f>+SUMIFS('nabati '!AD:AD,'nabati '!$AG:$AG,Daily!$A502,'nabati '!$AE:$AE,Daily!$C$1)/60</f>
        <v>0</v>
      </c>
      <c r="J502" s="448">
        <f>+SUMIFS('nabati '!AK:AK,'nabati '!$AN:$AN,Daily!$A502,'nabati '!$AL:$AL,Daily!$C$1)/60</f>
        <v>0</v>
      </c>
      <c r="K502" s="448">
        <f>+SUMIFS('nabati '!AR:AR,'nabati '!$AU:$AU,Daily!$A502,'nabati '!$AS:$AS,Daily!$C$1)/60</f>
        <v>0</v>
      </c>
      <c r="L502" s="448">
        <f>+SUMIFS('nabati '!AY:AY,'nabati '!$BB:$BB,Daily!$A502,'nabati '!$AZ:$AZ,Daily!$C$1)/20</f>
        <v>0</v>
      </c>
      <c r="M502" s="337">
        <f>+SUMIFS('nabati '!BF:BF,'nabati '!$BI:$BI,Daily!$A502,'nabati '!$BG:$BG,Daily!$C$1)/6</f>
        <v>0</v>
      </c>
      <c r="N502" s="338">
        <f>+SUMIFS('nabati '!BM:BM,'nabati '!BP:BP,Daily!$A502,'nabati '!BN:BN,Daily!$C$1)/6</f>
        <v>0</v>
      </c>
      <c r="O502" s="21">
        <f t="shared" si="47"/>
        <v>0</v>
      </c>
    </row>
    <row r="503" spans="1:15" s="367" customFormat="1" hidden="1" outlineLevel="1">
      <c r="A503" s="190">
        <v>9127</v>
      </c>
      <c r="B503" s="190" t="s">
        <v>53</v>
      </c>
      <c r="C503" s="20" t="s">
        <v>637</v>
      </c>
      <c r="D503" s="20" t="s">
        <v>596</v>
      </c>
      <c r="E503" s="448">
        <f>+SUMIFS('nabati '!B:B,'nabati '!$E:$E,Daily!$A503,'nabati '!$C:$C,Daily!$C$1)/6</f>
        <v>0</v>
      </c>
      <c r="F503" s="448">
        <f>+SUMIFS('nabati '!I:I,'nabati '!$L:$L,Daily!$A503,'nabati '!$J:$J,Daily!$C$1)/6</f>
        <v>0</v>
      </c>
      <c r="G503" s="448">
        <f>+SUMIFS('nabati '!P:P,'nabati '!$S:$S,Daily!$A503,'nabati '!$Q:$Q,Daily!$C$1)/60</f>
        <v>0</v>
      </c>
      <c r="H503" s="448">
        <f>+SUMIFS('nabati '!W:W,'nabati '!$Z:$Z,Daily!$A503,'nabati '!$X:$X,Daily!$C$1)/6</f>
        <v>0</v>
      </c>
      <c r="I503" s="448">
        <f>+SUMIFS('nabati '!AD:AD,'nabati '!$AG:$AG,Daily!$A503,'nabati '!$AE:$AE,Daily!$C$1)/60</f>
        <v>0</v>
      </c>
      <c r="J503" s="448">
        <f>+SUMIFS('nabati '!AK:AK,'nabati '!$AN:$AN,Daily!$A503,'nabati '!$AL:$AL,Daily!$C$1)/60</f>
        <v>0</v>
      </c>
      <c r="K503" s="448">
        <f>+SUMIFS('nabati '!AR:AR,'nabati '!$AU:$AU,Daily!$A503,'nabati '!$AS:$AS,Daily!$C$1)/60</f>
        <v>0</v>
      </c>
      <c r="L503" s="448">
        <f>+SUMIFS('nabati '!AY:AY,'nabati '!$BB:$BB,Daily!$A503,'nabati '!$AZ:$AZ,Daily!$C$1)/20</f>
        <v>0</v>
      </c>
      <c r="M503" s="337">
        <f>+SUMIFS('nabati '!BF:BF,'nabati '!$BI:$BI,Daily!$A503,'nabati '!$BG:$BG,Daily!$C$1)/6</f>
        <v>0</v>
      </c>
      <c r="N503" s="338">
        <f>+SUMIFS('nabati '!BM:BM,'nabati '!BP:BP,Daily!$A503,'nabati '!BN:BN,Daily!$C$1)/6</f>
        <v>0</v>
      </c>
      <c r="O503" s="21">
        <f t="shared" si="47"/>
        <v>0</v>
      </c>
    </row>
    <row r="504" spans="1:15" s="367" customFormat="1" hidden="1" outlineLevel="1">
      <c r="A504" s="190">
        <v>9129</v>
      </c>
      <c r="B504" s="190" t="s">
        <v>53</v>
      </c>
      <c r="C504" s="20" t="s">
        <v>638</v>
      </c>
      <c r="D504" s="20" t="s">
        <v>596</v>
      </c>
      <c r="E504" s="448">
        <f>+SUMIFS('nabati '!B:B,'nabati '!$E:$E,Daily!$A504,'nabati '!$C:$C,Daily!$C$1)/6</f>
        <v>0</v>
      </c>
      <c r="F504" s="448">
        <f>+SUMIFS('nabati '!I:I,'nabati '!$L:$L,Daily!$A504,'nabati '!$J:$J,Daily!$C$1)/6</f>
        <v>0</v>
      </c>
      <c r="G504" s="448">
        <f>+SUMIFS('nabati '!P:P,'nabati '!$S:$S,Daily!$A504,'nabati '!$Q:$Q,Daily!$C$1)/60</f>
        <v>0</v>
      </c>
      <c r="H504" s="448">
        <f>+SUMIFS('nabati '!W:W,'nabati '!$Z:$Z,Daily!$A504,'nabati '!$X:$X,Daily!$C$1)/6</f>
        <v>0</v>
      </c>
      <c r="I504" s="448">
        <f>+SUMIFS('nabati '!AD:AD,'nabati '!$AG:$AG,Daily!$A504,'nabati '!$AE:$AE,Daily!$C$1)/60</f>
        <v>0</v>
      </c>
      <c r="J504" s="448">
        <f>+SUMIFS('nabati '!AK:AK,'nabati '!$AN:$AN,Daily!$A504,'nabati '!$AL:$AL,Daily!$C$1)/60</f>
        <v>0</v>
      </c>
      <c r="K504" s="448">
        <f>+SUMIFS('nabati '!AR:AR,'nabati '!$AU:$AU,Daily!$A504,'nabati '!$AS:$AS,Daily!$C$1)/60</f>
        <v>0</v>
      </c>
      <c r="L504" s="448">
        <f>+SUMIFS('nabati '!AY:AY,'nabati '!$BB:$BB,Daily!$A504,'nabati '!$AZ:$AZ,Daily!$C$1)/20</f>
        <v>0</v>
      </c>
      <c r="M504" s="337">
        <f>+SUMIFS('nabati '!BF:BF,'nabati '!$BI:$BI,Daily!$A504,'nabati '!$BG:$BG,Daily!$C$1)/6</f>
        <v>0</v>
      </c>
      <c r="N504" s="338">
        <f>+SUMIFS('nabati '!BM:BM,'nabati '!BP:BP,Daily!$A504,'nabati '!BN:BN,Daily!$C$1)/6</f>
        <v>0</v>
      </c>
      <c r="O504" s="21">
        <f t="shared" si="47"/>
        <v>0</v>
      </c>
    </row>
    <row r="505" spans="1:15" s="367" customFormat="1" hidden="1" outlineLevel="1">
      <c r="A505" s="190">
        <v>9130</v>
      </c>
      <c r="B505" s="190" t="s">
        <v>53</v>
      </c>
      <c r="C505" s="20" t="s">
        <v>639</v>
      </c>
      <c r="D505" s="20" t="s">
        <v>596</v>
      </c>
      <c r="E505" s="448">
        <f>+SUMIFS('nabati '!B:B,'nabati '!$E:$E,Daily!$A505,'nabati '!$C:$C,Daily!$C$1)/6</f>
        <v>0</v>
      </c>
      <c r="F505" s="448">
        <f>+SUMIFS('nabati '!I:I,'nabati '!$L:$L,Daily!$A505,'nabati '!$J:$J,Daily!$C$1)/6</f>
        <v>0</v>
      </c>
      <c r="G505" s="448">
        <f>+SUMIFS('nabati '!P:P,'nabati '!$S:$S,Daily!$A505,'nabati '!$Q:$Q,Daily!$C$1)/60</f>
        <v>0</v>
      </c>
      <c r="H505" s="448">
        <f>+SUMIFS('nabati '!W:W,'nabati '!$Z:$Z,Daily!$A505,'nabati '!$X:$X,Daily!$C$1)/6</f>
        <v>0</v>
      </c>
      <c r="I505" s="448">
        <f>+SUMIFS('nabati '!AD:AD,'nabati '!$AG:$AG,Daily!$A505,'nabati '!$AE:$AE,Daily!$C$1)/60</f>
        <v>0</v>
      </c>
      <c r="J505" s="448">
        <f>+SUMIFS('nabati '!AK:AK,'nabati '!$AN:$AN,Daily!$A505,'nabati '!$AL:$AL,Daily!$C$1)/60</f>
        <v>0</v>
      </c>
      <c r="K505" s="448">
        <f>+SUMIFS('nabati '!AR:AR,'nabati '!$AU:$AU,Daily!$A505,'nabati '!$AS:$AS,Daily!$C$1)/60</f>
        <v>0</v>
      </c>
      <c r="L505" s="448">
        <f>+SUMIFS('nabati '!AY:AY,'nabati '!$BB:$BB,Daily!$A505,'nabati '!$AZ:$AZ,Daily!$C$1)/20</f>
        <v>0</v>
      </c>
      <c r="M505" s="337">
        <f>+SUMIFS('nabati '!BF:BF,'nabati '!$BI:$BI,Daily!$A505,'nabati '!$BG:$BG,Daily!$C$1)/6</f>
        <v>0</v>
      </c>
      <c r="N505" s="338">
        <f>+SUMIFS('nabati '!BM:BM,'nabati '!BP:BP,Daily!$A505,'nabati '!BN:BN,Daily!$C$1)/6</f>
        <v>0</v>
      </c>
      <c r="O505" s="21">
        <f t="shared" si="47"/>
        <v>0</v>
      </c>
    </row>
    <row r="506" spans="1:15" s="367" customFormat="1" hidden="1" outlineLevel="1">
      <c r="A506" s="190">
        <v>9131</v>
      </c>
      <c r="B506" s="190" t="s">
        <v>53</v>
      </c>
      <c r="C506" s="20" t="s">
        <v>640</v>
      </c>
      <c r="D506" s="20" t="s">
        <v>596</v>
      </c>
      <c r="E506" s="448">
        <f>+SUMIFS('nabati '!B:B,'nabati '!$E:$E,Daily!$A506,'nabati '!$C:$C,Daily!$C$1)/6</f>
        <v>0</v>
      </c>
      <c r="F506" s="448">
        <f>+SUMIFS('nabati '!I:I,'nabati '!$L:$L,Daily!$A506,'nabati '!$J:$J,Daily!$C$1)/6</f>
        <v>0</v>
      </c>
      <c r="G506" s="448">
        <f>+SUMIFS('nabati '!P:P,'nabati '!$S:$S,Daily!$A506,'nabati '!$Q:$Q,Daily!$C$1)/60</f>
        <v>0</v>
      </c>
      <c r="H506" s="448">
        <f>+SUMIFS('nabati '!W:W,'nabati '!$Z:$Z,Daily!$A506,'nabati '!$X:$X,Daily!$C$1)/6</f>
        <v>0</v>
      </c>
      <c r="I506" s="448">
        <f>+SUMIFS('nabati '!AD:AD,'nabati '!$AG:$AG,Daily!$A506,'nabati '!$AE:$AE,Daily!$C$1)/60</f>
        <v>0</v>
      </c>
      <c r="J506" s="448">
        <f>+SUMIFS('nabati '!AK:AK,'nabati '!$AN:$AN,Daily!$A506,'nabati '!$AL:$AL,Daily!$C$1)/60</f>
        <v>0</v>
      </c>
      <c r="K506" s="448">
        <f>+SUMIFS('nabati '!AR:AR,'nabati '!$AU:$AU,Daily!$A506,'nabati '!$AS:$AS,Daily!$C$1)/60</f>
        <v>0</v>
      </c>
      <c r="L506" s="448">
        <f>+SUMIFS('nabati '!AY:AY,'nabati '!$BB:$BB,Daily!$A506,'nabati '!$AZ:$AZ,Daily!$C$1)/20</f>
        <v>0</v>
      </c>
      <c r="M506" s="337">
        <f>+SUMIFS('nabati '!BF:BF,'nabati '!$BI:$BI,Daily!$A506,'nabati '!$BG:$BG,Daily!$C$1)/6</f>
        <v>0</v>
      </c>
      <c r="N506" s="338">
        <f>+SUMIFS('nabati '!BM:BM,'nabati '!BP:BP,Daily!$A506,'nabati '!BN:BN,Daily!$C$1)/6</f>
        <v>0</v>
      </c>
      <c r="O506" s="21">
        <f t="shared" si="47"/>
        <v>0</v>
      </c>
    </row>
    <row r="507" spans="1:15" s="367" customFormat="1" hidden="1" outlineLevel="1">
      <c r="A507" s="190">
        <v>9134</v>
      </c>
      <c r="B507" s="190" t="s">
        <v>53</v>
      </c>
      <c r="C507" s="20" t="s">
        <v>641</v>
      </c>
      <c r="D507" s="20" t="s">
        <v>596</v>
      </c>
      <c r="E507" s="448">
        <f>+SUMIFS('nabati '!B:B,'nabati '!$E:$E,Daily!$A507,'nabati '!$C:$C,Daily!$C$1)/6</f>
        <v>0</v>
      </c>
      <c r="F507" s="448">
        <f>+SUMIFS('nabati '!I:I,'nabati '!$L:$L,Daily!$A507,'nabati '!$J:$J,Daily!$C$1)/6</f>
        <v>0</v>
      </c>
      <c r="G507" s="448">
        <f>+SUMIFS('nabati '!P:P,'nabati '!$S:$S,Daily!$A507,'nabati '!$Q:$Q,Daily!$C$1)/60</f>
        <v>0</v>
      </c>
      <c r="H507" s="448">
        <f>+SUMIFS('nabati '!W:W,'nabati '!$Z:$Z,Daily!$A507,'nabati '!$X:$X,Daily!$C$1)/6</f>
        <v>0</v>
      </c>
      <c r="I507" s="448">
        <f>+SUMIFS('nabati '!AD:AD,'nabati '!$AG:$AG,Daily!$A507,'nabati '!$AE:$AE,Daily!$C$1)/60</f>
        <v>0</v>
      </c>
      <c r="J507" s="448">
        <f>+SUMIFS('nabati '!AK:AK,'nabati '!$AN:$AN,Daily!$A507,'nabati '!$AL:$AL,Daily!$C$1)/60</f>
        <v>0</v>
      </c>
      <c r="K507" s="448">
        <f>+SUMIFS('nabati '!AR:AR,'nabati '!$AU:$AU,Daily!$A507,'nabati '!$AS:$AS,Daily!$C$1)/60</f>
        <v>0</v>
      </c>
      <c r="L507" s="448">
        <f>+SUMIFS('nabati '!AY:AY,'nabati '!$BB:$BB,Daily!$A507,'nabati '!$AZ:$AZ,Daily!$C$1)/20</f>
        <v>0</v>
      </c>
      <c r="M507" s="337">
        <f>+SUMIFS('nabati '!BF:BF,'nabati '!$BI:$BI,Daily!$A507,'nabati '!$BG:$BG,Daily!$C$1)/6</f>
        <v>0</v>
      </c>
      <c r="N507" s="338">
        <f>+SUMIFS('nabati '!BM:BM,'nabati '!BP:BP,Daily!$A507,'nabati '!BN:BN,Daily!$C$1)/6</f>
        <v>0</v>
      </c>
      <c r="O507" s="21">
        <f t="shared" si="47"/>
        <v>0</v>
      </c>
    </row>
    <row r="508" spans="1:15" s="367" customFormat="1" hidden="1" outlineLevel="1">
      <c r="A508" s="190">
        <v>9136</v>
      </c>
      <c r="B508" s="190" t="s">
        <v>53</v>
      </c>
      <c r="C508" s="20" t="s">
        <v>642</v>
      </c>
      <c r="D508" s="20" t="s">
        <v>596</v>
      </c>
      <c r="E508" s="448">
        <f>+SUMIFS('nabati '!B:B,'nabati '!$E:$E,Daily!$A508,'nabati '!$C:$C,Daily!$C$1)/6</f>
        <v>0</v>
      </c>
      <c r="F508" s="448">
        <f>+SUMIFS('nabati '!I:I,'nabati '!$L:$L,Daily!$A508,'nabati '!$J:$J,Daily!$C$1)/6</f>
        <v>0</v>
      </c>
      <c r="G508" s="448">
        <f>+SUMIFS('nabati '!P:P,'nabati '!$S:$S,Daily!$A508,'nabati '!$Q:$Q,Daily!$C$1)/60</f>
        <v>0</v>
      </c>
      <c r="H508" s="448">
        <f>+SUMIFS('nabati '!W:W,'nabati '!$Z:$Z,Daily!$A508,'nabati '!$X:$X,Daily!$C$1)/6</f>
        <v>0</v>
      </c>
      <c r="I508" s="448">
        <f>+SUMIFS('nabati '!AD:AD,'nabati '!$AG:$AG,Daily!$A508,'nabati '!$AE:$AE,Daily!$C$1)/60</f>
        <v>0</v>
      </c>
      <c r="J508" s="448">
        <f>+SUMIFS('nabati '!AK:AK,'nabati '!$AN:$AN,Daily!$A508,'nabati '!$AL:$AL,Daily!$C$1)/60</f>
        <v>0</v>
      </c>
      <c r="K508" s="448">
        <f>+SUMIFS('nabati '!AR:AR,'nabati '!$AU:$AU,Daily!$A508,'nabati '!$AS:$AS,Daily!$C$1)/60</f>
        <v>0</v>
      </c>
      <c r="L508" s="448">
        <f>+SUMIFS('nabati '!AY:AY,'nabati '!$BB:$BB,Daily!$A508,'nabati '!$AZ:$AZ,Daily!$C$1)/20</f>
        <v>0</v>
      </c>
      <c r="M508" s="337">
        <f>+SUMIFS('nabati '!BF:BF,'nabati '!$BI:$BI,Daily!$A508,'nabati '!$BG:$BG,Daily!$C$1)/6</f>
        <v>0</v>
      </c>
      <c r="N508" s="338">
        <f>+SUMIFS('nabati '!BM:BM,'nabati '!BP:BP,Daily!$A508,'nabati '!BN:BN,Daily!$C$1)/6</f>
        <v>0</v>
      </c>
      <c r="O508" s="21">
        <f t="shared" si="47"/>
        <v>0</v>
      </c>
    </row>
    <row r="509" spans="1:15" s="367" customFormat="1" hidden="1" outlineLevel="1">
      <c r="A509" s="190">
        <v>9137</v>
      </c>
      <c r="B509" s="190" t="s">
        <v>53</v>
      </c>
      <c r="C509" s="20" t="s">
        <v>643</v>
      </c>
      <c r="D509" s="20" t="s">
        <v>596</v>
      </c>
      <c r="E509" s="448">
        <f>+SUMIFS('nabati '!B:B,'nabati '!$E:$E,Daily!$A509,'nabati '!$C:$C,Daily!$C$1)/6</f>
        <v>0</v>
      </c>
      <c r="F509" s="448">
        <f>+SUMIFS('nabati '!I:I,'nabati '!$L:$L,Daily!$A509,'nabati '!$J:$J,Daily!$C$1)/6</f>
        <v>0</v>
      </c>
      <c r="G509" s="448">
        <f>+SUMIFS('nabati '!P:P,'nabati '!$S:$S,Daily!$A509,'nabati '!$Q:$Q,Daily!$C$1)/60</f>
        <v>0</v>
      </c>
      <c r="H509" s="448">
        <f>+SUMIFS('nabati '!W:W,'nabati '!$Z:$Z,Daily!$A509,'nabati '!$X:$X,Daily!$C$1)/6</f>
        <v>0</v>
      </c>
      <c r="I509" s="448">
        <f>+SUMIFS('nabati '!AD:AD,'nabati '!$AG:$AG,Daily!$A509,'nabati '!$AE:$AE,Daily!$C$1)/60</f>
        <v>0</v>
      </c>
      <c r="J509" s="448">
        <f>+SUMIFS('nabati '!AK:AK,'nabati '!$AN:$AN,Daily!$A509,'nabati '!$AL:$AL,Daily!$C$1)/60</f>
        <v>0</v>
      </c>
      <c r="K509" s="448">
        <f>+SUMIFS('nabati '!AR:AR,'nabati '!$AU:$AU,Daily!$A509,'nabati '!$AS:$AS,Daily!$C$1)/60</f>
        <v>0</v>
      </c>
      <c r="L509" s="448">
        <f>+SUMIFS('nabati '!AY:AY,'nabati '!$BB:$BB,Daily!$A509,'nabati '!$AZ:$AZ,Daily!$C$1)/20</f>
        <v>0</v>
      </c>
      <c r="M509" s="337">
        <f>+SUMIFS('nabati '!BF:BF,'nabati '!$BI:$BI,Daily!$A509,'nabati '!$BG:$BG,Daily!$C$1)/6</f>
        <v>0</v>
      </c>
      <c r="N509" s="338">
        <f>+SUMIFS('nabati '!BM:BM,'nabati '!BP:BP,Daily!$A509,'nabati '!BN:BN,Daily!$C$1)/6</f>
        <v>0</v>
      </c>
      <c r="O509" s="21">
        <f t="shared" si="47"/>
        <v>0</v>
      </c>
    </row>
    <row r="510" spans="1:15" s="367" customFormat="1" hidden="1" outlineLevel="1">
      <c r="A510" s="190">
        <v>9138</v>
      </c>
      <c r="B510" s="190" t="s">
        <v>53</v>
      </c>
      <c r="C510" s="20" t="s">
        <v>644</v>
      </c>
      <c r="D510" s="20" t="s">
        <v>596</v>
      </c>
      <c r="E510" s="448">
        <f>+SUMIFS('nabati '!B:B,'nabati '!$E:$E,Daily!$A510,'nabati '!$C:$C,Daily!$C$1)/6</f>
        <v>0</v>
      </c>
      <c r="F510" s="448">
        <f>+SUMIFS('nabati '!I:I,'nabati '!$L:$L,Daily!$A510,'nabati '!$J:$J,Daily!$C$1)/6</f>
        <v>0</v>
      </c>
      <c r="G510" s="448">
        <f>+SUMIFS('nabati '!P:P,'nabati '!$S:$S,Daily!$A510,'nabati '!$Q:$Q,Daily!$C$1)/60</f>
        <v>0</v>
      </c>
      <c r="H510" s="448">
        <f>+SUMIFS('nabati '!W:W,'nabati '!$Z:$Z,Daily!$A510,'nabati '!$X:$X,Daily!$C$1)/6</f>
        <v>0</v>
      </c>
      <c r="I510" s="448">
        <f>+SUMIFS('nabati '!AD:AD,'nabati '!$AG:$AG,Daily!$A510,'nabati '!$AE:$AE,Daily!$C$1)/60</f>
        <v>0</v>
      </c>
      <c r="J510" s="448">
        <f>+SUMIFS('nabati '!AK:AK,'nabati '!$AN:$AN,Daily!$A510,'nabati '!$AL:$AL,Daily!$C$1)/60</f>
        <v>0</v>
      </c>
      <c r="K510" s="448">
        <f>+SUMIFS('nabati '!AR:AR,'nabati '!$AU:$AU,Daily!$A510,'nabati '!$AS:$AS,Daily!$C$1)/60</f>
        <v>0</v>
      </c>
      <c r="L510" s="448">
        <f>+SUMIFS('nabati '!AY:AY,'nabati '!$BB:$BB,Daily!$A510,'nabati '!$AZ:$AZ,Daily!$C$1)/20</f>
        <v>0</v>
      </c>
      <c r="M510" s="337">
        <f>+SUMIFS('nabati '!BF:BF,'nabati '!$BI:$BI,Daily!$A510,'nabati '!$BG:$BG,Daily!$C$1)/6</f>
        <v>0</v>
      </c>
      <c r="N510" s="338">
        <f>+SUMIFS('nabati '!BM:BM,'nabati '!BP:BP,Daily!$A510,'nabati '!BN:BN,Daily!$C$1)/6</f>
        <v>0</v>
      </c>
      <c r="O510" s="21">
        <f t="shared" si="47"/>
        <v>0</v>
      </c>
    </row>
    <row r="511" spans="1:15" s="367" customFormat="1" hidden="1" outlineLevel="1">
      <c r="A511" s="190">
        <v>9139</v>
      </c>
      <c r="B511" s="190" t="s">
        <v>53</v>
      </c>
      <c r="C511" s="20" t="s">
        <v>645</v>
      </c>
      <c r="D511" s="20" t="s">
        <v>596</v>
      </c>
      <c r="E511" s="448">
        <f>+SUMIFS('nabati '!B:B,'nabati '!$E:$E,Daily!$A511,'nabati '!$C:$C,Daily!$C$1)/6</f>
        <v>0</v>
      </c>
      <c r="F511" s="448">
        <f>+SUMIFS('nabati '!I:I,'nabati '!$L:$L,Daily!$A511,'nabati '!$J:$J,Daily!$C$1)/6</f>
        <v>0</v>
      </c>
      <c r="G511" s="448">
        <f>+SUMIFS('nabati '!P:P,'nabati '!$S:$S,Daily!$A511,'nabati '!$Q:$Q,Daily!$C$1)/60</f>
        <v>0</v>
      </c>
      <c r="H511" s="448">
        <f>+SUMIFS('nabati '!W:W,'nabati '!$Z:$Z,Daily!$A511,'nabati '!$X:$X,Daily!$C$1)/6</f>
        <v>0</v>
      </c>
      <c r="I511" s="448">
        <f>+SUMIFS('nabati '!AD:AD,'nabati '!$AG:$AG,Daily!$A511,'nabati '!$AE:$AE,Daily!$C$1)/60</f>
        <v>0</v>
      </c>
      <c r="J511" s="448">
        <f>+SUMIFS('nabati '!AK:AK,'nabati '!$AN:$AN,Daily!$A511,'nabati '!$AL:$AL,Daily!$C$1)/60</f>
        <v>0</v>
      </c>
      <c r="K511" s="448">
        <f>+SUMIFS('nabati '!AR:AR,'nabati '!$AU:$AU,Daily!$A511,'nabati '!$AS:$AS,Daily!$C$1)/60</f>
        <v>0</v>
      </c>
      <c r="L511" s="448">
        <f>+SUMIFS('nabati '!AY:AY,'nabati '!$BB:$BB,Daily!$A511,'nabati '!$AZ:$AZ,Daily!$C$1)/20</f>
        <v>0</v>
      </c>
      <c r="M511" s="337">
        <f>+SUMIFS('nabati '!BF:BF,'nabati '!$BI:$BI,Daily!$A511,'nabati '!$BG:$BG,Daily!$C$1)/6</f>
        <v>0</v>
      </c>
      <c r="N511" s="338">
        <f>+SUMIFS('nabati '!BM:BM,'nabati '!BP:BP,Daily!$A511,'nabati '!BN:BN,Daily!$C$1)/6</f>
        <v>0</v>
      </c>
      <c r="O511" s="21">
        <f t="shared" si="47"/>
        <v>0</v>
      </c>
    </row>
    <row r="512" spans="1:15" s="367" customFormat="1" hidden="1" outlineLevel="1">
      <c r="A512" s="190">
        <v>9141</v>
      </c>
      <c r="B512" s="190" t="s">
        <v>53</v>
      </c>
      <c r="C512" s="20" t="s">
        <v>646</v>
      </c>
      <c r="D512" s="20" t="s">
        <v>596</v>
      </c>
      <c r="E512" s="448">
        <f>+SUMIFS('nabati '!B:B,'nabati '!$E:$E,Daily!$A512,'nabati '!$C:$C,Daily!$C$1)/6</f>
        <v>0</v>
      </c>
      <c r="F512" s="448">
        <f>+SUMIFS('nabati '!I:I,'nabati '!$L:$L,Daily!$A512,'nabati '!$J:$J,Daily!$C$1)/6</f>
        <v>0</v>
      </c>
      <c r="G512" s="448">
        <f>+SUMIFS('nabati '!P:P,'nabati '!$S:$S,Daily!$A512,'nabati '!$Q:$Q,Daily!$C$1)/60</f>
        <v>0</v>
      </c>
      <c r="H512" s="448">
        <f>+SUMIFS('nabati '!W:W,'nabati '!$Z:$Z,Daily!$A512,'nabati '!$X:$X,Daily!$C$1)/6</f>
        <v>0</v>
      </c>
      <c r="I512" s="448">
        <f>+SUMIFS('nabati '!AD:AD,'nabati '!$AG:$AG,Daily!$A512,'nabati '!$AE:$AE,Daily!$C$1)/60</f>
        <v>0</v>
      </c>
      <c r="J512" s="448">
        <f>+SUMIFS('nabati '!AK:AK,'nabati '!$AN:$AN,Daily!$A512,'nabati '!$AL:$AL,Daily!$C$1)/60</f>
        <v>0</v>
      </c>
      <c r="K512" s="448">
        <f>+SUMIFS('nabati '!AR:AR,'nabati '!$AU:$AU,Daily!$A512,'nabati '!$AS:$AS,Daily!$C$1)/60</f>
        <v>0</v>
      </c>
      <c r="L512" s="448">
        <f>+SUMIFS('nabati '!AY:AY,'nabati '!$BB:$BB,Daily!$A512,'nabati '!$AZ:$AZ,Daily!$C$1)/20</f>
        <v>0</v>
      </c>
      <c r="M512" s="337">
        <f>+SUMIFS('nabati '!BF:BF,'nabati '!$BI:$BI,Daily!$A512,'nabati '!$BG:$BG,Daily!$C$1)/6</f>
        <v>0</v>
      </c>
      <c r="N512" s="338">
        <f>+SUMIFS('nabati '!BM:BM,'nabati '!BP:BP,Daily!$A512,'nabati '!BN:BN,Daily!$C$1)/6</f>
        <v>0</v>
      </c>
      <c r="O512" s="21">
        <f t="shared" si="47"/>
        <v>0</v>
      </c>
    </row>
    <row r="513" spans="1:15" s="367" customFormat="1" hidden="1" outlineLevel="1">
      <c r="A513" s="190">
        <v>9143</v>
      </c>
      <c r="B513" s="190" t="s">
        <v>53</v>
      </c>
      <c r="C513" s="20" t="s">
        <v>647</v>
      </c>
      <c r="D513" s="20" t="s">
        <v>596</v>
      </c>
      <c r="E513" s="448">
        <f>+SUMIFS('nabati '!B:B,'nabati '!$E:$E,Daily!$A513,'nabati '!$C:$C,Daily!$C$1)/6</f>
        <v>0</v>
      </c>
      <c r="F513" s="448">
        <f>+SUMIFS('nabati '!I:I,'nabati '!$L:$L,Daily!$A513,'nabati '!$J:$J,Daily!$C$1)/6</f>
        <v>0</v>
      </c>
      <c r="G513" s="448">
        <f>+SUMIFS('nabati '!P:P,'nabati '!$S:$S,Daily!$A513,'nabati '!$Q:$Q,Daily!$C$1)/60</f>
        <v>0</v>
      </c>
      <c r="H513" s="448">
        <f>+SUMIFS('nabati '!W:W,'nabati '!$Z:$Z,Daily!$A513,'nabati '!$X:$X,Daily!$C$1)/6</f>
        <v>0</v>
      </c>
      <c r="I513" s="448">
        <f>+SUMIFS('nabati '!AD:AD,'nabati '!$AG:$AG,Daily!$A513,'nabati '!$AE:$AE,Daily!$C$1)/60</f>
        <v>0</v>
      </c>
      <c r="J513" s="448">
        <f>+SUMIFS('nabati '!AK:AK,'nabati '!$AN:$AN,Daily!$A513,'nabati '!$AL:$AL,Daily!$C$1)/60</f>
        <v>0</v>
      </c>
      <c r="K513" s="448">
        <f>+SUMIFS('nabati '!AR:AR,'nabati '!$AU:$AU,Daily!$A513,'nabati '!$AS:$AS,Daily!$C$1)/60</f>
        <v>0</v>
      </c>
      <c r="L513" s="448">
        <f>+SUMIFS('nabati '!AY:AY,'nabati '!$BB:$BB,Daily!$A513,'nabati '!$AZ:$AZ,Daily!$C$1)/20</f>
        <v>0</v>
      </c>
      <c r="M513" s="337">
        <f>+SUMIFS('nabati '!BF:BF,'nabati '!$BI:$BI,Daily!$A513,'nabati '!$BG:$BG,Daily!$C$1)/6</f>
        <v>0</v>
      </c>
      <c r="N513" s="338">
        <f>+SUMIFS('nabati '!BM:BM,'nabati '!BP:BP,Daily!$A513,'nabati '!BN:BN,Daily!$C$1)/6</f>
        <v>0</v>
      </c>
      <c r="O513" s="21">
        <f t="shared" si="47"/>
        <v>0</v>
      </c>
    </row>
    <row r="514" spans="1:15" s="367" customFormat="1" hidden="1" outlineLevel="1">
      <c r="A514" s="190">
        <v>9144</v>
      </c>
      <c r="B514" s="190" t="s">
        <v>53</v>
      </c>
      <c r="C514" s="20" t="s">
        <v>648</v>
      </c>
      <c r="D514" s="20" t="s">
        <v>596</v>
      </c>
      <c r="E514" s="448">
        <f>+SUMIFS('nabati '!B:B,'nabati '!$E:$E,Daily!$A514,'nabati '!$C:$C,Daily!$C$1)/6</f>
        <v>0</v>
      </c>
      <c r="F514" s="448">
        <f>+SUMIFS('nabati '!I:I,'nabati '!$L:$L,Daily!$A514,'nabati '!$J:$J,Daily!$C$1)/6</f>
        <v>0</v>
      </c>
      <c r="G514" s="448">
        <f>+SUMIFS('nabati '!P:P,'nabati '!$S:$S,Daily!$A514,'nabati '!$Q:$Q,Daily!$C$1)/60</f>
        <v>0</v>
      </c>
      <c r="H514" s="448">
        <f>+SUMIFS('nabati '!W:W,'nabati '!$Z:$Z,Daily!$A514,'nabati '!$X:$X,Daily!$C$1)/6</f>
        <v>0</v>
      </c>
      <c r="I514" s="448">
        <f>+SUMIFS('nabati '!AD:AD,'nabati '!$AG:$AG,Daily!$A514,'nabati '!$AE:$AE,Daily!$C$1)/60</f>
        <v>0</v>
      </c>
      <c r="J514" s="448">
        <f>+SUMIFS('nabati '!AK:AK,'nabati '!$AN:$AN,Daily!$A514,'nabati '!$AL:$AL,Daily!$C$1)/60</f>
        <v>0</v>
      </c>
      <c r="K514" s="448">
        <f>+SUMIFS('nabati '!AR:AR,'nabati '!$AU:$AU,Daily!$A514,'nabati '!$AS:$AS,Daily!$C$1)/60</f>
        <v>0</v>
      </c>
      <c r="L514" s="448">
        <f>+SUMIFS('nabati '!AY:AY,'nabati '!$BB:$BB,Daily!$A514,'nabati '!$AZ:$AZ,Daily!$C$1)/20</f>
        <v>0</v>
      </c>
      <c r="M514" s="337">
        <f>+SUMIFS('nabati '!BF:BF,'nabati '!$BI:$BI,Daily!$A514,'nabati '!$BG:$BG,Daily!$C$1)/6</f>
        <v>0</v>
      </c>
      <c r="N514" s="338">
        <f>+SUMIFS('nabati '!BM:BM,'nabati '!BP:BP,Daily!$A514,'nabati '!BN:BN,Daily!$C$1)/6</f>
        <v>0</v>
      </c>
      <c r="O514" s="21">
        <f t="shared" si="47"/>
        <v>0</v>
      </c>
    </row>
    <row r="515" spans="1:15" s="367" customFormat="1" hidden="1" outlineLevel="1">
      <c r="A515" s="190">
        <v>9146</v>
      </c>
      <c r="B515" s="190" t="s">
        <v>53</v>
      </c>
      <c r="C515" s="20" t="s">
        <v>649</v>
      </c>
      <c r="D515" s="20" t="s">
        <v>596</v>
      </c>
      <c r="E515" s="448">
        <f>+SUMIFS('nabati '!B:B,'nabati '!$E:$E,Daily!$A515,'nabati '!$C:$C,Daily!$C$1)/6</f>
        <v>0</v>
      </c>
      <c r="F515" s="448">
        <f>+SUMIFS('nabati '!I:I,'nabati '!$L:$L,Daily!$A515,'nabati '!$J:$J,Daily!$C$1)/6</f>
        <v>0</v>
      </c>
      <c r="G515" s="448">
        <f>+SUMIFS('nabati '!P:P,'nabati '!$S:$S,Daily!$A515,'nabati '!$Q:$Q,Daily!$C$1)/60</f>
        <v>0</v>
      </c>
      <c r="H515" s="448">
        <f>+SUMIFS('nabati '!W:W,'nabati '!$Z:$Z,Daily!$A515,'nabati '!$X:$X,Daily!$C$1)/6</f>
        <v>0</v>
      </c>
      <c r="I515" s="448">
        <f>+SUMIFS('nabati '!AD:AD,'nabati '!$AG:$AG,Daily!$A515,'nabati '!$AE:$AE,Daily!$C$1)/60</f>
        <v>0</v>
      </c>
      <c r="J515" s="448">
        <f>+SUMIFS('nabati '!AK:AK,'nabati '!$AN:$AN,Daily!$A515,'nabati '!$AL:$AL,Daily!$C$1)/60</f>
        <v>0</v>
      </c>
      <c r="K515" s="448">
        <f>+SUMIFS('nabati '!AR:AR,'nabati '!$AU:$AU,Daily!$A515,'nabati '!$AS:$AS,Daily!$C$1)/60</f>
        <v>0</v>
      </c>
      <c r="L515" s="448">
        <f>+SUMIFS('nabati '!AY:AY,'nabati '!$BB:$BB,Daily!$A515,'nabati '!$AZ:$AZ,Daily!$C$1)/20</f>
        <v>0</v>
      </c>
      <c r="M515" s="337">
        <f>+SUMIFS('nabati '!BF:BF,'nabati '!$BI:$BI,Daily!$A515,'nabati '!$BG:$BG,Daily!$C$1)/6</f>
        <v>0</v>
      </c>
      <c r="N515" s="338">
        <f>+SUMIFS('nabati '!BM:BM,'nabati '!BP:BP,Daily!$A515,'nabati '!BN:BN,Daily!$C$1)/6</f>
        <v>0</v>
      </c>
      <c r="O515" s="21">
        <f t="shared" si="47"/>
        <v>0</v>
      </c>
    </row>
    <row r="516" spans="1:15" s="367" customFormat="1" hidden="1" outlineLevel="1">
      <c r="A516" s="491">
        <v>9149</v>
      </c>
      <c r="B516" s="190" t="s">
        <v>53</v>
      </c>
      <c r="C516" s="20" t="s">
        <v>650</v>
      </c>
      <c r="D516" s="20" t="s">
        <v>596</v>
      </c>
      <c r="E516" s="448">
        <f>+SUMIFS('nabati '!B:B,'nabati '!$E:$E,Daily!$A516,'nabati '!$C:$C,Daily!$C$1)/6</f>
        <v>0</v>
      </c>
      <c r="F516" s="448">
        <f>+SUMIFS('nabati '!I:I,'nabati '!$L:$L,Daily!$A516,'nabati '!$J:$J,Daily!$C$1)/6</f>
        <v>0</v>
      </c>
      <c r="G516" s="448">
        <f>+SUMIFS('nabati '!P:P,'nabati '!$S:$S,Daily!$A516,'nabati '!$Q:$Q,Daily!$C$1)/60</f>
        <v>0</v>
      </c>
      <c r="H516" s="448">
        <f>+SUMIFS('nabati '!W:W,'nabati '!$Z:$Z,Daily!$A516,'nabati '!$X:$X,Daily!$C$1)/6</f>
        <v>0</v>
      </c>
      <c r="I516" s="448">
        <f>+SUMIFS('nabati '!AD:AD,'nabati '!$AG:$AG,Daily!$A516,'nabati '!$AE:$AE,Daily!$C$1)/60</f>
        <v>0</v>
      </c>
      <c r="J516" s="448">
        <f>+SUMIFS('nabati '!AK:AK,'nabati '!$AN:$AN,Daily!$A516,'nabati '!$AL:$AL,Daily!$C$1)/60</f>
        <v>0</v>
      </c>
      <c r="K516" s="448">
        <f>+SUMIFS('nabati '!AR:AR,'nabati '!$AU:$AU,Daily!$A516,'nabati '!$AS:$AS,Daily!$C$1)/60</f>
        <v>0</v>
      </c>
      <c r="L516" s="448">
        <f>+SUMIFS('nabati '!AY:AY,'nabati '!$BB:$BB,Daily!$A516,'nabati '!$AZ:$AZ,Daily!$C$1)/20</f>
        <v>0</v>
      </c>
      <c r="M516" s="337">
        <f>+SUMIFS('nabati '!BF:BF,'nabati '!$BI:$BI,Daily!$A516,'nabati '!$BG:$BG,Daily!$C$1)/6</f>
        <v>0</v>
      </c>
      <c r="N516" s="338">
        <f>+SUMIFS('nabati '!BM:BM,'nabati '!BP:BP,Daily!$A516,'nabati '!BN:BN,Daily!$C$1)/6</f>
        <v>0</v>
      </c>
      <c r="O516" s="21">
        <f t="shared" si="47"/>
        <v>0</v>
      </c>
    </row>
    <row r="517" spans="1:15" s="367" customFormat="1" hidden="1" outlineLevel="1">
      <c r="A517" s="491">
        <v>9150</v>
      </c>
      <c r="B517" s="190" t="s">
        <v>53</v>
      </c>
      <c r="C517" s="20" t="s">
        <v>651</v>
      </c>
      <c r="D517" s="20" t="s">
        <v>596</v>
      </c>
      <c r="E517" s="448">
        <f>+SUMIFS('nabati '!B:B,'nabati '!$E:$E,Daily!$A517,'nabati '!$C:$C,Daily!$C$1)/6</f>
        <v>0</v>
      </c>
      <c r="F517" s="448">
        <f>+SUMIFS('nabati '!I:I,'nabati '!$L:$L,Daily!$A517,'nabati '!$J:$J,Daily!$C$1)/6</f>
        <v>0</v>
      </c>
      <c r="G517" s="448">
        <f>+SUMIFS('nabati '!P:P,'nabati '!$S:$S,Daily!$A517,'nabati '!$Q:$Q,Daily!$C$1)/60</f>
        <v>0</v>
      </c>
      <c r="H517" s="448">
        <f>+SUMIFS('nabati '!W:W,'nabati '!$Z:$Z,Daily!$A517,'nabati '!$X:$X,Daily!$C$1)/6</f>
        <v>0</v>
      </c>
      <c r="I517" s="448">
        <f>+SUMIFS('nabati '!AD:AD,'nabati '!$AG:$AG,Daily!$A517,'nabati '!$AE:$AE,Daily!$C$1)/60</f>
        <v>0</v>
      </c>
      <c r="J517" s="448">
        <f>+SUMIFS('nabati '!AK:AK,'nabati '!$AN:$AN,Daily!$A517,'nabati '!$AL:$AL,Daily!$C$1)/60</f>
        <v>0</v>
      </c>
      <c r="K517" s="448">
        <f>+SUMIFS('nabati '!AR:AR,'nabati '!$AU:$AU,Daily!$A517,'nabati '!$AS:$AS,Daily!$C$1)/60</f>
        <v>0</v>
      </c>
      <c r="L517" s="448">
        <f>+SUMIFS('nabati '!AY:AY,'nabati '!$BB:$BB,Daily!$A517,'nabati '!$AZ:$AZ,Daily!$C$1)/20</f>
        <v>0</v>
      </c>
      <c r="M517" s="337">
        <f>+SUMIFS('nabati '!BF:BF,'nabati '!$BI:$BI,Daily!$A517,'nabati '!$BG:$BG,Daily!$C$1)/6</f>
        <v>0</v>
      </c>
      <c r="N517" s="338">
        <f>+SUMIFS('nabati '!BM:BM,'nabati '!BP:BP,Daily!$A517,'nabati '!BN:BN,Daily!$C$1)/6</f>
        <v>0</v>
      </c>
      <c r="O517" s="21">
        <f t="shared" si="47"/>
        <v>0</v>
      </c>
    </row>
    <row r="518" spans="1:15" s="367" customFormat="1" hidden="1" outlineLevel="1">
      <c r="A518" s="491">
        <v>9151</v>
      </c>
      <c r="B518" s="190" t="s">
        <v>53</v>
      </c>
      <c r="C518" s="20" t="s">
        <v>652</v>
      </c>
      <c r="D518" s="20" t="s">
        <v>596</v>
      </c>
      <c r="E518" s="448">
        <f>+SUMIFS('nabati '!B:B,'nabati '!$E:$E,Daily!$A518,'nabati '!$C:$C,Daily!$C$1)/6</f>
        <v>0</v>
      </c>
      <c r="F518" s="448">
        <f>+SUMIFS('nabati '!I:I,'nabati '!$L:$L,Daily!$A518,'nabati '!$J:$J,Daily!$C$1)/6</f>
        <v>0</v>
      </c>
      <c r="G518" s="448">
        <f>+SUMIFS('nabati '!P:P,'nabati '!$S:$S,Daily!$A518,'nabati '!$Q:$Q,Daily!$C$1)/60</f>
        <v>0</v>
      </c>
      <c r="H518" s="448">
        <f>+SUMIFS('nabati '!W:W,'nabati '!$Z:$Z,Daily!$A518,'nabati '!$X:$X,Daily!$C$1)/6</f>
        <v>0</v>
      </c>
      <c r="I518" s="448">
        <f>+SUMIFS('nabati '!AD:AD,'nabati '!$AG:$AG,Daily!$A518,'nabati '!$AE:$AE,Daily!$C$1)/60</f>
        <v>0</v>
      </c>
      <c r="J518" s="448">
        <f>+SUMIFS('nabati '!AK:AK,'nabati '!$AN:$AN,Daily!$A518,'nabati '!$AL:$AL,Daily!$C$1)/60</f>
        <v>0</v>
      </c>
      <c r="K518" s="448">
        <f>+SUMIFS('nabati '!AR:AR,'nabati '!$AU:$AU,Daily!$A518,'nabati '!$AS:$AS,Daily!$C$1)/60</f>
        <v>0</v>
      </c>
      <c r="L518" s="448">
        <f>+SUMIFS('nabati '!AY:AY,'nabati '!$BB:$BB,Daily!$A518,'nabati '!$AZ:$AZ,Daily!$C$1)/20</f>
        <v>0</v>
      </c>
      <c r="M518" s="337">
        <f>+SUMIFS('nabati '!BF:BF,'nabati '!$BI:$BI,Daily!$A518,'nabati '!$BG:$BG,Daily!$C$1)/6</f>
        <v>0</v>
      </c>
      <c r="N518" s="338">
        <f>+SUMIFS('nabati '!BM:BM,'nabati '!BP:BP,Daily!$A518,'nabati '!BN:BN,Daily!$C$1)/6</f>
        <v>0</v>
      </c>
      <c r="O518" s="21">
        <f t="shared" si="47"/>
        <v>0</v>
      </c>
    </row>
    <row r="519" spans="1:15" s="367" customFormat="1" hidden="1" outlineLevel="1">
      <c r="A519" s="491">
        <v>9152</v>
      </c>
      <c r="B519" s="190" t="s">
        <v>53</v>
      </c>
      <c r="C519" s="20" t="s">
        <v>653</v>
      </c>
      <c r="D519" s="20" t="s">
        <v>596</v>
      </c>
      <c r="E519" s="448">
        <f>+SUMIFS('nabati '!B:B,'nabati '!$E:$E,Daily!$A519,'nabati '!$C:$C,Daily!$C$1)/6</f>
        <v>0</v>
      </c>
      <c r="F519" s="448">
        <f>+SUMIFS('nabati '!I:I,'nabati '!$L:$L,Daily!$A519,'nabati '!$J:$J,Daily!$C$1)/6</f>
        <v>0</v>
      </c>
      <c r="G519" s="448">
        <f>+SUMIFS('nabati '!P:P,'nabati '!$S:$S,Daily!$A519,'nabati '!$Q:$Q,Daily!$C$1)/60</f>
        <v>0</v>
      </c>
      <c r="H519" s="448">
        <f>+SUMIFS('nabati '!W:W,'nabati '!$Z:$Z,Daily!$A519,'nabati '!$X:$X,Daily!$C$1)/6</f>
        <v>0</v>
      </c>
      <c r="I519" s="448">
        <f>+SUMIFS('nabati '!AD:AD,'nabati '!$AG:$AG,Daily!$A519,'nabati '!$AE:$AE,Daily!$C$1)/60</f>
        <v>0</v>
      </c>
      <c r="J519" s="448">
        <f>+SUMIFS('nabati '!AK:AK,'nabati '!$AN:$AN,Daily!$A519,'nabati '!$AL:$AL,Daily!$C$1)/60</f>
        <v>0</v>
      </c>
      <c r="K519" s="448">
        <f>+SUMIFS('nabati '!AR:AR,'nabati '!$AU:$AU,Daily!$A519,'nabati '!$AS:$AS,Daily!$C$1)/60</f>
        <v>0</v>
      </c>
      <c r="L519" s="448">
        <f>+SUMIFS('nabati '!AY:AY,'nabati '!$BB:$BB,Daily!$A519,'nabati '!$AZ:$AZ,Daily!$C$1)/20</f>
        <v>0</v>
      </c>
      <c r="M519" s="337">
        <f>+SUMIFS('nabati '!BF:BF,'nabati '!$BI:$BI,Daily!$A519,'nabati '!$BG:$BG,Daily!$C$1)/6</f>
        <v>0</v>
      </c>
      <c r="N519" s="338">
        <f>+SUMIFS('nabati '!BM:BM,'nabati '!BP:BP,Daily!$A519,'nabati '!BN:BN,Daily!$C$1)/6</f>
        <v>0</v>
      </c>
      <c r="O519" s="21">
        <f t="shared" si="47"/>
        <v>0</v>
      </c>
    </row>
    <row r="520" spans="1:15" s="367" customFormat="1" hidden="1" outlineLevel="1">
      <c r="A520" s="491">
        <v>9153</v>
      </c>
      <c r="B520" s="190" t="s">
        <v>53</v>
      </c>
      <c r="C520" s="20" t="s">
        <v>654</v>
      </c>
      <c r="D520" s="20" t="s">
        <v>596</v>
      </c>
      <c r="E520" s="448">
        <f>+SUMIFS('nabati '!B:B,'nabati '!$E:$E,Daily!$A520,'nabati '!$C:$C,Daily!$C$1)/6</f>
        <v>0</v>
      </c>
      <c r="F520" s="448">
        <f>+SUMIFS('nabati '!I:I,'nabati '!$L:$L,Daily!$A520,'nabati '!$J:$J,Daily!$C$1)/6</f>
        <v>0</v>
      </c>
      <c r="G520" s="448">
        <f>+SUMIFS('nabati '!P:P,'nabati '!$S:$S,Daily!$A520,'nabati '!$Q:$Q,Daily!$C$1)/60</f>
        <v>0</v>
      </c>
      <c r="H520" s="448">
        <f>+SUMIFS('nabati '!W:W,'nabati '!$Z:$Z,Daily!$A520,'nabati '!$X:$X,Daily!$C$1)/6</f>
        <v>0</v>
      </c>
      <c r="I520" s="448">
        <f>+SUMIFS('nabati '!AD:AD,'nabati '!$AG:$AG,Daily!$A520,'nabati '!$AE:$AE,Daily!$C$1)/60</f>
        <v>0</v>
      </c>
      <c r="J520" s="448">
        <f>+SUMIFS('nabati '!AK:AK,'nabati '!$AN:$AN,Daily!$A520,'nabati '!$AL:$AL,Daily!$C$1)/60</f>
        <v>0</v>
      </c>
      <c r="K520" s="448">
        <f>+SUMIFS('nabati '!AR:AR,'nabati '!$AU:$AU,Daily!$A520,'nabati '!$AS:$AS,Daily!$C$1)/60</f>
        <v>0</v>
      </c>
      <c r="L520" s="448">
        <f>+SUMIFS('nabati '!AY:AY,'nabati '!$BB:$BB,Daily!$A520,'nabati '!$AZ:$AZ,Daily!$C$1)/20</f>
        <v>0</v>
      </c>
      <c r="M520" s="337">
        <f>+SUMIFS('nabati '!BF:BF,'nabati '!$BI:$BI,Daily!$A520,'nabati '!$BG:$BG,Daily!$C$1)/6</f>
        <v>0</v>
      </c>
      <c r="N520" s="338">
        <f>+SUMIFS('nabati '!BM:BM,'nabati '!BP:BP,Daily!$A520,'nabati '!BN:BN,Daily!$C$1)/6</f>
        <v>0</v>
      </c>
      <c r="O520" s="21">
        <f t="shared" si="47"/>
        <v>0</v>
      </c>
    </row>
    <row r="521" spans="1:15" s="367" customFormat="1" hidden="1" outlineLevel="1">
      <c r="A521" s="491">
        <v>9154</v>
      </c>
      <c r="B521" s="190" t="s">
        <v>53</v>
      </c>
      <c r="C521" s="20" t="s">
        <v>655</v>
      </c>
      <c r="D521" s="20" t="s">
        <v>596</v>
      </c>
      <c r="E521" s="448">
        <f>+SUMIFS('nabati '!B:B,'nabati '!$E:$E,Daily!$A521,'nabati '!$C:$C,Daily!$C$1)/6</f>
        <v>0</v>
      </c>
      <c r="F521" s="448">
        <f>+SUMIFS('nabati '!I:I,'nabati '!$L:$L,Daily!$A521,'nabati '!$J:$J,Daily!$C$1)/6</f>
        <v>0</v>
      </c>
      <c r="G521" s="448">
        <f>+SUMIFS('nabati '!P:P,'nabati '!$S:$S,Daily!$A521,'nabati '!$Q:$Q,Daily!$C$1)/60</f>
        <v>0</v>
      </c>
      <c r="H521" s="448">
        <f>+SUMIFS('nabati '!W:W,'nabati '!$Z:$Z,Daily!$A521,'nabati '!$X:$X,Daily!$C$1)/6</f>
        <v>0</v>
      </c>
      <c r="I521" s="448">
        <f>+SUMIFS('nabati '!AD:AD,'nabati '!$AG:$AG,Daily!$A521,'nabati '!$AE:$AE,Daily!$C$1)/60</f>
        <v>0</v>
      </c>
      <c r="J521" s="448">
        <f>+SUMIFS('nabati '!AK:AK,'nabati '!$AN:$AN,Daily!$A521,'nabati '!$AL:$AL,Daily!$C$1)/60</f>
        <v>0</v>
      </c>
      <c r="K521" s="448">
        <f>+SUMIFS('nabati '!AR:AR,'nabati '!$AU:$AU,Daily!$A521,'nabati '!$AS:$AS,Daily!$C$1)/60</f>
        <v>0</v>
      </c>
      <c r="L521" s="448">
        <f>+SUMIFS('nabati '!AY:AY,'nabati '!$BB:$BB,Daily!$A521,'nabati '!$AZ:$AZ,Daily!$C$1)/20</f>
        <v>0</v>
      </c>
      <c r="M521" s="337">
        <f>+SUMIFS('nabati '!BF:BF,'nabati '!$BI:$BI,Daily!$A521,'nabati '!$BG:$BG,Daily!$C$1)/6</f>
        <v>0</v>
      </c>
      <c r="N521" s="338">
        <f>+SUMIFS('nabati '!BM:BM,'nabati '!BP:BP,Daily!$A521,'nabati '!BN:BN,Daily!$C$1)/6</f>
        <v>0</v>
      </c>
      <c r="O521" s="21">
        <f t="shared" si="47"/>
        <v>0</v>
      </c>
    </row>
    <row r="522" spans="1:15" s="367" customFormat="1" hidden="1" outlineLevel="1">
      <c r="A522" s="491">
        <v>9158</v>
      </c>
      <c r="B522" s="190" t="s">
        <v>53</v>
      </c>
      <c r="C522" s="20" t="s">
        <v>656</v>
      </c>
      <c r="D522" s="20" t="s">
        <v>596</v>
      </c>
      <c r="E522" s="448">
        <f>+SUMIFS('nabati '!B:B,'nabati '!$E:$E,Daily!$A522,'nabati '!$C:$C,Daily!$C$1)/6</f>
        <v>0</v>
      </c>
      <c r="F522" s="448">
        <f>+SUMIFS('nabati '!I:I,'nabati '!$L:$L,Daily!$A522,'nabati '!$J:$J,Daily!$C$1)/6</f>
        <v>0</v>
      </c>
      <c r="G522" s="448">
        <f>+SUMIFS('nabati '!P:P,'nabati '!$S:$S,Daily!$A522,'nabati '!$Q:$Q,Daily!$C$1)/60</f>
        <v>0</v>
      </c>
      <c r="H522" s="448">
        <f>+SUMIFS('nabati '!W:W,'nabati '!$Z:$Z,Daily!$A522,'nabati '!$X:$X,Daily!$C$1)/6</f>
        <v>0</v>
      </c>
      <c r="I522" s="448">
        <f>+SUMIFS('nabati '!AD:AD,'nabati '!$AG:$AG,Daily!$A522,'nabati '!$AE:$AE,Daily!$C$1)/60</f>
        <v>0</v>
      </c>
      <c r="J522" s="448">
        <f>+SUMIFS('nabati '!AK:AK,'nabati '!$AN:$AN,Daily!$A522,'nabati '!$AL:$AL,Daily!$C$1)/60</f>
        <v>0</v>
      </c>
      <c r="K522" s="448">
        <f>+SUMIFS('nabati '!AR:AR,'nabati '!$AU:$AU,Daily!$A522,'nabati '!$AS:$AS,Daily!$C$1)/60</f>
        <v>0</v>
      </c>
      <c r="L522" s="448">
        <f>+SUMIFS('nabati '!AY:AY,'nabati '!$BB:$BB,Daily!$A522,'nabati '!$AZ:$AZ,Daily!$C$1)/20</f>
        <v>0</v>
      </c>
      <c r="M522" s="337">
        <f>+SUMIFS('nabati '!BF:BF,'nabati '!$BI:$BI,Daily!$A522,'nabati '!$BG:$BG,Daily!$C$1)/6</f>
        <v>0</v>
      </c>
      <c r="N522" s="338">
        <f>+SUMIFS('nabati '!BM:BM,'nabati '!BP:BP,Daily!$A522,'nabati '!BN:BN,Daily!$C$1)/6</f>
        <v>0</v>
      </c>
      <c r="O522" s="21">
        <f t="shared" si="47"/>
        <v>0</v>
      </c>
    </row>
    <row r="523" spans="1:15" s="367" customFormat="1" hidden="1" outlineLevel="1">
      <c r="A523" s="491">
        <v>9159</v>
      </c>
      <c r="B523" s="190" t="s">
        <v>53</v>
      </c>
      <c r="C523" s="20" t="s">
        <v>657</v>
      </c>
      <c r="D523" s="20" t="s">
        <v>596</v>
      </c>
      <c r="E523" s="448">
        <f>+SUMIFS('nabati '!B:B,'nabati '!$E:$E,Daily!$A523,'nabati '!$C:$C,Daily!$C$1)/6</f>
        <v>0</v>
      </c>
      <c r="F523" s="448">
        <f>+SUMIFS('nabati '!I:I,'nabati '!$L:$L,Daily!$A523,'nabati '!$J:$J,Daily!$C$1)/6</f>
        <v>0</v>
      </c>
      <c r="G523" s="448">
        <f>+SUMIFS('nabati '!P:P,'nabati '!$S:$S,Daily!$A523,'nabati '!$Q:$Q,Daily!$C$1)/60</f>
        <v>0</v>
      </c>
      <c r="H523" s="448">
        <f>+SUMIFS('nabati '!W:W,'nabati '!$Z:$Z,Daily!$A523,'nabati '!$X:$X,Daily!$C$1)/6</f>
        <v>0</v>
      </c>
      <c r="I523" s="448">
        <f>+SUMIFS('nabati '!AD:AD,'nabati '!$AG:$AG,Daily!$A523,'nabati '!$AE:$AE,Daily!$C$1)/60</f>
        <v>0</v>
      </c>
      <c r="J523" s="448">
        <f>+SUMIFS('nabati '!AK:AK,'nabati '!$AN:$AN,Daily!$A523,'nabati '!$AL:$AL,Daily!$C$1)/60</f>
        <v>0</v>
      </c>
      <c r="K523" s="448">
        <f>+SUMIFS('nabati '!AR:AR,'nabati '!$AU:$AU,Daily!$A523,'nabati '!$AS:$AS,Daily!$C$1)/60</f>
        <v>0</v>
      </c>
      <c r="L523" s="448">
        <f>+SUMIFS('nabati '!AY:AY,'nabati '!$BB:$BB,Daily!$A523,'nabati '!$AZ:$AZ,Daily!$C$1)/20</f>
        <v>0</v>
      </c>
      <c r="M523" s="337">
        <f>+SUMIFS('nabati '!BF:BF,'nabati '!$BI:$BI,Daily!$A523,'nabati '!$BG:$BG,Daily!$C$1)/6</f>
        <v>0</v>
      </c>
      <c r="N523" s="338">
        <f>+SUMIFS('nabati '!BM:BM,'nabati '!BP:BP,Daily!$A523,'nabati '!BN:BN,Daily!$C$1)/6</f>
        <v>0</v>
      </c>
      <c r="O523" s="21">
        <f t="shared" si="47"/>
        <v>0</v>
      </c>
    </row>
    <row r="524" spans="1:15" s="367" customFormat="1" hidden="1" outlineLevel="1">
      <c r="A524" s="491">
        <v>9160</v>
      </c>
      <c r="B524" s="190" t="s">
        <v>53</v>
      </c>
      <c r="C524" s="20" t="s">
        <v>658</v>
      </c>
      <c r="D524" s="20" t="s">
        <v>596</v>
      </c>
      <c r="E524" s="448">
        <f>+SUMIFS('nabati '!B:B,'nabati '!$E:$E,Daily!$A524,'nabati '!$C:$C,Daily!$C$1)/6</f>
        <v>0</v>
      </c>
      <c r="F524" s="448">
        <f>+SUMIFS('nabati '!I:I,'nabati '!$L:$L,Daily!$A524,'nabati '!$J:$J,Daily!$C$1)/6</f>
        <v>0</v>
      </c>
      <c r="G524" s="448">
        <f>+SUMIFS('nabati '!P:P,'nabati '!$S:$S,Daily!$A524,'nabati '!$Q:$Q,Daily!$C$1)/60</f>
        <v>0</v>
      </c>
      <c r="H524" s="448">
        <f>+SUMIFS('nabati '!W:W,'nabati '!$Z:$Z,Daily!$A524,'nabati '!$X:$X,Daily!$C$1)/6</f>
        <v>0</v>
      </c>
      <c r="I524" s="448">
        <f>+SUMIFS('nabati '!AD:AD,'nabati '!$AG:$AG,Daily!$A524,'nabati '!$AE:$AE,Daily!$C$1)/60</f>
        <v>0</v>
      </c>
      <c r="J524" s="448">
        <f>+SUMIFS('nabati '!AK:AK,'nabati '!$AN:$AN,Daily!$A524,'nabati '!$AL:$AL,Daily!$C$1)/60</f>
        <v>0</v>
      </c>
      <c r="K524" s="448">
        <f>+SUMIFS('nabati '!AR:AR,'nabati '!$AU:$AU,Daily!$A524,'nabati '!$AS:$AS,Daily!$C$1)/60</f>
        <v>0</v>
      </c>
      <c r="L524" s="448">
        <f>+SUMIFS('nabati '!AY:AY,'nabati '!$BB:$BB,Daily!$A524,'nabati '!$AZ:$AZ,Daily!$C$1)/20</f>
        <v>0</v>
      </c>
      <c r="M524" s="337">
        <f>+SUMIFS('nabati '!BF:BF,'nabati '!$BI:$BI,Daily!$A524,'nabati '!$BG:$BG,Daily!$C$1)/6</f>
        <v>0</v>
      </c>
      <c r="N524" s="338">
        <f>+SUMIFS('nabati '!BM:BM,'nabati '!BP:BP,Daily!$A524,'nabati '!BN:BN,Daily!$C$1)/6</f>
        <v>0</v>
      </c>
      <c r="O524" s="21">
        <f t="shared" si="47"/>
        <v>0</v>
      </c>
    </row>
    <row r="525" spans="1:15" s="367" customFormat="1" hidden="1" outlineLevel="1">
      <c r="A525" s="491">
        <v>9161</v>
      </c>
      <c r="B525" s="190" t="s">
        <v>53</v>
      </c>
      <c r="C525" s="20" t="s">
        <v>659</v>
      </c>
      <c r="D525" s="20" t="s">
        <v>596</v>
      </c>
      <c r="E525" s="448">
        <f>+SUMIFS('nabati '!B:B,'nabati '!$E:$E,Daily!$A525,'nabati '!$C:$C,Daily!$C$1)/6</f>
        <v>0</v>
      </c>
      <c r="F525" s="448">
        <f>+SUMIFS('nabati '!I:I,'nabati '!$L:$L,Daily!$A525,'nabati '!$J:$J,Daily!$C$1)/6</f>
        <v>0</v>
      </c>
      <c r="G525" s="448">
        <f>+SUMIFS('nabati '!P:P,'nabati '!$S:$S,Daily!$A525,'nabati '!$Q:$Q,Daily!$C$1)/60</f>
        <v>0</v>
      </c>
      <c r="H525" s="448">
        <f>+SUMIFS('nabati '!W:W,'nabati '!$Z:$Z,Daily!$A525,'nabati '!$X:$X,Daily!$C$1)/6</f>
        <v>0</v>
      </c>
      <c r="I525" s="448">
        <f>+SUMIFS('nabati '!AD:AD,'nabati '!$AG:$AG,Daily!$A525,'nabati '!$AE:$AE,Daily!$C$1)/60</f>
        <v>0</v>
      </c>
      <c r="J525" s="448">
        <f>+SUMIFS('nabati '!AK:AK,'nabati '!$AN:$AN,Daily!$A525,'nabati '!$AL:$AL,Daily!$C$1)/60</f>
        <v>0</v>
      </c>
      <c r="K525" s="448">
        <f>+SUMIFS('nabati '!AR:AR,'nabati '!$AU:$AU,Daily!$A525,'nabati '!$AS:$AS,Daily!$C$1)/60</f>
        <v>0</v>
      </c>
      <c r="L525" s="448">
        <f>+SUMIFS('nabati '!AY:AY,'nabati '!$BB:$BB,Daily!$A525,'nabati '!$AZ:$AZ,Daily!$C$1)/20</f>
        <v>0</v>
      </c>
      <c r="M525" s="337">
        <f>+SUMIFS('nabati '!BF:BF,'nabati '!$BI:$BI,Daily!$A525,'nabati '!$BG:$BG,Daily!$C$1)/6</f>
        <v>0</v>
      </c>
      <c r="N525" s="338">
        <f>+SUMIFS('nabati '!BM:BM,'nabati '!BP:BP,Daily!$A525,'nabati '!BN:BN,Daily!$C$1)/6</f>
        <v>0</v>
      </c>
      <c r="O525" s="21">
        <f t="shared" si="47"/>
        <v>0</v>
      </c>
    </row>
    <row r="526" spans="1:15" s="367" customFormat="1" hidden="1" outlineLevel="1">
      <c r="A526" s="491">
        <v>9162</v>
      </c>
      <c r="B526" s="190" t="s">
        <v>53</v>
      </c>
      <c r="C526" s="20" t="s">
        <v>660</v>
      </c>
      <c r="D526" s="20" t="s">
        <v>596</v>
      </c>
      <c r="E526" s="448">
        <f>+SUMIFS('nabati '!B:B,'nabati '!$E:$E,Daily!$A526,'nabati '!$C:$C,Daily!$C$1)/6</f>
        <v>0</v>
      </c>
      <c r="F526" s="448">
        <f>+SUMIFS('nabati '!I:I,'nabati '!$L:$L,Daily!$A526,'nabati '!$J:$J,Daily!$C$1)/6</f>
        <v>0</v>
      </c>
      <c r="G526" s="448">
        <f>+SUMIFS('nabati '!P:P,'nabati '!$S:$S,Daily!$A526,'nabati '!$Q:$Q,Daily!$C$1)/60</f>
        <v>0</v>
      </c>
      <c r="H526" s="448">
        <f>+SUMIFS('nabati '!W:W,'nabati '!$Z:$Z,Daily!$A526,'nabati '!$X:$X,Daily!$C$1)/6</f>
        <v>0</v>
      </c>
      <c r="I526" s="448">
        <f>+SUMIFS('nabati '!AD:AD,'nabati '!$AG:$AG,Daily!$A526,'nabati '!$AE:$AE,Daily!$C$1)/60</f>
        <v>0</v>
      </c>
      <c r="J526" s="448">
        <f>+SUMIFS('nabati '!AK:AK,'nabati '!$AN:$AN,Daily!$A526,'nabati '!$AL:$AL,Daily!$C$1)/60</f>
        <v>0</v>
      </c>
      <c r="K526" s="448">
        <f>+SUMIFS('nabati '!AR:AR,'nabati '!$AU:$AU,Daily!$A526,'nabati '!$AS:$AS,Daily!$C$1)/60</f>
        <v>0</v>
      </c>
      <c r="L526" s="448">
        <f>+SUMIFS('nabati '!AY:AY,'nabati '!$BB:$BB,Daily!$A526,'nabati '!$AZ:$AZ,Daily!$C$1)/20</f>
        <v>0</v>
      </c>
      <c r="M526" s="337">
        <f>+SUMIFS('nabati '!BF:BF,'nabati '!$BI:$BI,Daily!$A526,'nabati '!$BG:$BG,Daily!$C$1)/6</f>
        <v>0</v>
      </c>
      <c r="N526" s="338">
        <f>+SUMIFS('nabati '!BM:BM,'nabati '!BP:BP,Daily!$A526,'nabati '!BN:BN,Daily!$C$1)/6</f>
        <v>0</v>
      </c>
      <c r="O526" s="21">
        <f t="shared" ref="O526:O533" si="48">+SUMPRODUCT($E$1:$M$1,E526:M526)</f>
        <v>0</v>
      </c>
    </row>
    <row r="527" spans="1:15" s="367" customFormat="1" hidden="1" outlineLevel="1">
      <c r="A527" s="492">
        <v>9163</v>
      </c>
      <c r="B527" s="190"/>
      <c r="C527" s="20" t="s">
        <v>661</v>
      </c>
      <c r="D527" s="20" t="s">
        <v>596</v>
      </c>
      <c r="E527" s="448">
        <f>+SUMIFS('nabati '!B:B,'nabati '!$E:$E,Daily!$A527,'nabati '!$C:$C,Daily!$C$1)/6</f>
        <v>0</v>
      </c>
      <c r="F527" s="448">
        <f>+SUMIFS('nabati '!I:I,'nabati '!$L:$L,Daily!$A527,'nabati '!$J:$J,Daily!$C$1)/6</f>
        <v>0</v>
      </c>
      <c r="G527" s="448">
        <f>+SUMIFS('nabati '!P:P,'nabati '!$S:$S,Daily!$A527,'nabati '!$Q:$Q,Daily!$C$1)/60</f>
        <v>0</v>
      </c>
      <c r="H527" s="448">
        <f>+SUMIFS('nabati '!W:W,'nabati '!$Z:$Z,Daily!$A527,'nabati '!$X:$X,Daily!$C$1)/6</f>
        <v>0</v>
      </c>
      <c r="I527" s="448">
        <f>+SUMIFS('nabati '!AD:AD,'nabati '!$AG:$AG,Daily!$A527,'nabati '!$AE:$AE,Daily!$C$1)/60</f>
        <v>0</v>
      </c>
      <c r="J527" s="448">
        <f>+SUMIFS('nabati '!AK:AK,'nabati '!$AN:$AN,Daily!$A527,'nabati '!$AL:$AL,Daily!$C$1)/60</f>
        <v>0</v>
      </c>
      <c r="K527" s="448">
        <f>+SUMIFS('nabati '!AR:AR,'nabati '!$AU:$AU,Daily!$A527,'nabati '!$AS:$AS,Daily!$C$1)/60</f>
        <v>0</v>
      </c>
      <c r="L527" s="448">
        <f>+SUMIFS('nabati '!AY:AY,'nabati '!$BB:$BB,Daily!$A527,'nabati '!$AZ:$AZ,Daily!$C$1)/20</f>
        <v>0</v>
      </c>
      <c r="M527" s="337">
        <f>+SUMIFS('nabati '!BF:BF,'nabati '!$BI:$BI,Daily!$A527,'nabati '!$BG:$BG,Daily!$C$1)/6</f>
        <v>0</v>
      </c>
      <c r="N527" s="338">
        <f>+SUMIFS('nabati '!BM:BM,'nabati '!BP:BP,Daily!$A527,'nabati '!BN:BN,Daily!$C$1)/6</f>
        <v>0</v>
      </c>
      <c r="O527" s="21">
        <f t="shared" si="48"/>
        <v>0</v>
      </c>
    </row>
    <row r="528" spans="1:15" s="367" customFormat="1" hidden="1" outlineLevel="1">
      <c r="A528" s="492">
        <v>9165</v>
      </c>
      <c r="B528" s="190"/>
      <c r="C528" s="20" t="s">
        <v>662</v>
      </c>
      <c r="D528" s="493" t="s">
        <v>596</v>
      </c>
      <c r="E528" s="448">
        <f>+SUMIFS('nabati '!B:B,'nabati '!$E:$E,Daily!$A528,'nabati '!$C:$C,Daily!$C$1)/6</f>
        <v>0</v>
      </c>
      <c r="F528" s="448">
        <f>+SUMIFS('nabati '!I:I,'nabati '!$L:$L,Daily!$A528,'nabati '!$J:$J,Daily!$C$1)/6</f>
        <v>0</v>
      </c>
      <c r="G528" s="448">
        <f>+SUMIFS('nabati '!P:P,'nabati '!$S:$S,Daily!$A528,'nabati '!$Q:$Q,Daily!$C$1)/60</f>
        <v>0</v>
      </c>
      <c r="H528" s="448">
        <f>+SUMIFS('nabati '!W:W,'nabati '!$Z:$Z,Daily!$A528,'nabati '!$X:$X,Daily!$C$1)/6</f>
        <v>0</v>
      </c>
      <c r="I528" s="448">
        <f>+SUMIFS('nabati '!AD:AD,'nabati '!$AG:$AG,Daily!$A528,'nabati '!$AE:$AE,Daily!$C$1)/60</f>
        <v>0</v>
      </c>
      <c r="J528" s="448">
        <f>+SUMIFS('nabati '!AK:AK,'nabati '!$AN:$AN,Daily!$A528,'nabati '!$AL:$AL,Daily!$C$1)/60</f>
        <v>0</v>
      </c>
      <c r="K528" s="448">
        <f>+SUMIFS('nabati '!AR:AR,'nabati '!$AU:$AU,Daily!$A528,'nabati '!$AS:$AS,Daily!$C$1)/60</f>
        <v>0</v>
      </c>
      <c r="L528" s="448">
        <f>+SUMIFS('nabati '!AY:AY,'nabati '!$BB:$BB,Daily!$A528,'nabati '!$AZ:$AZ,Daily!$C$1)/20</f>
        <v>0</v>
      </c>
      <c r="M528" s="337">
        <f>+SUMIFS('nabati '!BF:BF,'nabati '!$BI:$BI,Daily!$A528,'nabati '!$BG:$BG,Daily!$C$1)/6</f>
        <v>0</v>
      </c>
      <c r="N528" s="338">
        <f>+SUMIFS('nabati '!BM:BM,'nabati '!BP:BP,Daily!$A528,'nabati '!BN:BN,Daily!$C$1)/6</f>
        <v>0</v>
      </c>
      <c r="O528" s="21">
        <f t="shared" si="48"/>
        <v>0</v>
      </c>
    </row>
    <row r="529" spans="1:15" s="367" customFormat="1" hidden="1" outlineLevel="1">
      <c r="A529" s="492">
        <v>15002</v>
      </c>
      <c r="B529" s="190"/>
      <c r="C529" s="20" t="s">
        <v>663</v>
      </c>
      <c r="D529" s="493" t="s">
        <v>596</v>
      </c>
      <c r="E529" s="448">
        <f>+SUMIFS('nabati '!B:B,'nabati '!$E:$E,Daily!$A529,'nabati '!$C:$C,Daily!$C$1)/6</f>
        <v>0</v>
      </c>
      <c r="F529" s="448">
        <f>+SUMIFS('nabati '!I:I,'nabati '!$L:$L,Daily!$A529,'nabati '!$J:$J,Daily!$C$1)/6</f>
        <v>0</v>
      </c>
      <c r="G529" s="448">
        <f>+SUMIFS('nabati '!P:P,'nabati '!$S:$S,Daily!$A529,'nabati '!$Q:$Q,Daily!$C$1)/60</f>
        <v>0</v>
      </c>
      <c r="H529" s="448">
        <f>+SUMIFS('nabati '!W:W,'nabati '!$Z:$Z,Daily!$A529,'nabati '!$X:$X,Daily!$C$1)/6</f>
        <v>0</v>
      </c>
      <c r="I529" s="448">
        <f>+SUMIFS('nabati '!AD:AD,'nabati '!$AG:$AG,Daily!$A529,'nabati '!$AE:$AE,Daily!$C$1)/60</f>
        <v>0</v>
      </c>
      <c r="J529" s="448">
        <f>+SUMIFS('nabati '!AK:AK,'nabati '!$AN:$AN,Daily!$A529,'nabati '!$AL:$AL,Daily!$C$1)/60</f>
        <v>0</v>
      </c>
      <c r="K529" s="448">
        <f>+SUMIFS('nabati '!AR:AR,'nabati '!$AU:$AU,Daily!$A529,'nabati '!$AS:$AS,Daily!$C$1)/60</f>
        <v>0</v>
      </c>
      <c r="L529" s="448">
        <f>+SUMIFS('nabati '!AY:AY,'nabati '!$BB:$BB,Daily!$A529,'nabati '!$AZ:$AZ,Daily!$C$1)/20</f>
        <v>0</v>
      </c>
      <c r="M529" s="337">
        <f>+SUMIFS('nabati '!BF:BF,'nabati '!$BI:$BI,Daily!$A529,'nabati '!$BG:$BG,Daily!$C$1)/6</f>
        <v>0</v>
      </c>
      <c r="N529" s="338">
        <f>+SUMIFS('nabati '!BM:BM,'nabati '!BP:BP,Daily!$A529,'nabati '!BN:BN,Daily!$C$1)/6</f>
        <v>0</v>
      </c>
      <c r="O529" s="21">
        <f t="shared" si="48"/>
        <v>0</v>
      </c>
    </row>
    <row r="530" spans="1:15" s="367" customFormat="1" hidden="1" outlineLevel="1">
      <c r="A530" s="491">
        <v>69020</v>
      </c>
      <c r="B530" s="190" t="s">
        <v>53</v>
      </c>
      <c r="C530" s="20" t="s">
        <v>664</v>
      </c>
      <c r="D530" s="20" t="s">
        <v>596</v>
      </c>
      <c r="E530" s="448">
        <f>+SUMIFS('nabati '!B:B,'nabati '!$E:$E,Daily!$A530,'nabati '!$C:$C,Daily!$C$1)/6</f>
        <v>0</v>
      </c>
      <c r="F530" s="448">
        <f>+SUMIFS('nabati '!I:I,'nabati '!$L:$L,Daily!$A530,'nabati '!$J:$J,Daily!$C$1)/6</f>
        <v>0</v>
      </c>
      <c r="G530" s="448">
        <f>+SUMIFS('nabati '!P:P,'nabati '!$S:$S,Daily!$A530,'nabati '!$Q:$Q,Daily!$C$1)/60</f>
        <v>0</v>
      </c>
      <c r="H530" s="448">
        <f>+SUMIFS('nabati '!W:W,'nabati '!$Z:$Z,Daily!$A530,'nabati '!$X:$X,Daily!$C$1)/6</f>
        <v>0</v>
      </c>
      <c r="I530" s="448">
        <f>+SUMIFS('nabati '!AD:AD,'nabati '!$AG:$AG,Daily!$A530,'nabati '!$AE:$AE,Daily!$C$1)/60</f>
        <v>0</v>
      </c>
      <c r="J530" s="448">
        <f>+SUMIFS('nabati '!AK:AK,'nabati '!$AN:$AN,Daily!$A530,'nabati '!$AL:$AL,Daily!$C$1)/60</f>
        <v>0</v>
      </c>
      <c r="K530" s="448">
        <f>+SUMIFS('nabati '!AR:AR,'nabati '!$AU:$AU,Daily!$A530,'nabati '!$AS:$AS,Daily!$C$1)/60</f>
        <v>0</v>
      </c>
      <c r="L530" s="448">
        <f>+SUMIFS('nabati '!AY:AY,'nabati '!$BB:$BB,Daily!$A530,'nabati '!$AZ:$AZ,Daily!$C$1)/20</f>
        <v>0</v>
      </c>
      <c r="M530" s="337">
        <f>+SUMIFS('nabati '!BF:BF,'nabati '!$BI:$BI,Daily!$A530,'nabati '!$BG:$BG,Daily!$C$1)/6</f>
        <v>0</v>
      </c>
      <c r="N530" s="338">
        <f>+SUMIFS('nabati '!BM:BM,'nabati '!BP:BP,Daily!$A530,'nabati '!BN:BN,Daily!$C$1)/6</f>
        <v>0</v>
      </c>
      <c r="O530" s="21">
        <f t="shared" si="48"/>
        <v>0</v>
      </c>
    </row>
    <row r="531" spans="1:15" s="367" customFormat="1" hidden="1" outlineLevel="1">
      <c r="A531" s="190">
        <v>54701</v>
      </c>
      <c r="B531" s="190" t="s">
        <v>53</v>
      </c>
      <c r="C531" s="19" t="s">
        <v>665</v>
      </c>
      <c r="D531" s="20" t="s">
        <v>596</v>
      </c>
      <c r="E531" s="448">
        <f>+SUMIFS('nabati '!B:B,'nabati '!$E:$E,Daily!$A531,'nabati '!$C:$C,Daily!$C$1)/6</f>
        <v>0</v>
      </c>
      <c r="F531" s="448">
        <f>+SUMIFS('nabati '!I:I,'nabati '!$L:$L,Daily!$A531,'nabati '!$J:$J,Daily!$C$1)/6</f>
        <v>0</v>
      </c>
      <c r="G531" s="448">
        <f>+SUMIFS('nabati '!P:P,'nabati '!$S:$S,Daily!$A531,'nabati '!$Q:$Q,Daily!$C$1)/60</f>
        <v>0</v>
      </c>
      <c r="H531" s="448">
        <f>+SUMIFS('nabati '!W:W,'nabati '!$Z:$Z,Daily!$A531,'nabati '!$X:$X,Daily!$C$1)/6</f>
        <v>0</v>
      </c>
      <c r="I531" s="448">
        <f>+SUMIFS('nabati '!AD:AD,'nabati '!$AG:$AG,Daily!$A531,'nabati '!$AE:$AE,Daily!$C$1)/60</f>
        <v>0</v>
      </c>
      <c r="J531" s="448">
        <f>+SUMIFS('nabati '!AK:AK,'nabati '!$AN:$AN,Daily!$A531,'nabati '!$AL:$AL,Daily!$C$1)/60</f>
        <v>0</v>
      </c>
      <c r="K531" s="448">
        <f>+SUMIFS('nabati '!AR:AR,'nabati '!$AU:$AU,Daily!$A531,'nabati '!$AS:$AS,Daily!$C$1)/60</f>
        <v>0</v>
      </c>
      <c r="L531" s="448">
        <f>+SUMIFS('nabati '!AY:AY,'nabati '!$BB:$BB,Daily!$A531,'nabati '!$AZ:$AZ,Daily!$C$1)/20</f>
        <v>0</v>
      </c>
      <c r="M531" s="337">
        <f>+SUMIFS('nabati '!BF:BF,'nabati '!$BI:$BI,Daily!$A531,'nabati '!$BG:$BG,Daily!$C$1)/6</f>
        <v>0</v>
      </c>
      <c r="N531" s="338">
        <f>+SUMIFS('nabati '!BM:BM,'nabati '!BP:BP,Daily!$A531,'nabati '!BN:BN,Daily!$C$1)/6</f>
        <v>0</v>
      </c>
      <c r="O531" s="21">
        <f t="shared" si="48"/>
        <v>0</v>
      </c>
    </row>
    <row r="532" spans="1:15" s="367" customFormat="1" hidden="1" outlineLevel="1">
      <c r="A532" s="190">
        <v>18301</v>
      </c>
      <c r="B532" s="190" t="s">
        <v>53</v>
      </c>
      <c r="C532" s="19" t="s">
        <v>666</v>
      </c>
      <c r="D532" s="20" t="s">
        <v>596</v>
      </c>
      <c r="E532" s="448">
        <f>+SUMIFS('nabati '!B:B,'nabati '!$E:$E,Daily!$A532,'nabati '!$C:$C,Daily!$C$1)/6</f>
        <v>0</v>
      </c>
      <c r="F532" s="448">
        <f>+SUMIFS('nabati '!I:I,'nabati '!$L:$L,Daily!$A532,'nabati '!$J:$J,Daily!$C$1)/6</f>
        <v>0</v>
      </c>
      <c r="G532" s="448">
        <f>+SUMIFS('nabati '!P:P,'nabati '!$S:$S,Daily!$A532,'nabati '!$Q:$Q,Daily!$C$1)/60</f>
        <v>0</v>
      </c>
      <c r="H532" s="448">
        <f>+SUMIFS('nabati '!W:W,'nabati '!$Z:$Z,Daily!$A532,'nabati '!$X:$X,Daily!$C$1)/6</f>
        <v>0</v>
      </c>
      <c r="I532" s="448">
        <f>+SUMIFS('nabati '!AD:AD,'nabati '!$AG:$AG,Daily!$A532,'nabati '!$AE:$AE,Daily!$C$1)/60</f>
        <v>0</v>
      </c>
      <c r="J532" s="448">
        <f>+SUMIFS('nabati '!AK:AK,'nabati '!$AN:$AN,Daily!$A532,'nabati '!$AL:$AL,Daily!$C$1)/60</f>
        <v>0</v>
      </c>
      <c r="K532" s="448">
        <f>+SUMIFS('nabati '!AR:AR,'nabati '!$AU:$AU,Daily!$A532,'nabati '!$AS:$AS,Daily!$C$1)/60</f>
        <v>0</v>
      </c>
      <c r="L532" s="448">
        <f>+SUMIFS('nabati '!AY:AY,'nabati '!$BB:$BB,Daily!$A532,'nabati '!$AZ:$AZ,Daily!$C$1)/20</f>
        <v>0</v>
      </c>
      <c r="M532" s="337">
        <f>+SUMIFS('nabati '!BF:BF,'nabati '!$BI:$BI,Daily!$A532,'nabati '!$BG:$BG,Daily!$C$1)/6</f>
        <v>0</v>
      </c>
      <c r="N532" s="338">
        <f>+SUMIFS('nabati '!BM:BM,'nabati '!BP:BP,Daily!$A532,'nabati '!BN:BN,Daily!$C$1)/6</f>
        <v>0</v>
      </c>
      <c r="O532" s="21">
        <f t="shared" si="48"/>
        <v>0</v>
      </c>
    </row>
    <row r="533" spans="1:15" s="367" customFormat="1" hidden="1" outlineLevel="1">
      <c r="A533" s="190">
        <v>18501</v>
      </c>
      <c r="B533" s="190" t="s">
        <v>53</v>
      </c>
      <c r="C533" s="20" t="s">
        <v>667</v>
      </c>
      <c r="D533" s="20" t="s">
        <v>596</v>
      </c>
      <c r="E533" s="448">
        <f>+SUMIFS('nabati '!B:B,'nabati '!$E:$E,Daily!$A533,'nabati '!$C:$C,Daily!$C$1)/6</f>
        <v>0</v>
      </c>
      <c r="F533" s="448">
        <f>+SUMIFS('nabati '!I:I,'nabati '!$L:$L,Daily!$A533,'nabati '!$J:$J,Daily!$C$1)/6</f>
        <v>0</v>
      </c>
      <c r="G533" s="448">
        <f>+SUMIFS('nabati '!P:P,'nabati '!$S:$S,Daily!$A533,'nabati '!$Q:$Q,Daily!$C$1)/60</f>
        <v>0</v>
      </c>
      <c r="H533" s="448">
        <f>+SUMIFS('nabati '!W:W,'nabati '!$Z:$Z,Daily!$A533,'nabati '!$X:$X,Daily!$C$1)/6</f>
        <v>0</v>
      </c>
      <c r="I533" s="448">
        <f>+SUMIFS('nabati '!AD:AD,'nabati '!$AG:$AG,Daily!$A533,'nabati '!$AE:$AE,Daily!$C$1)/60</f>
        <v>0</v>
      </c>
      <c r="J533" s="448">
        <f>+SUMIFS('nabati '!AK:AK,'nabati '!$AN:$AN,Daily!$A533,'nabati '!$AL:$AL,Daily!$C$1)/60</f>
        <v>0</v>
      </c>
      <c r="K533" s="448">
        <f>+SUMIFS('nabati '!AR:AR,'nabati '!$AU:$AU,Daily!$A533,'nabati '!$AS:$AS,Daily!$C$1)/60</f>
        <v>0</v>
      </c>
      <c r="L533" s="448">
        <f>+SUMIFS('nabati '!AY:AY,'nabati '!$BB:$BB,Daily!$A533,'nabati '!$AZ:$AZ,Daily!$C$1)/20</f>
        <v>0</v>
      </c>
      <c r="M533" s="337">
        <f>+SUMIFS('nabati '!BF:BF,'nabati '!$BI:$BI,Daily!$A533,'nabati '!$BG:$BG,Daily!$C$1)/6</f>
        <v>0</v>
      </c>
      <c r="N533" s="338">
        <f>+SUMIFS('nabati '!BM:BM,'nabati '!BP:BP,Daily!$A533,'nabati '!BN:BN,Daily!$C$1)/6</f>
        <v>0</v>
      </c>
      <c r="O533" s="21">
        <f t="shared" si="48"/>
        <v>0</v>
      </c>
    </row>
    <row r="534" spans="1:15" s="367" customFormat="1" collapsed="1">
      <c r="A534" s="494" t="s">
        <v>668</v>
      </c>
      <c r="B534" s="187" t="s">
        <v>53</v>
      </c>
      <c r="C534" s="495" t="s">
        <v>668</v>
      </c>
      <c r="D534" s="495" t="s">
        <v>668</v>
      </c>
      <c r="E534" s="496" t="s">
        <v>668</v>
      </c>
      <c r="F534" s="497" t="s">
        <v>668</v>
      </c>
      <c r="G534" s="497" t="s">
        <v>668</v>
      </c>
      <c r="H534" s="497" t="s">
        <v>668</v>
      </c>
      <c r="I534" s="497" t="s">
        <v>668</v>
      </c>
      <c r="J534" s="497" t="s">
        <v>668</v>
      </c>
      <c r="K534" s="498" t="s">
        <v>668</v>
      </c>
      <c r="L534" s="498" t="s">
        <v>668</v>
      </c>
      <c r="M534" s="499"/>
      <c r="N534" s="500"/>
      <c r="O534" s="501" t="s">
        <v>668</v>
      </c>
    </row>
  </sheetData>
  <mergeCells count="6">
    <mergeCell ref="Q2:Q3"/>
    <mergeCell ref="A3:A4"/>
    <mergeCell ref="C3:C4"/>
    <mergeCell ref="D3:D4"/>
    <mergeCell ref="O2:O4"/>
    <mergeCell ref="P2:P4"/>
  </mergeCells>
  <conditionalFormatting sqref="A24">
    <cfRule type="duplicateValues" dxfId="226" priority="29"/>
  </conditionalFormatting>
  <conditionalFormatting sqref="A58">
    <cfRule type="duplicateValues" dxfId="225" priority="28"/>
  </conditionalFormatting>
  <conditionalFormatting sqref="A63">
    <cfRule type="duplicateValues" dxfId="224" priority="27"/>
  </conditionalFormatting>
  <conditionalFormatting sqref="A92">
    <cfRule type="duplicateValues" dxfId="223" priority="71"/>
  </conditionalFormatting>
  <conditionalFormatting sqref="A93">
    <cfRule type="duplicateValues" dxfId="222" priority="72"/>
  </conditionalFormatting>
  <conditionalFormatting sqref="A94">
    <cfRule type="duplicateValues" dxfId="221" priority="70"/>
  </conditionalFormatting>
  <conditionalFormatting sqref="A98">
    <cfRule type="duplicateValues" dxfId="220" priority="69"/>
  </conditionalFormatting>
  <conditionalFormatting sqref="A99">
    <cfRule type="duplicateValues" dxfId="219" priority="78"/>
  </conditionalFormatting>
  <conditionalFormatting sqref="A177">
    <cfRule type="duplicateValues" dxfId="218" priority="58"/>
  </conditionalFormatting>
  <conditionalFormatting sqref="A178">
    <cfRule type="duplicateValues" dxfId="217" priority="55"/>
  </conditionalFormatting>
  <conditionalFormatting sqref="A181">
    <cfRule type="duplicateValues" dxfId="216" priority="52"/>
  </conditionalFormatting>
  <conditionalFormatting sqref="A182">
    <cfRule type="duplicateValues" dxfId="215" priority="53"/>
  </conditionalFormatting>
  <conditionalFormatting sqref="A183">
    <cfRule type="duplicateValues" dxfId="214" priority="54"/>
  </conditionalFormatting>
  <conditionalFormatting sqref="A188">
    <cfRule type="duplicateValues" dxfId="213" priority="61"/>
  </conditionalFormatting>
  <conditionalFormatting sqref="A244">
    <cfRule type="duplicateValues" dxfId="212" priority="91"/>
  </conditionalFormatting>
  <conditionalFormatting sqref="A245">
    <cfRule type="duplicateValues" dxfId="211" priority="90"/>
  </conditionalFormatting>
  <conditionalFormatting sqref="A253">
    <cfRule type="duplicateValues" dxfId="210" priority="88"/>
  </conditionalFormatting>
  <conditionalFormatting sqref="A267">
    <cfRule type="duplicateValues" dxfId="209" priority="92"/>
  </conditionalFormatting>
  <conditionalFormatting sqref="A318">
    <cfRule type="duplicateValues" dxfId="208" priority="127"/>
  </conditionalFormatting>
  <conditionalFormatting sqref="A319">
    <cfRule type="duplicateValues" dxfId="207" priority="126"/>
  </conditionalFormatting>
  <conditionalFormatting sqref="A322">
    <cfRule type="duplicateValues" dxfId="206" priority="121"/>
  </conditionalFormatting>
  <conditionalFormatting sqref="A323">
    <cfRule type="duplicateValues" dxfId="205" priority="131"/>
  </conditionalFormatting>
  <conditionalFormatting sqref="A328">
    <cfRule type="duplicateValues" dxfId="204" priority="124"/>
  </conditionalFormatting>
  <conditionalFormatting sqref="A331">
    <cfRule type="duplicateValues" dxfId="203" priority="128"/>
  </conditionalFormatting>
  <conditionalFormatting sqref="A332">
    <cfRule type="duplicateValues" dxfId="202" priority="125"/>
  </conditionalFormatting>
  <conditionalFormatting sqref="A333">
    <cfRule type="duplicateValues" dxfId="201" priority="123"/>
  </conditionalFormatting>
  <conditionalFormatting sqref="A334">
    <cfRule type="duplicateValues" dxfId="200" priority="122"/>
  </conditionalFormatting>
  <conditionalFormatting sqref="A336">
    <cfRule type="duplicateValues" dxfId="199" priority="4"/>
  </conditionalFormatting>
  <conditionalFormatting sqref="B339">
    <cfRule type="duplicateValues" dxfId="198" priority="33"/>
  </conditionalFormatting>
  <conditionalFormatting sqref="A355">
    <cfRule type="duplicateValues" dxfId="197" priority="5"/>
  </conditionalFormatting>
  <conditionalFormatting sqref="A356">
    <cfRule type="duplicateValues" dxfId="196" priority="16"/>
  </conditionalFormatting>
  <conditionalFormatting sqref="A357">
    <cfRule type="duplicateValues" dxfId="195" priority="17"/>
  </conditionalFormatting>
  <conditionalFormatting sqref="A358">
    <cfRule type="duplicateValues" dxfId="194" priority="13"/>
  </conditionalFormatting>
  <conditionalFormatting sqref="B358">
    <cfRule type="duplicateValues" dxfId="193" priority="8"/>
  </conditionalFormatting>
  <conditionalFormatting sqref="A365">
    <cfRule type="duplicateValues" dxfId="192" priority="12"/>
  </conditionalFormatting>
  <conditionalFormatting sqref="A366">
    <cfRule type="duplicateValues" dxfId="191" priority="11"/>
  </conditionalFormatting>
  <conditionalFormatting sqref="A370">
    <cfRule type="duplicateValues" dxfId="190" priority="7"/>
  </conditionalFormatting>
  <conditionalFormatting sqref="B370">
    <cfRule type="duplicateValues" dxfId="189" priority="6"/>
  </conditionalFormatting>
  <conditionalFormatting sqref="A371">
    <cfRule type="duplicateValues" dxfId="188" priority="15"/>
  </conditionalFormatting>
  <conditionalFormatting sqref="B422">
    <cfRule type="duplicateValues" dxfId="187" priority="32"/>
  </conditionalFormatting>
  <conditionalFormatting sqref="A95:A97">
    <cfRule type="duplicateValues" dxfId="186" priority="76"/>
  </conditionalFormatting>
  <conditionalFormatting sqref="A100:A108">
    <cfRule type="duplicateValues" dxfId="185" priority="68"/>
  </conditionalFormatting>
  <conditionalFormatting sqref="A113:A114">
    <cfRule type="duplicateValues" dxfId="184" priority="67"/>
  </conditionalFormatting>
  <conditionalFormatting sqref="A169:A172">
    <cfRule type="duplicateValues" dxfId="183" priority="62"/>
  </conditionalFormatting>
  <conditionalFormatting sqref="A173:A176">
    <cfRule type="duplicateValues" dxfId="182" priority="64"/>
  </conditionalFormatting>
  <conditionalFormatting sqref="A179:A180">
    <cfRule type="duplicateValues" dxfId="181" priority="66"/>
  </conditionalFormatting>
  <conditionalFormatting sqref="A184:A186">
    <cfRule type="duplicateValues" dxfId="180" priority="51"/>
  </conditionalFormatting>
  <conditionalFormatting sqref="A192:A193">
    <cfRule type="duplicateValues" dxfId="179" priority="63"/>
  </conditionalFormatting>
  <conditionalFormatting sqref="A194:A195">
    <cfRule type="duplicateValues" dxfId="178" priority="57"/>
  </conditionalFormatting>
  <conditionalFormatting sqref="A196:A197">
    <cfRule type="duplicateValues" dxfId="177" priority="56"/>
  </conditionalFormatting>
  <conditionalFormatting sqref="A198:A199">
    <cfRule type="duplicateValues" dxfId="176" priority="50"/>
  </conditionalFormatting>
  <conditionalFormatting sqref="A211:A241">
    <cfRule type="duplicateValues" dxfId="175" priority="96"/>
  </conditionalFormatting>
  <conditionalFormatting sqref="A242:A243">
    <cfRule type="duplicateValues" dxfId="174" priority="94"/>
  </conditionalFormatting>
  <conditionalFormatting sqref="A246:A247">
    <cfRule type="duplicateValues" dxfId="173" priority="89"/>
  </conditionalFormatting>
  <conditionalFormatting sqref="A248:A252">
    <cfRule type="duplicateValues" dxfId="172" priority="93"/>
  </conditionalFormatting>
  <conditionalFormatting sqref="A255:A257">
    <cfRule type="duplicateValues" dxfId="171" priority="87"/>
  </conditionalFormatting>
  <conditionalFormatting sqref="A280:A282">
    <cfRule type="duplicateValues" dxfId="170" priority="133"/>
  </conditionalFormatting>
  <conditionalFormatting sqref="A283:A317">
    <cfRule type="duplicateValues" dxfId="169" priority="132"/>
  </conditionalFormatting>
  <conditionalFormatting sqref="A320:A321">
    <cfRule type="duplicateValues" dxfId="168" priority="129"/>
  </conditionalFormatting>
  <conditionalFormatting sqref="A324:A327">
    <cfRule type="duplicateValues" dxfId="167" priority="120"/>
  </conditionalFormatting>
  <conditionalFormatting sqref="A329:A330">
    <cfRule type="duplicateValues" dxfId="166" priority="130"/>
  </conditionalFormatting>
  <conditionalFormatting sqref="A359:A364">
    <cfRule type="duplicateValues" dxfId="165" priority="14"/>
  </conditionalFormatting>
  <conditionalFormatting sqref="A367:A369">
    <cfRule type="duplicateValues" dxfId="164" priority="10"/>
  </conditionalFormatting>
  <conditionalFormatting sqref="A413:A414">
    <cfRule type="duplicateValues" dxfId="163" priority="3"/>
  </conditionalFormatting>
  <conditionalFormatting sqref="A415:A421">
    <cfRule type="duplicateValues" dxfId="162" priority="2"/>
  </conditionalFormatting>
  <conditionalFormatting sqref="B359:B369">
    <cfRule type="duplicateValues" dxfId="161" priority="9"/>
  </conditionalFormatting>
  <conditionalFormatting sqref="B413:B421">
    <cfRule type="duplicateValues" dxfId="160" priority="1"/>
  </conditionalFormatting>
  <conditionalFormatting sqref="C198:C199">
    <cfRule type="containsText" dxfId="159" priority="48" operator="containsText" text="NQ">
      <formula>NOT(ISERROR(SEARCH("NQ",C198)))</formula>
    </cfRule>
    <cfRule type="containsText" priority="49" operator="containsText" text="NQ">
      <formula>NOT(ISERROR(SEARCH("NQ",C198)))</formula>
    </cfRule>
  </conditionalFormatting>
  <conditionalFormatting sqref="A74:A91 A109:A112">
    <cfRule type="duplicateValues" dxfId="158" priority="77"/>
  </conditionalFormatting>
  <conditionalFormatting sqref="A122:A168 A187 A189:A191">
    <cfRule type="duplicateValues" dxfId="157" priority="65"/>
  </conditionalFormatting>
  <conditionalFormatting sqref="A254 A258">
    <cfRule type="duplicateValues" dxfId="156" priority="95"/>
  </conditionalFormatting>
  <conditionalFormatting sqref="A259 A261:A266">
    <cfRule type="duplicateValues" dxfId="155" priority="86"/>
  </conditionalFormatting>
  <conditionalFormatting sqref="A335 A337">
    <cfRule type="duplicateValues" dxfId="154" priority="15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534"/>
  <sheetViews>
    <sheetView showGridLines="0" zoomScale="72" zoomScaleNormal="72" workbookViewId="0">
      <pane xSplit="4" ySplit="10" topLeftCell="E11" activePane="bottomRight" state="frozen"/>
      <selection pane="topRight"/>
      <selection pane="bottomLeft"/>
      <selection pane="bottomRight" activeCell="S64" sqref="S64"/>
    </sheetView>
  </sheetViews>
  <sheetFormatPr defaultColWidth="9.140625" defaultRowHeight="12" outlineLevelRow="1"/>
  <cols>
    <col min="1" max="1" width="8.140625" style="271" customWidth="1"/>
    <col min="2" max="2" width="4.140625" style="271" hidden="1" customWidth="1"/>
    <col min="3" max="3" width="25" style="272" customWidth="1"/>
    <col min="4" max="4" width="18.85546875" style="265" customWidth="1"/>
    <col min="5" max="5" width="9.5703125" style="263" customWidth="1"/>
    <col min="6" max="6" width="7.85546875" style="263" customWidth="1"/>
    <col min="7" max="7" width="8.42578125" style="263" customWidth="1"/>
    <col min="8" max="8" width="10.5703125" style="263" customWidth="1"/>
    <col min="9" max="9" width="9.5703125" style="263" customWidth="1"/>
    <col min="10" max="10" width="9.7109375" style="263" customWidth="1"/>
    <col min="11" max="11" width="10.140625" style="271" hidden="1" customWidth="1"/>
    <col min="12" max="12" width="8.140625" style="271" customWidth="1"/>
    <col min="13" max="13" width="7.5703125" style="271" hidden="1" customWidth="1"/>
    <col min="14" max="14" width="7.42578125" style="273" hidden="1" customWidth="1"/>
    <col min="15" max="15" width="11.28515625" style="274" customWidth="1"/>
    <col min="16" max="16384" width="9.140625" style="265"/>
  </cols>
  <sheetData>
    <row r="1" spans="1:15" s="262" customFormat="1" ht="23.25">
      <c r="A1" s="275" t="s">
        <v>669</v>
      </c>
      <c r="B1" s="275"/>
      <c r="C1" s="276">
        <v>3</v>
      </c>
      <c r="D1" s="277" t="s">
        <v>9</v>
      </c>
      <c r="E1" s="278">
        <v>125.9</v>
      </c>
      <c r="F1" s="278">
        <v>190.7</v>
      </c>
      <c r="G1" s="279">
        <v>330</v>
      </c>
      <c r="H1" s="279">
        <v>224</v>
      </c>
      <c r="I1" s="279">
        <v>330</v>
      </c>
      <c r="J1" s="317">
        <v>280</v>
      </c>
      <c r="K1" s="318"/>
      <c r="L1" s="318">
        <v>374</v>
      </c>
      <c r="M1" s="23">
        <v>290400</v>
      </c>
      <c r="N1" s="319"/>
      <c r="O1" s="320"/>
    </row>
    <row r="2" spans="1:15" s="262" customFormat="1" ht="19.5" customHeight="1">
      <c r="A2" s="280"/>
      <c r="B2" s="281"/>
      <c r="C2" s="282"/>
      <c r="D2" s="283" t="s">
        <v>10</v>
      </c>
      <c r="E2" s="284">
        <v>3284683</v>
      </c>
      <c r="F2" s="285">
        <v>3352387</v>
      </c>
      <c r="G2" s="286">
        <v>3373113</v>
      </c>
      <c r="H2" s="284">
        <v>3384346</v>
      </c>
      <c r="I2" s="285">
        <v>3384347</v>
      </c>
      <c r="J2" s="286">
        <v>3479885</v>
      </c>
      <c r="K2" s="284"/>
      <c r="L2" s="284">
        <v>3408152</v>
      </c>
      <c r="M2" s="321">
        <v>3360436</v>
      </c>
      <c r="N2" s="322"/>
      <c r="O2" s="576" t="s">
        <v>11</v>
      </c>
    </row>
    <row r="3" spans="1:15" s="263" customFormat="1" ht="41.1" customHeight="1">
      <c r="A3" s="574" t="s">
        <v>14</v>
      </c>
      <c r="B3" s="287"/>
      <c r="C3" s="575" t="s">
        <v>15</v>
      </c>
      <c r="D3" s="575" t="s">
        <v>16</v>
      </c>
      <c r="E3" s="288" t="s">
        <v>670</v>
      </c>
      <c r="F3" s="289" t="s">
        <v>18</v>
      </c>
      <c r="G3" s="290" t="s">
        <v>19</v>
      </c>
      <c r="H3" s="288" t="s">
        <v>20</v>
      </c>
      <c r="I3" s="289" t="s">
        <v>21</v>
      </c>
      <c r="J3" s="290" t="s">
        <v>22</v>
      </c>
      <c r="K3" s="288"/>
      <c r="L3" s="288" t="s">
        <v>23</v>
      </c>
      <c r="M3" s="323" t="s">
        <v>24</v>
      </c>
      <c r="N3" s="324"/>
      <c r="O3" s="577"/>
    </row>
    <row r="4" spans="1:15" s="263" customFormat="1" ht="12" hidden="1" customHeight="1">
      <c r="A4" s="574"/>
      <c r="B4" s="291"/>
      <c r="C4" s="575"/>
      <c r="D4" s="575"/>
      <c r="E4" s="93" t="s">
        <v>1</v>
      </c>
      <c r="F4" s="94" t="s">
        <v>1</v>
      </c>
      <c r="G4" s="95" t="s">
        <v>1</v>
      </c>
      <c r="H4" s="93" t="s">
        <v>1</v>
      </c>
      <c r="I4" s="94" t="s">
        <v>1</v>
      </c>
      <c r="J4" s="95" t="s">
        <v>1</v>
      </c>
      <c r="K4" s="93"/>
      <c r="L4" s="93" t="s">
        <v>1</v>
      </c>
      <c r="M4" s="325" t="s">
        <v>1</v>
      </c>
      <c r="N4" s="326"/>
      <c r="O4" s="577"/>
    </row>
    <row r="5" spans="1:15" s="264" customFormat="1" ht="12.75">
      <c r="A5" s="292"/>
      <c r="B5" s="293"/>
      <c r="C5" s="294"/>
      <c r="D5" s="295" t="s">
        <v>15</v>
      </c>
      <c r="E5" s="296">
        <f t="shared" ref="E5:N5" si="0">+SUM(E6:E9)</f>
        <v>909</v>
      </c>
      <c r="F5" s="296">
        <f t="shared" si="0"/>
        <v>302</v>
      </c>
      <c r="G5" s="296">
        <f t="shared" si="0"/>
        <v>0</v>
      </c>
      <c r="H5" s="296">
        <f t="shared" si="0"/>
        <v>0</v>
      </c>
      <c r="I5" s="296">
        <f t="shared" si="0"/>
        <v>0</v>
      </c>
      <c r="J5" s="296">
        <f t="shared" si="0"/>
        <v>0</v>
      </c>
      <c r="K5" s="296">
        <f t="shared" si="0"/>
        <v>0</v>
      </c>
      <c r="L5" s="296">
        <f t="shared" si="0"/>
        <v>0</v>
      </c>
      <c r="M5" s="296">
        <f t="shared" si="0"/>
        <v>0</v>
      </c>
      <c r="N5" s="296">
        <f t="shared" si="0"/>
        <v>0</v>
      </c>
      <c r="O5" s="327">
        <f>+SUMPRODUCT($E$1:$M$1,E5:M5)</f>
        <v>172034.5</v>
      </c>
    </row>
    <row r="6" spans="1:15" s="264" customFormat="1" ht="12.75">
      <c r="A6" s="297"/>
      <c r="B6" s="105"/>
      <c r="C6" s="106"/>
      <c r="D6" s="298" t="s">
        <v>25</v>
      </c>
      <c r="E6" s="299">
        <f t="shared" ref="E6:N6" si="1">+SUM(E10,E65,E115,E200,E268)</f>
        <v>332</v>
      </c>
      <c r="F6" s="299">
        <f t="shared" si="1"/>
        <v>161</v>
      </c>
      <c r="G6" s="299">
        <f t="shared" si="1"/>
        <v>0</v>
      </c>
      <c r="H6" s="299">
        <f t="shared" si="1"/>
        <v>0</v>
      </c>
      <c r="I6" s="299">
        <f t="shared" si="1"/>
        <v>0</v>
      </c>
      <c r="J6" s="299">
        <f t="shared" si="1"/>
        <v>0</v>
      </c>
      <c r="K6" s="299">
        <f t="shared" si="1"/>
        <v>0</v>
      </c>
      <c r="L6" s="299">
        <f t="shared" si="1"/>
        <v>0</v>
      </c>
      <c r="M6" s="328">
        <f t="shared" si="1"/>
        <v>0</v>
      </c>
      <c r="N6" s="328">
        <f t="shared" si="1"/>
        <v>0</v>
      </c>
      <c r="O6" s="329">
        <f>+SUMPRODUCT($E$1:$M$1,E6:M6)</f>
        <v>72501.5</v>
      </c>
    </row>
    <row r="7" spans="1:15" s="264" customFormat="1" ht="11.1" customHeight="1">
      <c r="A7" s="297"/>
      <c r="B7" s="105"/>
      <c r="C7" s="106"/>
      <c r="D7" s="298" t="s">
        <v>26</v>
      </c>
      <c r="E7" s="299">
        <f t="shared" ref="E7:L7" si="2">+SUM(E373,E398,E422,E339)</f>
        <v>496</v>
      </c>
      <c r="F7" s="299">
        <f t="shared" si="2"/>
        <v>105</v>
      </c>
      <c r="G7" s="299">
        <f t="shared" si="2"/>
        <v>0</v>
      </c>
      <c r="H7" s="299">
        <f t="shared" si="2"/>
        <v>0</v>
      </c>
      <c r="I7" s="299">
        <f t="shared" si="2"/>
        <v>0</v>
      </c>
      <c r="J7" s="299">
        <f t="shared" si="2"/>
        <v>0</v>
      </c>
      <c r="K7" s="299">
        <f t="shared" si="2"/>
        <v>0</v>
      </c>
      <c r="L7" s="299">
        <f t="shared" si="2"/>
        <v>0</v>
      </c>
      <c r="M7" s="328">
        <f>+SUM(M339,M373,M398,M422)</f>
        <v>0</v>
      </c>
      <c r="N7" s="328">
        <f>+SUM(N339,N373,N398,N422)</f>
        <v>0</v>
      </c>
      <c r="O7" s="329">
        <f>+SUMPRODUCT($E$1:$M$1,E7:M7)</f>
        <v>82469.899999999994</v>
      </c>
    </row>
    <row r="8" spans="1:15" s="264" customFormat="1" ht="12.75">
      <c r="A8" s="297"/>
      <c r="B8" s="105"/>
      <c r="C8" s="106"/>
      <c r="D8" s="298" t="s">
        <v>27</v>
      </c>
      <c r="E8" s="299">
        <f t="shared" ref="E8:L8" si="3">+E461</f>
        <v>78</v>
      </c>
      <c r="F8" s="299">
        <f t="shared" si="3"/>
        <v>36</v>
      </c>
      <c r="G8" s="299">
        <f t="shared" si="3"/>
        <v>0</v>
      </c>
      <c r="H8" s="299">
        <f t="shared" si="3"/>
        <v>0</v>
      </c>
      <c r="I8" s="299">
        <f t="shared" si="3"/>
        <v>0</v>
      </c>
      <c r="J8" s="299">
        <f t="shared" si="3"/>
        <v>0</v>
      </c>
      <c r="K8" s="299">
        <f t="shared" si="3"/>
        <v>0</v>
      </c>
      <c r="L8" s="299">
        <f t="shared" si="3"/>
        <v>0</v>
      </c>
      <c r="M8" s="328">
        <f>M461</f>
        <v>0</v>
      </c>
      <c r="N8" s="328">
        <f>N461</f>
        <v>0</v>
      </c>
      <c r="O8" s="329">
        <f>+SUMPRODUCT($E$1:$M$1,E8:M8)</f>
        <v>16685.400000000001</v>
      </c>
    </row>
    <row r="9" spans="1:15" ht="11.25" hidden="1">
      <c r="A9" s="300">
        <v>807</v>
      </c>
      <c r="B9" s="301"/>
      <c r="C9" s="298" t="s">
        <v>28</v>
      </c>
      <c r="D9" s="298" t="s">
        <v>28</v>
      </c>
      <c r="E9" s="302">
        <f>(SUMIFS('nabati '!B$3:B$4944,'nabati '!$F3:$F4944,Weekly!$C$1)/6)-E6-E7-E8</f>
        <v>3</v>
      </c>
      <c r="F9" s="302">
        <f>+(SUMIFS('nabati '!I$3:I$4944,'nabati '!$M$3:$M$4944,Weekly!$C$1)/6)-F6-F7-F8</f>
        <v>0</v>
      </c>
      <c r="G9" s="302">
        <f>+(SUMIFS('nabati '!P$3:P$4944,'nabati '!$T$3:$T$4944,Weekly!$C$1)/60)-G6-G7-G8</f>
        <v>0</v>
      </c>
      <c r="H9" s="302">
        <f>+(SUMIFS('nabati '!W$3:W$4944,'nabati '!$AA$3:$AA$4944,Weekly!$C$1)/6)-H6-H7-H8</f>
        <v>0</v>
      </c>
      <c r="I9" s="302">
        <f>+(SUMIFS('nabati '!AD$3:AD$4944,'nabati '!$AH$3:$AH$4944,Weekly!$C$1)/60)-I6-I7-I8</f>
        <v>0</v>
      </c>
      <c r="J9" s="302">
        <f>+(SUMIFS('nabati '!AK$3:AK$4944,'nabati '!$AO$3:$AO$4944,Weekly!$C$1)/60)-J6-J7-J8</f>
        <v>0</v>
      </c>
      <c r="K9" s="302">
        <f>+(SUMIFS('nabati '!AR$3:AR$4944,'nabati '!$AV$3:$AV$4944,Weekly!$C$1)/60)-K6-K7-K8</f>
        <v>0</v>
      </c>
      <c r="L9" s="302">
        <f>+(SUMIFS('nabati '!AY$3:AY$4944,'nabati '!$BC$3:$BC$4944,Weekly!$C$1)/20)-L6-L7-L8</f>
        <v>0</v>
      </c>
      <c r="M9" s="330">
        <f>+SUM(M13,M68,M118,M203,M271)</f>
        <v>0</v>
      </c>
      <c r="N9" s="330">
        <f>+SUM(N13,N68,N118,N203,N271)</f>
        <v>0</v>
      </c>
      <c r="O9" s="331">
        <f>+SUMPRODUCT($E$1:$M$1,E9:M9)</f>
        <v>377.70000000000005</v>
      </c>
    </row>
    <row r="10" spans="1:15" s="69" customFormat="1" ht="12.75">
      <c r="A10" s="303"/>
      <c r="B10" s="304"/>
      <c r="C10" s="305"/>
      <c r="D10" s="306" t="s">
        <v>671</v>
      </c>
      <c r="E10" s="307">
        <f t="shared" ref="E10:N10" si="4">+SUM(E11:E64)</f>
        <v>76</v>
      </c>
      <c r="F10" s="307">
        <f t="shared" si="4"/>
        <v>23</v>
      </c>
      <c r="G10" s="307">
        <f t="shared" si="4"/>
        <v>0</v>
      </c>
      <c r="H10" s="307">
        <f t="shared" si="4"/>
        <v>0</v>
      </c>
      <c r="I10" s="307">
        <f t="shared" si="4"/>
        <v>0</v>
      </c>
      <c r="J10" s="307">
        <f t="shared" si="4"/>
        <v>0</v>
      </c>
      <c r="K10" s="307">
        <f t="shared" si="4"/>
        <v>0</v>
      </c>
      <c r="L10" s="307">
        <f t="shared" si="4"/>
        <v>0</v>
      </c>
      <c r="M10" s="307">
        <f t="shared" si="4"/>
        <v>0</v>
      </c>
      <c r="N10" s="332">
        <f t="shared" si="4"/>
        <v>0</v>
      </c>
      <c r="O10" s="333">
        <f t="shared" ref="O10:O58" si="5">+SUMPRODUCT($E$1:$N$1,E10:N10)</f>
        <v>13954.5</v>
      </c>
    </row>
    <row r="11" spans="1:15" s="266" customFormat="1" ht="15">
      <c r="A11" s="308" t="s">
        <v>30</v>
      </c>
      <c r="B11" s="309" t="s">
        <v>31</v>
      </c>
      <c r="C11" s="310" t="s">
        <v>32</v>
      </c>
      <c r="D11" s="311" t="s">
        <v>672</v>
      </c>
      <c r="E11" s="21">
        <f>+SUMIFS('nabati '!B:B,'nabati '!$E:$E,Weekly!$A11,'nabati '!$F:$F,Weekly!$C$1)/6</f>
        <v>10</v>
      </c>
      <c r="F11" s="21">
        <f>+SUMIFS('nabati '!I:I,'nabati '!$L:$L,Weekly!$A11,'nabati '!$M:$M,Weekly!$C$1)/6</f>
        <v>0</v>
      </c>
      <c r="G11" s="21">
        <f>+SUMIFS('nabati '!P:P,'nabati '!$S:$S,Weekly!$A11,'nabati '!$T:$T,Weekly!$C$1)/60</f>
        <v>0</v>
      </c>
      <c r="H11" s="21">
        <f>+SUMIFS('nabati '!W:W,'nabati '!$Z:$Z,Weekly!$A11,'nabati '!$AA:$AA,Weekly!$C$1)/6</f>
        <v>0</v>
      </c>
      <c r="I11" s="21">
        <f>+SUMIFS('nabati '!AD:AD,'nabati '!$AG:$AG,Weekly!$A11,'nabati '!$AH:$AH,Weekly!$C$1)/60</f>
        <v>0</v>
      </c>
      <c r="J11" s="21">
        <f>+SUMIFS('nabati '!AK:AK,'nabati '!$AN:$AN,Weekly!$A11,'nabati '!$AO:$AO,Weekly!$C$1)/60</f>
        <v>0</v>
      </c>
      <c r="K11" s="21">
        <f>+SUMIFS('nabati '!AR:AR,'nabati '!$AU:$AU,Weekly!$A11,'nabati '!$AV:$AV,Weekly!$C$1)/60</f>
        <v>0</v>
      </c>
      <c r="L11" s="21">
        <f>+SUMIFS('nabati '!AY:AY,'nabati '!$BB:$BB,Weekly!$A11,'nabati '!$BC:$BC,Weekly!$C$1)/20</f>
        <v>0</v>
      </c>
      <c r="M11" s="334">
        <f>+SUMIFS('nabati '!BF:BF,'nabati '!$BI:$BI,Weekly!$A11,'nabati '!$BG:$BG,Weekly!$C$1)/6</f>
        <v>0</v>
      </c>
      <c r="N11" s="335">
        <f>+SUMIFS('nabati '!BM:BM,'nabati '!BP:BP,Weekly!$A11,'nabati '!BN:BN,Weekly!$C$1)/6</f>
        <v>0</v>
      </c>
      <c r="O11" s="336">
        <f t="shared" si="5"/>
        <v>1259</v>
      </c>
    </row>
    <row r="12" spans="1:15" s="266" customFormat="1" ht="15" hidden="1" outlineLevel="1">
      <c r="A12" s="308" t="s">
        <v>34</v>
      </c>
      <c r="B12" s="309" t="s">
        <v>31</v>
      </c>
      <c r="C12" s="310" t="s">
        <v>35</v>
      </c>
      <c r="D12" s="311" t="s">
        <v>672</v>
      </c>
      <c r="E12" s="21">
        <f>+SUMIFS('nabati '!B:B,'nabati '!$E:$E,Weekly!$A12,'nabati '!$F:$F,Weekly!$C$1)/6</f>
        <v>10</v>
      </c>
      <c r="F12" s="21">
        <f>+SUMIFS('nabati '!I:I,'nabati '!$L:$L,Weekly!$A12,'nabati '!$M:$M,Weekly!$C$1)/6</f>
        <v>10</v>
      </c>
      <c r="G12" s="21">
        <f>+SUMIFS('nabati '!P:P,'nabati '!$S:$S,Weekly!$A12,'nabati '!$T:$T,Weekly!$C$1)/60</f>
        <v>0</v>
      </c>
      <c r="H12" s="21">
        <f>+SUMIFS('nabati '!W:W,'nabati '!$Z:$Z,Weekly!$A12,'nabati '!$AA:$AA,Weekly!$C$1)/6</f>
        <v>0</v>
      </c>
      <c r="I12" s="21">
        <f>+SUMIFS('nabati '!AD:AD,'nabati '!$AG:$AG,Weekly!$A12,'nabati '!$AH:$AH,Weekly!$C$1)/60</f>
        <v>0</v>
      </c>
      <c r="J12" s="21">
        <f>+SUMIFS('nabati '!AK:AK,'nabati '!$AN:$AN,Weekly!$A12,'nabati '!$AO:$AO,Weekly!$C$1)/60</f>
        <v>0</v>
      </c>
      <c r="K12" s="21">
        <f>+SUMIFS('nabati '!AR:AR,'nabati '!$AU:$AU,Weekly!$A12,'nabati '!$AV:$AV,Weekly!$C$1)/60</f>
        <v>0</v>
      </c>
      <c r="L12" s="21">
        <f>+SUMIFS('nabati '!AY:AY,'nabati '!$BB:$BB,Weekly!$A12,'nabati '!$BC:$BC,Weekly!$C$1)/20</f>
        <v>0</v>
      </c>
      <c r="M12" s="334">
        <f>+SUMIFS('nabati '!BF:BF,'nabati '!$BI:$BI,Weekly!$A12,'nabati '!$BG:$BG,Weekly!$C$1)/6</f>
        <v>0</v>
      </c>
      <c r="N12" s="335">
        <f>+SUMIFS('nabati '!BM:BM,'nabati '!BP:BP,Weekly!$A12,'nabati '!BN:BN,Weekly!$C$1)/6</f>
        <v>0</v>
      </c>
      <c r="O12" s="336">
        <f t="shared" si="5"/>
        <v>3166</v>
      </c>
    </row>
    <row r="13" spans="1:15" s="266" customFormat="1" ht="15" hidden="1" outlineLevel="1">
      <c r="A13" s="308" t="s">
        <v>36</v>
      </c>
      <c r="B13" s="309" t="s">
        <v>31</v>
      </c>
      <c r="C13" s="310" t="s">
        <v>37</v>
      </c>
      <c r="D13" s="311" t="s">
        <v>672</v>
      </c>
      <c r="E13" s="21">
        <f>+SUMIFS('nabati '!B:B,'nabati '!$E:$E,Weekly!$A13,'nabati '!$F:$F,Weekly!$C$1)/6</f>
        <v>15</v>
      </c>
      <c r="F13" s="21">
        <f>+SUMIFS('nabati '!I:I,'nabati '!$L:$L,Weekly!$A13,'nabati '!$M:$M,Weekly!$C$1)/6</f>
        <v>5</v>
      </c>
      <c r="G13" s="21">
        <f>+SUMIFS('nabati '!P:P,'nabati '!$S:$S,Weekly!$A13,'nabati '!$T:$T,Weekly!$C$1)/60</f>
        <v>0</v>
      </c>
      <c r="H13" s="21">
        <f>+SUMIFS('nabati '!W:W,'nabati '!$Z:$Z,Weekly!$A13,'nabati '!$AA:$AA,Weekly!$C$1)/6</f>
        <v>0</v>
      </c>
      <c r="I13" s="21">
        <f>+SUMIFS('nabati '!AD:AD,'nabati '!$AG:$AG,Weekly!$A13,'nabati '!$AH:$AH,Weekly!$C$1)/60</f>
        <v>0</v>
      </c>
      <c r="J13" s="21">
        <f>+SUMIFS('nabati '!AK:AK,'nabati '!$AN:$AN,Weekly!$A13,'nabati '!$AO:$AO,Weekly!$C$1)/60</f>
        <v>0</v>
      </c>
      <c r="K13" s="21">
        <f>+SUMIFS('nabati '!AR:AR,'nabati '!$AU:$AU,Weekly!$A13,'nabati '!$AV:$AV,Weekly!$C$1)/60</f>
        <v>0</v>
      </c>
      <c r="L13" s="21">
        <f>+SUMIFS('nabati '!AY:AY,'nabati '!$BB:$BB,Weekly!$A13,'nabati '!$BC:$BC,Weekly!$C$1)/20</f>
        <v>0</v>
      </c>
      <c r="M13" s="334">
        <f>+SUMIFS('nabati '!BF:BF,'nabati '!$BI:$BI,Weekly!$A13,'nabati '!$BG:$BG,Weekly!$C$1)/6</f>
        <v>0</v>
      </c>
      <c r="N13" s="335">
        <f>+SUMIFS('nabati '!BM:BM,'nabati '!BP:BP,Weekly!$A13,'nabati '!BN:BN,Weekly!$C$1)/6</f>
        <v>0</v>
      </c>
      <c r="O13" s="336">
        <f t="shared" si="5"/>
        <v>2842</v>
      </c>
    </row>
    <row r="14" spans="1:15" s="266" customFormat="1" ht="15" hidden="1" outlineLevel="1">
      <c r="A14" s="308" t="s">
        <v>38</v>
      </c>
      <c r="B14" s="309" t="s">
        <v>31</v>
      </c>
      <c r="C14" s="310" t="s">
        <v>39</v>
      </c>
      <c r="D14" s="311" t="s">
        <v>672</v>
      </c>
      <c r="E14" s="21">
        <f>+SUMIFS('nabati '!B:B,'nabati '!$E:$E,Weekly!$A14,'nabati '!$F:$F,Weekly!$C$1)/6</f>
        <v>0</v>
      </c>
      <c r="F14" s="21">
        <f>+SUMIFS('nabati '!I:I,'nabati '!$L:$L,Weekly!$A14,'nabati '!$M:$M,Weekly!$C$1)/6</f>
        <v>0</v>
      </c>
      <c r="G14" s="21">
        <f>+SUMIFS('nabati '!P:P,'nabati '!$S:$S,Weekly!$A14,'nabati '!$T:$T,Weekly!$C$1)/60</f>
        <v>0</v>
      </c>
      <c r="H14" s="21">
        <f>+SUMIFS('nabati '!W:W,'nabati '!$Z:$Z,Weekly!$A14,'nabati '!$AA:$AA,Weekly!$C$1)/6</f>
        <v>0</v>
      </c>
      <c r="I14" s="21">
        <f>+SUMIFS('nabati '!AD:AD,'nabati '!$AG:$AG,Weekly!$A14,'nabati '!$AH:$AH,Weekly!$C$1)/60</f>
        <v>0</v>
      </c>
      <c r="J14" s="21">
        <f>+SUMIFS('nabati '!AK:AK,'nabati '!$AN:$AN,Weekly!$A14,'nabati '!$AO:$AO,Weekly!$C$1)/60</f>
        <v>0</v>
      </c>
      <c r="K14" s="21">
        <f>+SUMIFS('nabati '!AR:AR,'nabati '!$AU:$AU,Weekly!$A14,'nabati '!$AV:$AV,Weekly!$C$1)/60</f>
        <v>0</v>
      </c>
      <c r="L14" s="21">
        <f>+SUMIFS('nabati '!AY:AY,'nabati '!$BB:$BB,Weekly!$A14,'nabati '!$BC:$BC,Weekly!$C$1)/20</f>
        <v>0</v>
      </c>
      <c r="M14" s="334">
        <f>+SUMIFS('nabati '!BF:BF,'nabati '!$BI:$BI,Weekly!$A14,'nabati '!$BG:$BG,Weekly!$C$1)/6</f>
        <v>0</v>
      </c>
      <c r="N14" s="335">
        <f>+SUMIFS('nabati '!BM:BM,'nabati '!BP:BP,Weekly!$A14,'nabati '!BN:BN,Weekly!$C$1)/6</f>
        <v>0</v>
      </c>
      <c r="O14" s="336">
        <f t="shared" si="5"/>
        <v>0</v>
      </c>
    </row>
    <row r="15" spans="1:15" s="266" customFormat="1" ht="15" hidden="1" outlineLevel="1">
      <c r="A15" s="308" t="s">
        <v>40</v>
      </c>
      <c r="B15" s="309" t="s">
        <v>31</v>
      </c>
      <c r="C15" s="310" t="s">
        <v>41</v>
      </c>
      <c r="D15" s="311" t="s">
        <v>672</v>
      </c>
      <c r="E15" s="21">
        <f>+SUMIFS('nabati '!B:B,'nabati '!$E:$E,Weekly!$A15,'nabati '!$F:$F,Weekly!$C$1)/6</f>
        <v>20</v>
      </c>
      <c r="F15" s="21">
        <f>+SUMIFS('nabati '!I:I,'nabati '!$L:$L,Weekly!$A15,'nabati '!$M:$M,Weekly!$C$1)/6</f>
        <v>0</v>
      </c>
      <c r="G15" s="21">
        <f>+SUMIFS('nabati '!P:P,'nabati '!$S:$S,Weekly!$A15,'nabati '!$T:$T,Weekly!$C$1)/60</f>
        <v>0</v>
      </c>
      <c r="H15" s="21">
        <f>+SUMIFS('nabati '!W:W,'nabati '!$Z:$Z,Weekly!$A15,'nabati '!$AA:$AA,Weekly!$C$1)/6</f>
        <v>0</v>
      </c>
      <c r="I15" s="21">
        <f>+SUMIFS('nabati '!AD:AD,'nabati '!$AG:$AG,Weekly!$A15,'nabati '!$AH:$AH,Weekly!$C$1)/60</f>
        <v>0</v>
      </c>
      <c r="J15" s="21">
        <f>+SUMIFS('nabati '!AK:AK,'nabati '!$AN:$AN,Weekly!$A15,'nabati '!$AO:$AO,Weekly!$C$1)/60</f>
        <v>0</v>
      </c>
      <c r="K15" s="21">
        <f>+SUMIFS('nabati '!AR:AR,'nabati '!$AU:$AU,Weekly!$A15,'nabati '!$AV:$AV,Weekly!$C$1)/60</f>
        <v>0</v>
      </c>
      <c r="L15" s="21">
        <f>+SUMIFS('nabati '!AY:AY,'nabati '!$BB:$BB,Weekly!$A15,'nabati '!$BC:$BC,Weekly!$C$1)/20</f>
        <v>0</v>
      </c>
      <c r="M15" s="334">
        <f>+SUMIFS('nabati '!BF:BF,'nabati '!$BI:$BI,Weekly!$A15,'nabati '!$BG:$BG,Weekly!$C$1)/6</f>
        <v>0</v>
      </c>
      <c r="N15" s="335">
        <f>+SUMIFS('nabati '!BM:BM,'nabati '!BP:BP,Weekly!$A15,'nabati '!BN:BN,Weekly!$C$1)/6</f>
        <v>0</v>
      </c>
      <c r="O15" s="336">
        <f t="shared" si="5"/>
        <v>2518</v>
      </c>
    </row>
    <row r="16" spans="1:15" s="266" customFormat="1" ht="15" hidden="1" outlineLevel="1">
      <c r="A16" s="308" t="s">
        <v>42</v>
      </c>
      <c r="B16" s="309" t="s">
        <v>31</v>
      </c>
      <c r="C16" s="310" t="s">
        <v>43</v>
      </c>
      <c r="D16" s="311" t="s">
        <v>672</v>
      </c>
      <c r="E16" s="21">
        <f>+SUMIFS('nabati '!B:B,'nabati '!$E:$E,Weekly!$A16,'nabati '!$F:$F,Weekly!$C$1)/6</f>
        <v>0</v>
      </c>
      <c r="F16" s="21">
        <f>+SUMIFS('nabati '!I:I,'nabati '!$L:$L,Weekly!$A16,'nabati '!$M:$M,Weekly!$C$1)/6</f>
        <v>0</v>
      </c>
      <c r="G16" s="21">
        <f>+SUMIFS('nabati '!P:P,'nabati '!$S:$S,Weekly!$A16,'nabati '!$T:$T,Weekly!$C$1)/60</f>
        <v>0</v>
      </c>
      <c r="H16" s="21">
        <f>+SUMIFS('nabati '!W:W,'nabati '!$Z:$Z,Weekly!$A16,'nabati '!$AA:$AA,Weekly!$C$1)/6</f>
        <v>0</v>
      </c>
      <c r="I16" s="21">
        <f>+SUMIFS('nabati '!AD:AD,'nabati '!$AG:$AG,Weekly!$A16,'nabati '!$AH:$AH,Weekly!$C$1)/60</f>
        <v>0</v>
      </c>
      <c r="J16" s="21">
        <f>+SUMIFS('nabati '!AK:AK,'nabati '!$AN:$AN,Weekly!$A16,'nabati '!$AO:$AO,Weekly!$C$1)/60</f>
        <v>0</v>
      </c>
      <c r="K16" s="21">
        <f>+SUMIFS('nabati '!AR:AR,'nabati '!$AU:$AU,Weekly!$A16,'nabati '!$AV:$AV,Weekly!$C$1)/60</f>
        <v>0</v>
      </c>
      <c r="L16" s="21">
        <f>+SUMIFS('nabati '!AY:AY,'nabati '!$BB:$BB,Weekly!$A16,'nabati '!$BC:$BC,Weekly!$C$1)/20</f>
        <v>0</v>
      </c>
      <c r="M16" s="334">
        <f>+SUMIFS('nabati '!BF:BF,'nabati '!$BI:$BI,Weekly!$A16,'nabati '!$BG:$BG,Weekly!$C$1)/6</f>
        <v>0</v>
      </c>
      <c r="N16" s="335">
        <f>+SUMIFS('nabati '!BM:BM,'nabati '!BP:BP,Weekly!$A16,'nabati '!BN:BN,Weekly!$C$1)/6</f>
        <v>0</v>
      </c>
      <c r="O16" s="336">
        <f t="shared" si="5"/>
        <v>0</v>
      </c>
    </row>
    <row r="17" spans="1:15" s="266" customFormat="1" ht="15" hidden="1" outlineLevel="1">
      <c r="A17" s="308" t="s">
        <v>44</v>
      </c>
      <c r="B17" s="309" t="s">
        <v>31</v>
      </c>
      <c r="C17" s="310" t="s">
        <v>45</v>
      </c>
      <c r="D17" s="311" t="s">
        <v>672</v>
      </c>
      <c r="E17" s="21">
        <f>+SUMIFS('nabati '!B:B,'nabati '!$E:$E,Weekly!$A17,'nabati '!$F:$F,Weekly!$C$1)/6</f>
        <v>0</v>
      </c>
      <c r="F17" s="21">
        <f>+SUMIFS('nabati '!I:I,'nabati '!$L:$L,Weekly!$A17,'nabati '!$M:$M,Weekly!$C$1)/6</f>
        <v>0</v>
      </c>
      <c r="G17" s="21">
        <f>+SUMIFS('nabati '!P:P,'nabati '!$S:$S,Weekly!$A17,'nabati '!$T:$T,Weekly!$C$1)/60</f>
        <v>0</v>
      </c>
      <c r="H17" s="21">
        <f>+SUMIFS('nabati '!W:W,'nabati '!$Z:$Z,Weekly!$A17,'nabati '!$AA:$AA,Weekly!$C$1)/6</f>
        <v>0</v>
      </c>
      <c r="I17" s="21">
        <f>+SUMIFS('nabati '!AD:AD,'nabati '!$AG:$AG,Weekly!$A17,'nabati '!$AH:$AH,Weekly!$C$1)/60</f>
        <v>0</v>
      </c>
      <c r="J17" s="21">
        <f>+SUMIFS('nabati '!AK:AK,'nabati '!$AN:$AN,Weekly!$A17,'nabati '!$AO:$AO,Weekly!$C$1)/60</f>
        <v>0</v>
      </c>
      <c r="K17" s="21">
        <f>+SUMIFS('nabati '!AR:AR,'nabati '!$AU:$AU,Weekly!$A17,'nabati '!$AV:$AV,Weekly!$C$1)/60</f>
        <v>0</v>
      </c>
      <c r="L17" s="21">
        <f>+SUMIFS('nabati '!AY:AY,'nabati '!$BB:$BB,Weekly!$A17,'nabati '!$BC:$BC,Weekly!$C$1)/20</f>
        <v>0</v>
      </c>
      <c r="M17" s="334">
        <f>+SUMIFS('nabati '!BF:BF,'nabati '!$BI:$BI,Weekly!$A17,'nabati '!$BG:$BG,Weekly!$C$1)/6</f>
        <v>0</v>
      </c>
      <c r="N17" s="335">
        <f>+SUMIFS('nabati '!BM:BM,'nabati '!BP:BP,Weekly!$A17,'nabati '!BN:BN,Weekly!$C$1)/6</f>
        <v>0</v>
      </c>
      <c r="O17" s="336">
        <f t="shared" si="5"/>
        <v>0</v>
      </c>
    </row>
    <row r="18" spans="1:15" s="266" customFormat="1" ht="15" hidden="1" outlineLevel="1">
      <c r="A18" s="308" t="s">
        <v>46</v>
      </c>
      <c r="B18" s="309" t="s">
        <v>31</v>
      </c>
      <c r="C18" s="310" t="s">
        <v>47</v>
      </c>
      <c r="D18" s="311" t="s">
        <v>672</v>
      </c>
      <c r="E18" s="21">
        <f>+SUMIFS('nabati '!B:B,'nabati '!$E:$E,Weekly!$A18,'nabati '!$F:$F,Weekly!$C$1)/6</f>
        <v>0</v>
      </c>
      <c r="F18" s="21">
        <f>+SUMIFS('nabati '!I:I,'nabati '!$L:$L,Weekly!$A18,'nabati '!$M:$M,Weekly!$C$1)/6</f>
        <v>0</v>
      </c>
      <c r="G18" s="21">
        <f>+SUMIFS('nabati '!P:P,'nabati '!$S:$S,Weekly!$A18,'nabati '!$T:$T,Weekly!$C$1)/60</f>
        <v>0</v>
      </c>
      <c r="H18" s="21">
        <f>+SUMIFS('nabati '!W:W,'nabati '!$Z:$Z,Weekly!$A18,'nabati '!$AA:$AA,Weekly!$C$1)/6</f>
        <v>0</v>
      </c>
      <c r="I18" s="21">
        <f>+SUMIFS('nabati '!AD:AD,'nabati '!$AG:$AG,Weekly!$A18,'nabati '!$AH:$AH,Weekly!$C$1)/60</f>
        <v>0</v>
      </c>
      <c r="J18" s="21">
        <f>+SUMIFS('nabati '!AK:AK,'nabati '!$AN:$AN,Weekly!$A18,'nabati '!$AO:$AO,Weekly!$C$1)/60</f>
        <v>0</v>
      </c>
      <c r="K18" s="21">
        <f>+SUMIFS('nabati '!AR:AR,'nabati '!$AU:$AU,Weekly!$A18,'nabati '!$AV:$AV,Weekly!$C$1)/60</f>
        <v>0</v>
      </c>
      <c r="L18" s="21">
        <f>+SUMIFS('nabati '!AY:AY,'nabati '!$BB:$BB,Weekly!$A18,'nabati '!$BC:$BC,Weekly!$C$1)/20</f>
        <v>0</v>
      </c>
      <c r="M18" s="334">
        <f>+SUMIFS('nabati '!BF:BF,'nabati '!$BI:$BI,Weekly!$A18,'nabati '!$BG:$BG,Weekly!$C$1)/6</f>
        <v>0</v>
      </c>
      <c r="N18" s="335">
        <f>+SUMIFS('nabati '!BM:BM,'nabati '!BP:BP,Weekly!$A18,'nabati '!BN:BN,Weekly!$C$1)/6</f>
        <v>0</v>
      </c>
      <c r="O18" s="336">
        <f t="shared" si="5"/>
        <v>0</v>
      </c>
    </row>
    <row r="19" spans="1:15" s="266" customFormat="1" ht="15" hidden="1" outlineLevel="1">
      <c r="A19" s="308" t="s">
        <v>48</v>
      </c>
      <c r="B19" s="309" t="s">
        <v>31</v>
      </c>
      <c r="C19" s="310" t="s">
        <v>49</v>
      </c>
      <c r="D19" s="311" t="s">
        <v>672</v>
      </c>
      <c r="E19" s="21">
        <f>+SUMIFS('nabati '!B:B,'nabati '!$E:$E,Weekly!$A19,'nabati '!$F:$F,Weekly!$C$1)/6</f>
        <v>0</v>
      </c>
      <c r="F19" s="21">
        <f>+SUMIFS('nabati '!I:I,'nabati '!$L:$L,Weekly!$A19,'nabati '!$M:$M,Weekly!$C$1)/6</f>
        <v>0</v>
      </c>
      <c r="G19" s="21">
        <f>+SUMIFS('nabati '!P:P,'nabati '!$S:$S,Weekly!$A19,'nabati '!$T:$T,Weekly!$C$1)/60</f>
        <v>0</v>
      </c>
      <c r="H19" s="21">
        <f>+SUMIFS('nabati '!W:W,'nabati '!$Z:$Z,Weekly!$A19,'nabati '!$AA:$AA,Weekly!$C$1)/6</f>
        <v>0</v>
      </c>
      <c r="I19" s="21">
        <f>+SUMIFS('nabati '!AD:AD,'nabati '!$AG:$AG,Weekly!$A19,'nabati '!$AH:$AH,Weekly!$C$1)/60</f>
        <v>0</v>
      </c>
      <c r="J19" s="21">
        <f>+SUMIFS('nabati '!AK:AK,'nabati '!$AN:$AN,Weekly!$A19,'nabati '!$AO:$AO,Weekly!$C$1)/60</f>
        <v>0</v>
      </c>
      <c r="K19" s="21">
        <f>+SUMIFS('nabati '!AR:AR,'nabati '!$AU:$AU,Weekly!$A19,'nabati '!$AV:$AV,Weekly!$C$1)/60</f>
        <v>0</v>
      </c>
      <c r="L19" s="21">
        <f>+SUMIFS('nabati '!AY:AY,'nabati '!$BB:$BB,Weekly!$A19,'nabati '!$BC:$BC,Weekly!$C$1)/20</f>
        <v>0</v>
      </c>
      <c r="M19" s="334">
        <f>+SUMIFS('nabati '!BF:BF,'nabati '!$BI:$BI,Weekly!$A19,'nabati '!$BG:$BG,Weekly!$C$1)/6</f>
        <v>0</v>
      </c>
      <c r="N19" s="335">
        <f>+SUMIFS('nabati '!BM:BM,'nabati '!BP:BP,Weekly!$A19,'nabati '!BN:BN,Weekly!$C$1)/6</f>
        <v>0</v>
      </c>
      <c r="O19" s="336">
        <f t="shared" si="5"/>
        <v>0</v>
      </c>
    </row>
    <row r="20" spans="1:15" s="266" customFormat="1" ht="15" hidden="1" outlineLevel="1">
      <c r="A20" s="308" t="s">
        <v>50</v>
      </c>
      <c r="B20" s="309" t="s">
        <v>31</v>
      </c>
      <c r="C20" s="310" t="s">
        <v>51</v>
      </c>
      <c r="D20" s="311" t="s">
        <v>672</v>
      </c>
      <c r="E20" s="21">
        <f>+SUMIFS('nabati '!B:B,'nabati '!$E:$E,Weekly!$A20,'nabati '!$F:$F,Weekly!$C$1)/6</f>
        <v>2</v>
      </c>
      <c r="F20" s="21">
        <f>+SUMIFS('nabati '!I:I,'nabati '!$L:$L,Weekly!$A20,'nabati '!$M:$M,Weekly!$C$1)/6</f>
        <v>0</v>
      </c>
      <c r="G20" s="21">
        <f>+SUMIFS('nabati '!P:P,'nabati '!$S:$S,Weekly!$A20,'nabati '!$T:$T,Weekly!$C$1)/60</f>
        <v>0</v>
      </c>
      <c r="H20" s="21">
        <f>+SUMIFS('nabati '!W:W,'nabati '!$Z:$Z,Weekly!$A20,'nabati '!$AA:$AA,Weekly!$C$1)/6</f>
        <v>0</v>
      </c>
      <c r="I20" s="21">
        <f>+SUMIFS('nabati '!AD:AD,'nabati '!$AG:$AG,Weekly!$A20,'nabati '!$AH:$AH,Weekly!$C$1)/60</f>
        <v>0</v>
      </c>
      <c r="J20" s="21">
        <f>+SUMIFS('nabati '!AK:AK,'nabati '!$AN:$AN,Weekly!$A20,'nabati '!$AO:$AO,Weekly!$C$1)/60</f>
        <v>0</v>
      </c>
      <c r="K20" s="21">
        <f>+SUMIFS('nabati '!AR:AR,'nabati '!$AU:$AU,Weekly!$A20,'nabati '!$AV:$AV,Weekly!$C$1)/60</f>
        <v>0</v>
      </c>
      <c r="L20" s="21">
        <f>+SUMIFS('nabati '!AY:AY,'nabati '!$BB:$BB,Weekly!$A20,'nabati '!$BC:$BC,Weekly!$C$1)/20</f>
        <v>0</v>
      </c>
      <c r="M20" s="334">
        <f>+SUMIFS('nabati '!BF:BF,'nabati '!$BI:$BI,Weekly!$A20,'nabati '!$BG:$BG,Weekly!$C$1)/6</f>
        <v>0</v>
      </c>
      <c r="N20" s="335">
        <f>+SUMIFS('nabati '!BM:BM,'nabati '!BP:BP,Weekly!$A20,'nabati '!BN:BN,Weekly!$C$1)/6</f>
        <v>0</v>
      </c>
      <c r="O20" s="336">
        <f t="shared" si="5"/>
        <v>251.8</v>
      </c>
    </row>
    <row r="21" spans="1:15" s="267" customFormat="1" ht="12.75" hidden="1" outlineLevel="1">
      <c r="A21" s="190">
        <v>4201</v>
      </c>
      <c r="B21" s="190" t="s">
        <v>31</v>
      </c>
      <c r="C21" s="19" t="s">
        <v>52</v>
      </c>
      <c r="D21" s="311" t="s">
        <v>672</v>
      </c>
      <c r="E21" s="21">
        <f>+SUMIFS('nabati '!B:B,'nabati '!$E:$E,Weekly!$A21,'nabati '!$F:$F,Weekly!$C$1)/6</f>
        <v>4</v>
      </c>
      <c r="F21" s="21">
        <f>+SUMIFS('nabati '!I:I,'nabati '!$L:$L,Weekly!$A21,'nabati '!$M:$M,Weekly!$C$1)/6</f>
        <v>0</v>
      </c>
      <c r="G21" s="21">
        <f>+SUMIFS('nabati '!P:P,'nabati '!$S:$S,Weekly!$A21,'nabati '!$T:$T,Weekly!$C$1)/60</f>
        <v>0</v>
      </c>
      <c r="H21" s="21">
        <f>+SUMIFS('nabati '!W:W,'nabati '!$Z:$Z,Weekly!$A21,'nabati '!$AA:$AA,Weekly!$C$1)/6</f>
        <v>0</v>
      </c>
      <c r="I21" s="21">
        <f>+SUMIFS('nabati '!AD:AD,'nabati '!$AG:$AG,Weekly!$A21,'nabati '!$AH:$AH,Weekly!$C$1)/60</f>
        <v>0</v>
      </c>
      <c r="J21" s="21">
        <f>+SUMIFS('nabati '!AK:AK,'nabati '!$AN:$AN,Weekly!$A21,'nabati '!$AO:$AO,Weekly!$C$1)/60</f>
        <v>0</v>
      </c>
      <c r="K21" s="21">
        <f>+SUMIFS('nabati '!AR:AR,'nabati '!$AU:$AU,Weekly!$A21,'nabati '!$AV:$AV,Weekly!$C$1)/60</f>
        <v>0</v>
      </c>
      <c r="L21" s="21">
        <f>+SUMIFS('nabati '!AY:AY,'nabati '!$BB:$BB,Weekly!$A21,'nabati '!$BC:$BC,Weekly!$C$1)/20</f>
        <v>0</v>
      </c>
      <c r="M21" s="337">
        <f>+SUMIFS('nabati '!BF:BF,'nabati '!$BI:$BI,Weekly!$A21,'nabati '!$BG:$BG,Weekly!$C$1)/6</f>
        <v>0</v>
      </c>
      <c r="N21" s="338">
        <f>+SUMIFS('nabati '!BM:BM,'nabati '!BP:BP,Weekly!$A21,'nabati '!BN:BN,Weekly!$C$1)/6</f>
        <v>0</v>
      </c>
      <c r="O21" s="339">
        <f t="shared" si="5"/>
        <v>503.6</v>
      </c>
    </row>
    <row r="22" spans="1:15" s="267" customFormat="1" ht="15" hidden="1" outlineLevel="1">
      <c r="A22" s="308">
        <v>220</v>
      </c>
      <c r="B22" s="309" t="s">
        <v>53</v>
      </c>
      <c r="C22" s="312" t="s">
        <v>54</v>
      </c>
      <c r="D22" s="311" t="s">
        <v>672</v>
      </c>
      <c r="E22" s="21">
        <f>+SUMIFS('nabati '!B:B,'nabati '!$E:$E,Weekly!$A22,'nabati '!$F:$F,Weekly!$C$1)/6</f>
        <v>2</v>
      </c>
      <c r="F22" s="21">
        <f>+SUMIFS('nabati '!I:I,'nabati '!$L:$L,Weekly!$A22,'nabati '!$M:$M,Weekly!$C$1)/6</f>
        <v>0</v>
      </c>
      <c r="G22" s="21">
        <f>+SUMIFS('nabati '!P:P,'nabati '!$S:$S,Weekly!$A22,'nabati '!$T:$T,Weekly!$C$1)/60</f>
        <v>0</v>
      </c>
      <c r="H22" s="21">
        <f>+SUMIFS('nabati '!W:W,'nabati '!$Z:$Z,Weekly!$A22,'nabati '!$AA:$AA,Weekly!$C$1)/6</f>
        <v>0</v>
      </c>
      <c r="I22" s="21">
        <f>+SUMIFS('nabati '!AD:AD,'nabati '!$AG:$AG,Weekly!$A22,'nabati '!$AH:$AH,Weekly!$C$1)/60</f>
        <v>0</v>
      </c>
      <c r="J22" s="21">
        <f>+SUMIFS('nabati '!AK:AK,'nabati '!$AN:$AN,Weekly!$A22,'nabati '!$AO:$AO,Weekly!$C$1)/60</f>
        <v>0</v>
      </c>
      <c r="K22" s="21">
        <f>+SUMIFS('nabati '!AR:AR,'nabati '!$AU:$AU,Weekly!$A22,'nabati '!$AV:$AV,Weekly!$C$1)/60</f>
        <v>0</v>
      </c>
      <c r="L22" s="21">
        <f>+SUMIFS('nabati '!AY:AY,'nabati '!$BB:$BB,Weekly!$A22,'nabati '!$BC:$BC,Weekly!$C$1)/20</f>
        <v>0</v>
      </c>
      <c r="M22" s="337">
        <f>+SUMIFS('nabati '!BF:BF,'nabati '!$BI:$BI,Weekly!$A22,'nabati '!$BG:$BG,Weekly!$C$1)/6</f>
        <v>0</v>
      </c>
      <c r="N22" s="338">
        <f>+SUMIFS('nabati '!BM:BM,'nabati '!BP:BP,Weekly!$A22,'nabati '!BN:BN,Weekly!$C$1)/6</f>
        <v>0</v>
      </c>
      <c r="O22" s="339">
        <f t="shared" si="5"/>
        <v>251.8</v>
      </c>
    </row>
    <row r="23" spans="1:15" s="267" customFormat="1" ht="15" hidden="1" outlineLevel="1">
      <c r="A23" s="308">
        <v>222</v>
      </c>
      <c r="B23" s="309" t="s">
        <v>53</v>
      </c>
      <c r="C23" s="312" t="s">
        <v>55</v>
      </c>
      <c r="D23" s="311" t="s">
        <v>672</v>
      </c>
      <c r="E23" s="21">
        <f>+SUMIFS('nabati '!B:B,'nabati '!$E:$E,Weekly!$A23,'nabati '!$F:$F,Weekly!$C$1)/6</f>
        <v>0</v>
      </c>
      <c r="F23" s="21">
        <f>+SUMIFS('nabati '!I:I,'nabati '!$L:$L,Weekly!$A23,'nabati '!$M:$M,Weekly!$C$1)/6</f>
        <v>0</v>
      </c>
      <c r="G23" s="21">
        <f>+SUMIFS('nabati '!P:P,'nabati '!$S:$S,Weekly!$A23,'nabati '!$T:$T,Weekly!$C$1)/60</f>
        <v>0</v>
      </c>
      <c r="H23" s="21">
        <f>+SUMIFS('nabati '!W:W,'nabati '!$Z:$Z,Weekly!$A23,'nabati '!$AA:$AA,Weekly!$C$1)/6</f>
        <v>0</v>
      </c>
      <c r="I23" s="21">
        <f>+SUMIFS('nabati '!AD:AD,'nabati '!$AG:$AG,Weekly!$A23,'nabati '!$AH:$AH,Weekly!$C$1)/60</f>
        <v>0</v>
      </c>
      <c r="J23" s="21">
        <f>+SUMIFS('nabati '!AK:AK,'nabati '!$AN:$AN,Weekly!$A23,'nabati '!$AO:$AO,Weekly!$C$1)/60</f>
        <v>0</v>
      </c>
      <c r="K23" s="21">
        <f>+SUMIFS('nabati '!AR:AR,'nabati '!$AU:$AU,Weekly!$A23,'nabati '!$AV:$AV,Weekly!$C$1)/60</f>
        <v>0</v>
      </c>
      <c r="L23" s="21">
        <f>+SUMIFS('nabati '!AY:AY,'nabati '!$BB:$BB,Weekly!$A23,'nabati '!$BC:$BC,Weekly!$C$1)/20</f>
        <v>0</v>
      </c>
      <c r="M23" s="337">
        <f>+SUMIFS('nabati '!BF:BF,'nabati '!$BI:$BI,Weekly!$A23,'nabati '!$BG:$BG,Weekly!$C$1)/6</f>
        <v>0</v>
      </c>
      <c r="N23" s="338">
        <f>+SUMIFS('nabati '!BM:BM,'nabati '!BP:BP,Weekly!$A23,'nabati '!BN:BN,Weekly!$C$1)/6</f>
        <v>0</v>
      </c>
      <c r="O23" s="339">
        <f t="shared" si="5"/>
        <v>0</v>
      </c>
    </row>
    <row r="24" spans="1:15" s="267" customFormat="1" ht="15" hidden="1" outlineLevel="1">
      <c r="A24" s="313">
        <v>2035</v>
      </c>
      <c r="B24" s="309" t="s">
        <v>53</v>
      </c>
      <c r="C24" s="312" t="s">
        <v>56</v>
      </c>
      <c r="D24" s="311" t="s">
        <v>672</v>
      </c>
      <c r="E24" s="21">
        <f>+SUMIFS('nabati '!B:B,'nabati '!$E:$E,Weekly!$A24,'nabati '!$F:$F,Weekly!$C$1)/6</f>
        <v>2</v>
      </c>
      <c r="F24" s="21">
        <f>+SUMIFS('nabati '!I:I,'nabati '!$L:$L,Weekly!$A24,'nabati '!$M:$M,Weekly!$C$1)/6</f>
        <v>0</v>
      </c>
      <c r="G24" s="21">
        <f>+SUMIFS('nabati '!P:P,'nabati '!$S:$S,Weekly!$A24,'nabati '!$T:$T,Weekly!$C$1)/60</f>
        <v>0</v>
      </c>
      <c r="H24" s="21">
        <f>+SUMIFS('nabati '!W:W,'nabati '!$Z:$Z,Weekly!$A24,'nabati '!$AA:$AA,Weekly!$C$1)/6</f>
        <v>0</v>
      </c>
      <c r="I24" s="21">
        <f>+SUMIFS('nabati '!AD:AD,'nabati '!$AG:$AG,Weekly!$A24,'nabati '!$AH:$AH,Weekly!$C$1)/60</f>
        <v>0</v>
      </c>
      <c r="J24" s="21">
        <f>+SUMIFS('nabati '!AK:AK,'nabati '!$AN:$AN,Weekly!$A24,'nabati '!$AO:$AO,Weekly!$C$1)/60</f>
        <v>0</v>
      </c>
      <c r="K24" s="21">
        <f>+SUMIFS('nabati '!AR:AR,'nabati '!$AU:$AU,Weekly!$A24,'nabati '!$AV:$AV,Weekly!$C$1)/60</f>
        <v>0</v>
      </c>
      <c r="L24" s="21">
        <f>+SUMIFS('nabati '!AY:AY,'nabati '!$BB:$BB,Weekly!$A24,'nabati '!$BC:$BC,Weekly!$C$1)/20</f>
        <v>0</v>
      </c>
      <c r="M24" s="337">
        <f>+SUMIFS('nabati '!BF:BF,'nabati '!$BI:$BI,Weekly!$A24,'nabati '!$BG:$BG,Weekly!$C$1)/6</f>
        <v>0</v>
      </c>
      <c r="N24" s="338">
        <f>+SUMIFS('nabati '!BM:BM,'nabati '!BP:BP,Weekly!$A24,'nabati '!BN:BN,Weekly!$C$1)/6</f>
        <v>0</v>
      </c>
      <c r="O24" s="339">
        <f t="shared" si="5"/>
        <v>251.8</v>
      </c>
    </row>
    <row r="25" spans="1:15" s="267" customFormat="1" ht="15" hidden="1" outlineLevel="1">
      <c r="A25" s="308">
        <v>259</v>
      </c>
      <c r="B25" s="309" t="s">
        <v>53</v>
      </c>
      <c r="C25" s="312" t="s">
        <v>57</v>
      </c>
      <c r="D25" s="311" t="s">
        <v>672</v>
      </c>
      <c r="E25" s="21">
        <f>+SUMIFS('nabati '!B:B,'nabati '!$E:$E,Weekly!$A25,'nabati '!$F:$F,Weekly!$C$1)/6</f>
        <v>0</v>
      </c>
      <c r="F25" s="21">
        <f>+SUMIFS('nabati '!I:I,'nabati '!$L:$L,Weekly!$A25,'nabati '!$M:$M,Weekly!$C$1)/6</f>
        <v>0</v>
      </c>
      <c r="G25" s="21">
        <f>+SUMIFS('nabati '!P:P,'nabati '!$S:$S,Weekly!$A25,'nabati '!$T:$T,Weekly!$C$1)/60</f>
        <v>0</v>
      </c>
      <c r="H25" s="21">
        <f>+SUMIFS('nabati '!W:W,'nabati '!$Z:$Z,Weekly!$A25,'nabati '!$AA:$AA,Weekly!$C$1)/6</f>
        <v>0</v>
      </c>
      <c r="I25" s="21">
        <f>+SUMIFS('nabati '!AD:AD,'nabati '!$AG:$AG,Weekly!$A25,'nabati '!$AH:$AH,Weekly!$C$1)/60</f>
        <v>0</v>
      </c>
      <c r="J25" s="21">
        <f>+SUMIFS('nabati '!AK:AK,'nabati '!$AN:$AN,Weekly!$A25,'nabati '!$AO:$AO,Weekly!$C$1)/60</f>
        <v>0</v>
      </c>
      <c r="K25" s="21">
        <f>+SUMIFS('nabati '!AR:AR,'nabati '!$AU:$AU,Weekly!$A25,'nabati '!$AV:$AV,Weekly!$C$1)/60</f>
        <v>0</v>
      </c>
      <c r="L25" s="21">
        <f>+SUMIFS('nabati '!AY:AY,'nabati '!$BB:$BB,Weekly!$A25,'nabati '!$BC:$BC,Weekly!$C$1)/20</f>
        <v>0</v>
      </c>
      <c r="M25" s="337">
        <f>+SUMIFS('nabati '!BF:BF,'nabati '!$BI:$BI,Weekly!$A25,'nabati '!$BG:$BG,Weekly!$C$1)/6</f>
        <v>0</v>
      </c>
      <c r="N25" s="338">
        <f>+SUMIFS('nabati '!BM:BM,'nabati '!BP:BP,Weekly!$A25,'nabati '!BN:BN,Weekly!$C$1)/6</f>
        <v>0</v>
      </c>
      <c r="O25" s="339">
        <f t="shared" si="5"/>
        <v>0</v>
      </c>
    </row>
    <row r="26" spans="1:15" s="267" customFormat="1" ht="15" hidden="1" outlineLevel="1">
      <c r="A26" s="308">
        <v>275</v>
      </c>
      <c r="B26" s="309" t="s">
        <v>53</v>
      </c>
      <c r="C26" s="312" t="s">
        <v>58</v>
      </c>
      <c r="D26" s="311" t="s">
        <v>672</v>
      </c>
      <c r="E26" s="21">
        <f>+SUMIFS('nabati '!B:B,'nabati '!$E:$E,Weekly!$A26,'nabati '!$F:$F,Weekly!$C$1)/6</f>
        <v>0</v>
      </c>
      <c r="F26" s="21">
        <f>+SUMIFS('nabati '!I:I,'nabati '!$L:$L,Weekly!$A26,'nabati '!$M:$M,Weekly!$C$1)/6</f>
        <v>0</v>
      </c>
      <c r="G26" s="21">
        <f>+SUMIFS('nabati '!P:P,'nabati '!$S:$S,Weekly!$A26,'nabati '!$T:$T,Weekly!$C$1)/60</f>
        <v>0</v>
      </c>
      <c r="H26" s="21">
        <f>+SUMIFS('nabati '!W:W,'nabati '!$Z:$Z,Weekly!$A26,'nabati '!$AA:$AA,Weekly!$C$1)/6</f>
        <v>0</v>
      </c>
      <c r="I26" s="21">
        <f>+SUMIFS('nabati '!AD:AD,'nabati '!$AG:$AG,Weekly!$A26,'nabati '!$AH:$AH,Weekly!$C$1)/60</f>
        <v>0</v>
      </c>
      <c r="J26" s="21">
        <f>+SUMIFS('nabati '!AK:AK,'nabati '!$AN:$AN,Weekly!$A26,'nabati '!$AO:$AO,Weekly!$C$1)/60</f>
        <v>0</v>
      </c>
      <c r="K26" s="21">
        <f>+SUMIFS('nabati '!AR:AR,'nabati '!$AU:$AU,Weekly!$A26,'nabati '!$AV:$AV,Weekly!$C$1)/60</f>
        <v>0</v>
      </c>
      <c r="L26" s="21">
        <f>+SUMIFS('nabati '!AY:AY,'nabati '!$BB:$BB,Weekly!$A26,'nabati '!$BC:$BC,Weekly!$C$1)/20</f>
        <v>0</v>
      </c>
      <c r="M26" s="337">
        <f>+SUMIFS('nabati '!BF:BF,'nabati '!$BI:$BI,Weekly!$A26,'nabati '!$BG:$BG,Weekly!$C$1)/6</f>
        <v>0</v>
      </c>
      <c r="N26" s="338">
        <f>+SUMIFS('nabati '!BM:BM,'nabati '!BP:BP,Weekly!$A26,'nabati '!BN:BN,Weekly!$C$1)/6</f>
        <v>0</v>
      </c>
      <c r="O26" s="339">
        <f t="shared" si="5"/>
        <v>0</v>
      </c>
    </row>
    <row r="27" spans="1:15" s="267" customFormat="1" ht="15" hidden="1" outlineLevel="1">
      <c r="A27" s="308">
        <v>280</v>
      </c>
      <c r="B27" s="309" t="s">
        <v>53</v>
      </c>
      <c r="C27" s="312" t="s">
        <v>59</v>
      </c>
      <c r="D27" s="311" t="s">
        <v>672</v>
      </c>
      <c r="E27" s="21">
        <f>+SUMIFS('nabati '!B:B,'nabati '!$E:$E,Weekly!$A27,'nabati '!$F:$F,Weekly!$C$1)/6</f>
        <v>1</v>
      </c>
      <c r="F27" s="21">
        <f>+SUMIFS('nabati '!I:I,'nabati '!$L:$L,Weekly!$A27,'nabati '!$M:$M,Weekly!$C$1)/6</f>
        <v>1</v>
      </c>
      <c r="G27" s="21">
        <f>+SUMIFS('nabati '!P:P,'nabati '!$S:$S,Weekly!$A27,'nabati '!$T:$T,Weekly!$C$1)/60</f>
        <v>0</v>
      </c>
      <c r="H27" s="21">
        <f>+SUMIFS('nabati '!W:W,'nabati '!$Z:$Z,Weekly!$A27,'nabati '!$AA:$AA,Weekly!$C$1)/6</f>
        <v>0</v>
      </c>
      <c r="I27" s="21">
        <f>+SUMIFS('nabati '!AD:AD,'nabati '!$AG:$AG,Weekly!$A27,'nabati '!$AH:$AH,Weekly!$C$1)/60</f>
        <v>0</v>
      </c>
      <c r="J27" s="21">
        <f>+SUMIFS('nabati '!AK:AK,'nabati '!$AN:$AN,Weekly!$A27,'nabati '!$AO:$AO,Weekly!$C$1)/60</f>
        <v>0</v>
      </c>
      <c r="K27" s="21">
        <f>+SUMIFS('nabati '!AR:AR,'nabati '!$AU:$AU,Weekly!$A27,'nabati '!$AV:$AV,Weekly!$C$1)/60</f>
        <v>0</v>
      </c>
      <c r="L27" s="21">
        <f>+SUMIFS('nabati '!AY:AY,'nabati '!$BB:$BB,Weekly!$A27,'nabati '!$BC:$BC,Weekly!$C$1)/20</f>
        <v>0</v>
      </c>
      <c r="M27" s="337">
        <f>+SUMIFS('nabati '!BF:BF,'nabati '!$BI:$BI,Weekly!$A27,'nabati '!$BG:$BG,Weekly!$C$1)/6</f>
        <v>0</v>
      </c>
      <c r="N27" s="338">
        <f>+SUMIFS('nabati '!BM:BM,'nabati '!BP:BP,Weekly!$A27,'nabati '!BN:BN,Weekly!$C$1)/6</f>
        <v>0</v>
      </c>
      <c r="O27" s="339">
        <f t="shared" si="5"/>
        <v>316.60000000000002</v>
      </c>
    </row>
    <row r="28" spans="1:15" s="267" customFormat="1" ht="15" hidden="1" outlineLevel="1">
      <c r="A28" s="308">
        <v>285</v>
      </c>
      <c r="B28" s="309" t="s">
        <v>53</v>
      </c>
      <c r="C28" s="312" t="s">
        <v>60</v>
      </c>
      <c r="D28" s="311" t="s">
        <v>672</v>
      </c>
      <c r="E28" s="21">
        <f>+SUMIFS('nabati '!B:B,'nabati '!$E:$E,Weekly!$A28,'nabati '!$F:$F,Weekly!$C$1)/6</f>
        <v>0</v>
      </c>
      <c r="F28" s="21">
        <f>+SUMIFS('nabati '!I:I,'nabati '!$L:$L,Weekly!$A28,'nabati '!$M:$M,Weekly!$C$1)/6</f>
        <v>0</v>
      </c>
      <c r="G28" s="21">
        <f>+SUMIFS('nabati '!P:P,'nabati '!$S:$S,Weekly!$A28,'nabati '!$T:$T,Weekly!$C$1)/60</f>
        <v>0</v>
      </c>
      <c r="H28" s="21">
        <f>+SUMIFS('nabati '!W:W,'nabati '!$Z:$Z,Weekly!$A28,'nabati '!$AA:$AA,Weekly!$C$1)/6</f>
        <v>0</v>
      </c>
      <c r="I28" s="21">
        <f>+SUMIFS('nabati '!AD:AD,'nabati '!$AG:$AG,Weekly!$A28,'nabati '!$AH:$AH,Weekly!$C$1)/60</f>
        <v>0</v>
      </c>
      <c r="J28" s="21">
        <f>+SUMIFS('nabati '!AK:AK,'nabati '!$AN:$AN,Weekly!$A28,'nabati '!$AO:$AO,Weekly!$C$1)/60</f>
        <v>0</v>
      </c>
      <c r="K28" s="21">
        <f>+SUMIFS('nabati '!AR:AR,'nabati '!$AU:$AU,Weekly!$A28,'nabati '!$AV:$AV,Weekly!$C$1)/60</f>
        <v>0</v>
      </c>
      <c r="L28" s="21">
        <f>+SUMIFS('nabati '!AY:AY,'nabati '!$BB:$BB,Weekly!$A28,'nabati '!$BC:$BC,Weekly!$C$1)/20</f>
        <v>0</v>
      </c>
      <c r="M28" s="337">
        <f>+SUMIFS('nabati '!BF:BF,'nabati '!$BI:$BI,Weekly!$A28,'nabati '!$BG:$BG,Weekly!$C$1)/6</f>
        <v>0</v>
      </c>
      <c r="N28" s="338">
        <f>+SUMIFS('nabati '!BM:BM,'nabati '!BP:BP,Weekly!$A28,'nabati '!BN:BN,Weekly!$C$1)/6</f>
        <v>0</v>
      </c>
      <c r="O28" s="339">
        <f t="shared" si="5"/>
        <v>0</v>
      </c>
    </row>
    <row r="29" spans="1:15" s="267" customFormat="1" ht="15" hidden="1" outlineLevel="1">
      <c r="A29" s="308">
        <v>287</v>
      </c>
      <c r="B29" s="309" t="s">
        <v>53</v>
      </c>
      <c r="C29" s="312" t="s">
        <v>61</v>
      </c>
      <c r="D29" s="311" t="s">
        <v>672</v>
      </c>
      <c r="E29" s="21">
        <f>+SUMIFS('nabati '!B:B,'nabati '!$E:$E,Weekly!$A29,'nabati '!$F:$F,Weekly!$C$1)/6</f>
        <v>0</v>
      </c>
      <c r="F29" s="21">
        <f>+SUMIFS('nabati '!I:I,'nabati '!$L:$L,Weekly!$A29,'nabati '!$M:$M,Weekly!$C$1)/6</f>
        <v>0</v>
      </c>
      <c r="G29" s="21">
        <f>+SUMIFS('nabati '!P:P,'nabati '!$S:$S,Weekly!$A29,'nabati '!$T:$T,Weekly!$C$1)/60</f>
        <v>0</v>
      </c>
      <c r="H29" s="21">
        <f>+SUMIFS('nabati '!W:W,'nabati '!$Z:$Z,Weekly!$A29,'nabati '!$AA:$AA,Weekly!$C$1)/6</f>
        <v>0</v>
      </c>
      <c r="I29" s="21">
        <f>+SUMIFS('nabati '!AD:AD,'nabati '!$AG:$AG,Weekly!$A29,'nabati '!$AH:$AH,Weekly!$C$1)/60</f>
        <v>0</v>
      </c>
      <c r="J29" s="21">
        <f>+SUMIFS('nabati '!AK:AK,'nabati '!$AN:$AN,Weekly!$A29,'nabati '!$AO:$AO,Weekly!$C$1)/60</f>
        <v>0</v>
      </c>
      <c r="K29" s="21">
        <f>+SUMIFS('nabati '!AR:AR,'nabati '!$AU:$AU,Weekly!$A29,'nabati '!$AV:$AV,Weekly!$C$1)/60</f>
        <v>0</v>
      </c>
      <c r="L29" s="21">
        <f>+SUMIFS('nabati '!AY:AY,'nabati '!$BB:$BB,Weekly!$A29,'nabati '!$BC:$BC,Weekly!$C$1)/20</f>
        <v>0</v>
      </c>
      <c r="M29" s="337">
        <f>+SUMIFS('nabati '!BF:BF,'nabati '!$BI:$BI,Weekly!$A29,'nabati '!$BG:$BG,Weekly!$C$1)/6</f>
        <v>0</v>
      </c>
      <c r="N29" s="338">
        <f>+SUMIFS('nabati '!BM:BM,'nabati '!BP:BP,Weekly!$A29,'nabati '!BN:BN,Weekly!$C$1)/6</f>
        <v>0</v>
      </c>
      <c r="O29" s="339">
        <f t="shared" si="5"/>
        <v>0</v>
      </c>
    </row>
    <row r="30" spans="1:15" s="267" customFormat="1" ht="15" hidden="1" outlineLevel="1">
      <c r="A30" s="308">
        <v>401</v>
      </c>
      <c r="B30" s="309" t="s">
        <v>53</v>
      </c>
      <c r="C30" s="312" t="s">
        <v>62</v>
      </c>
      <c r="D30" s="311" t="s">
        <v>672</v>
      </c>
      <c r="E30" s="21">
        <f>+SUMIFS('nabati '!B:B,'nabati '!$E:$E,Weekly!$A30,'nabati '!$F:$F,Weekly!$C$1)/6</f>
        <v>0</v>
      </c>
      <c r="F30" s="21">
        <f>+SUMIFS('nabati '!I:I,'nabati '!$L:$L,Weekly!$A30,'nabati '!$M:$M,Weekly!$C$1)/6</f>
        <v>0</v>
      </c>
      <c r="G30" s="21">
        <f>+SUMIFS('nabati '!P:P,'nabati '!$S:$S,Weekly!$A30,'nabati '!$T:$T,Weekly!$C$1)/60</f>
        <v>0</v>
      </c>
      <c r="H30" s="21">
        <f>+SUMIFS('nabati '!W:W,'nabati '!$Z:$Z,Weekly!$A30,'nabati '!$AA:$AA,Weekly!$C$1)/6</f>
        <v>0</v>
      </c>
      <c r="I30" s="21">
        <f>+SUMIFS('nabati '!AD:AD,'nabati '!$AG:$AG,Weekly!$A30,'nabati '!$AH:$AH,Weekly!$C$1)/60</f>
        <v>0</v>
      </c>
      <c r="J30" s="21">
        <f>+SUMIFS('nabati '!AK:AK,'nabati '!$AN:$AN,Weekly!$A30,'nabati '!$AO:$AO,Weekly!$C$1)/60</f>
        <v>0</v>
      </c>
      <c r="K30" s="21">
        <f>+SUMIFS('nabati '!AR:AR,'nabati '!$AU:$AU,Weekly!$A30,'nabati '!$AV:$AV,Weekly!$C$1)/60</f>
        <v>0</v>
      </c>
      <c r="L30" s="21">
        <f>+SUMIFS('nabati '!AY:AY,'nabati '!$BB:$BB,Weekly!$A30,'nabati '!$BC:$BC,Weekly!$C$1)/20</f>
        <v>0</v>
      </c>
      <c r="M30" s="337">
        <f>+SUMIFS('nabati '!BF:BF,'nabati '!$BI:$BI,Weekly!$A30,'nabati '!$BG:$BG,Weekly!$C$1)/6</f>
        <v>0</v>
      </c>
      <c r="N30" s="338">
        <f>+SUMIFS('nabati '!BM:BM,'nabati '!BP:BP,Weekly!$A30,'nabati '!BN:BN,Weekly!$C$1)/6</f>
        <v>0</v>
      </c>
      <c r="O30" s="339">
        <f t="shared" si="5"/>
        <v>0</v>
      </c>
    </row>
    <row r="31" spans="1:15" s="267" customFormat="1" ht="15" hidden="1" outlineLevel="1">
      <c r="A31" s="308">
        <v>403</v>
      </c>
      <c r="B31" s="309" t="s">
        <v>53</v>
      </c>
      <c r="C31" s="312" t="s">
        <v>63</v>
      </c>
      <c r="D31" s="311" t="s">
        <v>672</v>
      </c>
      <c r="E31" s="21">
        <f>+SUMIFS('nabati '!B:B,'nabati '!$E:$E,Weekly!$A31,'nabati '!$F:$F,Weekly!$C$1)/6</f>
        <v>0</v>
      </c>
      <c r="F31" s="21">
        <f>+SUMIFS('nabati '!I:I,'nabati '!$L:$L,Weekly!$A31,'nabati '!$M:$M,Weekly!$C$1)/6</f>
        <v>0</v>
      </c>
      <c r="G31" s="21">
        <f>+SUMIFS('nabati '!P:P,'nabati '!$S:$S,Weekly!$A31,'nabati '!$T:$T,Weekly!$C$1)/60</f>
        <v>0</v>
      </c>
      <c r="H31" s="21">
        <f>+SUMIFS('nabati '!W:W,'nabati '!$Z:$Z,Weekly!$A31,'nabati '!$AA:$AA,Weekly!$C$1)/6</f>
        <v>0</v>
      </c>
      <c r="I31" s="21">
        <f>+SUMIFS('nabati '!AD:AD,'nabati '!$AG:$AG,Weekly!$A31,'nabati '!$AH:$AH,Weekly!$C$1)/60</f>
        <v>0</v>
      </c>
      <c r="J31" s="21">
        <f>+SUMIFS('nabati '!AK:AK,'nabati '!$AN:$AN,Weekly!$A31,'nabati '!$AO:$AO,Weekly!$C$1)/60</f>
        <v>0</v>
      </c>
      <c r="K31" s="21">
        <f>+SUMIFS('nabati '!AR:AR,'nabati '!$AU:$AU,Weekly!$A31,'nabati '!$AV:$AV,Weekly!$C$1)/60</f>
        <v>0</v>
      </c>
      <c r="L31" s="21">
        <f>+SUMIFS('nabati '!AY:AY,'nabati '!$BB:$BB,Weekly!$A31,'nabati '!$BC:$BC,Weekly!$C$1)/20</f>
        <v>0</v>
      </c>
      <c r="M31" s="337">
        <f>+SUMIFS('nabati '!BF:BF,'nabati '!$BI:$BI,Weekly!$A31,'nabati '!$BG:$BG,Weekly!$C$1)/6</f>
        <v>0</v>
      </c>
      <c r="N31" s="338">
        <f>+SUMIFS('nabati '!BM:BM,'nabati '!BP:BP,Weekly!$A31,'nabati '!BN:BN,Weekly!$C$1)/6</f>
        <v>0</v>
      </c>
      <c r="O31" s="339">
        <f t="shared" si="5"/>
        <v>0</v>
      </c>
    </row>
    <row r="32" spans="1:15" s="266" customFormat="1" ht="15" hidden="1" outlineLevel="1">
      <c r="A32" s="308">
        <v>405</v>
      </c>
      <c r="B32" s="309" t="s">
        <v>53</v>
      </c>
      <c r="C32" s="312" t="s">
        <v>64</v>
      </c>
      <c r="D32" s="311" t="s">
        <v>672</v>
      </c>
      <c r="E32" s="21">
        <f>+SUMIFS('nabati '!B:B,'nabati '!$E:$E,Weekly!$A32,'nabati '!$F:$F,Weekly!$C$1)/6</f>
        <v>0</v>
      </c>
      <c r="F32" s="21">
        <f>+SUMIFS('nabati '!I:I,'nabati '!$L:$L,Weekly!$A32,'nabati '!$M:$M,Weekly!$C$1)/6</f>
        <v>0</v>
      </c>
      <c r="G32" s="21">
        <f>+SUMIFS('nabati '!P:P,'nabati '!$S:$S,Weekly!$A32,'nabati '!$T:$T,Weekly!$C$1)/60</f>
        <v>0</v>
      </c>
      <c r="H32" s="21">
        <f>+SUMIFS('nabati '!W:W,'nabati '!$Z:$Z,Weekly!$A32,'nabati '!$AA:$AA,Weekly!$C$1)/6</f>
        <v>0</v>
      </c>
      <c r="I32" s="21">
        <f>+SUMIFS('nabati '!AD:AD,'nabati '!$AG:$AG,Weekly!$A32,'nabati '!$AH:$AH,Weekly!$C$1)/60</f>
        <v>0</v>
      </c>
      <c r="J32" s="21">
        <f>+SUMIFS('nabati '!AK:AK,'nabati '!$AN:$AN,Weekly!$A32,'nabati '!$AO:$AO,Weekly!$C$1)/60</f>
        <v>0</v>
      </c>
      <c r="K32" s="21">
        <f>+SUMIFS('nabati '!AR:AR,'nabati '!$AU:$AU,Weekly!$A32,'nabati '!$AV:$AV,Weekly!$C$1)/60</f>
        <v>0</v>
      </c>
      <c r="L32" s="21">
        <f>+SUMIFS('nabati '!AY:AY,'nabati '!$BB:$BB,Weekly!$A32,'nabati '!$BC:$BC,Weekly!$C$1)/20</f>
        <v>0</v>
      </c>
      <c r="M32" s="334">
        <f>+SUMIFS('nabati '!BF:BF,'nabati '!$BI:$BI,Weekly!$A32,'nabati '!$BG:$BG,Weekly!$C$1)/6</f>
        <v>0</v>
      </c>
      <c r="N32" s="335">
        <f>+SUMIFS('nabati '!BM:BM,'nabati '!BP:BP,Weekly!$A32,'nabati '!BN:BN,Weekly!$C$1)/6</f>
        <v>0</v>
      </c>
      <c r="O32" s="336">
        <f t="shared" si="5"/>
        <v>0</v>
      </c>
    </row>
    <row r="33" spans="1:15" s="267" customFormat="1" ht="15" hidden="1" outlineLevel="1">
      <c r="A33" s="308">
        <v>406</v>
      </c>
      <c r="B33" s="309" t="s">
        <v>53</v>
      </c>
      <c r="C33" s="312" t="s">
        <v>65</v>
      </c>
      <c r="D33" s="311" t="s">
        <v>672</v>
      </c>
      <c r="E33" s="21">
        <f>+SUMIFS('nabati '!B:B,'nabati '!$E:$E,Weekly!$A33,'nabati '!$F:$F,Weekly!$C$1)/6</f>
        <v>1</v>
      </c>
      <c r="F33" s="21">
        <f>+SUMIFS('nabati '!I:I,'nabati '!$L:$L,Weekly!$A33,'nabati '!$M:$M,Weekly!$C$1)/6</f>
        <v>0</v>
      </c>
      <c r="G33" s="21">
        <f>+SUMIFS('nabati '!P:P,'nabati '!$S:$S,Weekly!$A33,'nabati '!$T:$T,Weekly!$C$1)/60</f>
        <v>0</v>
      </c>
      <c r="H33" s="21">
        <f>+SUMIFS('nabati '!W:W,'nabati '!$Z:$Z,Weekly!$A33,'nabati '!$AA:$AA,Weekly!$C$1)/6</f>
        <v>0</v>
      </c>
      <c r="I33" s="21">
        <f>+SUMIFS('nabati '!AD:AD,'nabati '!$AG:$AG,Weekly!$A33,'nabati '!$AH:$AH,Weekly!$C$1)/60</f>
        <v>0</v>
      </c>
      <c r="J33" s="21">
        <f>+SUMIFS('nabati '!AK:AK,'nabati '!$AN:$AN,Weekly!$A33,'nabati '!$AO:$AO,Weekly!$C$1)/60</f>
        <v>0</v>
      </c>
      <c r="K33" s="21">
        <f>+SUMIFS('nabati '!AR:AR,'nabati '!$AU:$AU,Weekly!$A33,'nabati '!$AV:$AV,Weekly!$C$1)/60</f>
        <v>0</v>
      </c>
      <c r="L33" s="21">
        <f>+SUMIFS('nabati '!AY:AY,'nabati '!$BB:$BB,Weekly!$A33,'nabati '!$BC:$BC,Weekly!$C$1)/20</f>
        <v>0</v>
      </c>
      <c r="M33" s="337">
        <f>+SUMIFS('nabati '!BF:BF,'nabati '!$BI:$BI,Weekly!$A33,'nabati '!$BG:$BG,Weekly!$C$1)/6</f>
        <v>0</v>
      </c>
      <c r="N33" s="338">
        <f>+SUMIFS('nabati '!BM:BM,'nabati '!BP:BP,Weekly!$A33,'nabati '!BN:BN,Weekly!$C$1)/6</f>
        <v>0</v>
      </c>
      <c r="O33" s="339">
        <f t="shared" si="5"/>
        <v>125.9</v>
      </c>
    </row>
    <row r="34" spans="1:15" s="267" customFormat="1" ht="15" hidden="1" outlineLevel="1">
      <c r="A34" s="308">
        <v>639</v>
      </c>
      <c r="B34" s="309" t="s">
        <v>53</v>
      </c>
      <c r="C34" s="312" t="s">
        <v>66</v>
      </c>
      <c r="D34" s="311" t="s">
        <v>672</v>
      </c>
      <c r="E34" s="21">
        <f>+SUMIFS('nabati '!B:B,'nabati '!$E:$E,Weekly!$A34,'nabati '!$F:$F,Weekly!$C$1)/6</f>
        <v>0</v>
      </c>
      <c r="F34" s="21">
        <f>+SUMIFS('nabati '!I:I,'nabati '!$L:$L,Weekly!$A34,'nabati '!$M:$M,Weekly!$C$1)/6</f>
        <v>0</v>
      </c>
      <c r="G34" s="21">
        <f>+SUMIFS('nabati '!P:P,'nabati '!$S:$S,Weekly!$A34,'nabati '!$T:$T,Weekly!$C$1)/60</f>
        <v>0</v>
      </c>
      <c r="H34" s="21">
        <f>+SUMIFS('nabati '!W:W,'nabati '!$Z:$Z,Weekly!$A34,'nabati '!$AA:$AA,Weekly!$C$1)/6</f>
        <v>0</v>
      </c>
      <c r="I34" s="21">
        <f>+SUMIFS('nabati '!AD:AD,'nabati '!$AG:$AG,Weekly!$A34,'nabati '!$AH:$AH,Weekly!$C$1)/60</f>
        <v>0</v>
      </c>
      <c r="J34" s="21">
        <f>+SUMIFS('nabati '!AK:AK,'nabati '!$AN:$AN,Weekly!$A34,'nabati '!$AO:$AO,Weekly!$C$1)/60</f>
        <v>0</v>
      </c>
      <c r="K34" s="21">
        <f>+SUMIFS('nabati '!AR:AR,'nabati '!$AU:$AU,Weekly!$A34,'nabati '!$AV:$AV,Weekly!$C$1)/60</f>
        <v>0</v>
      </c>
      <c r="L34" s="21">
        <f>+SUMIFS('nabati '!AY:AY,'nabati '!$BB:$BB,Weekly!$A34,'nabati '!$BC:$BC,Weekly!$C$1)/20</f>
        <v>0</v>
      </c>
      <c r="M34" s="337">
        <f>+SUMIFS('nabati '!BF:BF,'nabati '!$BI:$BI,Weekly!$A34,'nabati '!$BG:$BG,Weekly!$C$1)/6</f>
        <v>0</v>
      </c>
      <c r="N34" s="338">
        <f>+SUMIFS('nabati '!BM:BM,'nabati '!BP:BP,Weekly!$A34,'nabati '!BN:BN,Weekly!$C$1)/6</f>
        <v>0</v>
      </c>
      <c r="O34" s="339">
        <f t="shared" si="5"/>
        <v>0</v>
      </c>
    </row>
    <row r="35" spans="1:15" s="267" customFormat="1" ht="15" hidden="1" outlineLevel="1">
      <c r="A35" s="308">
        <v>641</v>
      </c>
      <c r="B35" s="309" t="s">
        <v>53</v>
      </c>
      <c r="C35" s="312" t="s">
        <v>67</v>
      </c>
      <c r="D35" s="311" t="s">
        <v>672</v>
      </c>
      <c r="E35" s="21">
        <f>+SUMIFS('nabati '!B:B,'nabati '!$E:$E,Weekly!$A35,'nabati '!$F:$F,Weekly!$C$1)/6</f>
        <v>1</v>
      </c>
      <c r="F35" s="21">
        <f>+SUMIFS('nabati '!I:I,'nabati '!$L:$L,Weekly!$A35,'nabati '!$M:$M,Weekly!$C$1)/6</f>
        <v>0</v>
      </c>
      <c r="G35" s="21">
        <f>+SUMIFS('nabati '!P:P,'nabati '!$S:$S,Weekly!$A35,'nabati '!$T:$T,Weekly!$C$1)/60</f>
        <v>0</v>
      </c>
      <c r="H35" s="21">
        <f>+SUMIFS('nabati '!W:W,'nabati '!$Z:$Z,Weekly!$A35,'nabati '!$AA:$AA,Weekly!$C$1)/6</f>
        <v>0</v>
      </c>
      <c r="I35" s="21">
        <f>+SUMIFS('nabati '!AD:AD,'nabati '!$AG:$AG,Weekly!$A35,'nabati '!$AH:$AH,Weekly!$C$1)/60</f>
        <v>0</v>
      </c>
      <c r="J35" s="21">
        <f>+SUMIFS('nabati '!AK:AK,'nabati '!$AN:$AN,Weekly!$A35,'nabati '!$AO:$AO,Weekly!$C$1)/60</f>
        <v>0</v>
      </c>
      <c r="K35" s="21">
        <f>+SUMIFS('nabati '!AR:AR,'nabati '!$AU:$AU,Weekly!$A35,'nabati '!$AV:$AV,Weekly!$C$1)/60</f>
        <v>0</v>
      </c>
      <c r="L35" s="21">
        <f>+SUMIFS('nabati '!AY:AY,'nabati '!$BB:$BB,Weekly!$A35,'nabati '!$BC:$BC,Weekly!$C$1)/20</f>
        <v>0</v>
      </c>
      <c r="M35" s="337">
        <f>+SUMIFS('nabati '!BF:BF,'nabati '!$BI:$BI,Weekly!$A35,'nabati '!$BG:$BG,Weekly!$C$1)/6</f>
        <v>0</v>
      </c>
      <c r="N35" s="338">
        <f>+SUMIFS('nabati '!BM:BM,'nabati '!BP:BP,Weekly!$A35,'nabati '!BN:BN,Weekly!$C$1)/6</f>
        <v>0</v>
      </c>
      <c r="O35" s="339">
        <f t="shared" si="5"/>
        <v>125.9</v>
      </c>
    </row>
    <row r="36" spans="1:15" s="267" customFormat="1" ht="15" hidden="1" outlineLevel="1">
      <c r="A36" s="308">
        <v>643</v>
      </c>
      <c r="B36" s="309" t="s">
        <v>53</v>
      </c>
      <c r="C36" s="312" t="s">
        <v>68</v>
      </c>
      <c r="D36" s="311" t="s">
        <v>672</v>
      </c>
      <c r="E36" s="21">
        <f>+SUMIFS('nabati '!B:B,'nabati '!$E:$E,Weekly!$A36,'nabati '!$F:$F,Weekly!$C$1)/6</f>
        <v>2</v>
      </c>
      <c r="F36" s="21">
        <f>+SUMIFS('nabati '!I:I,'nabati '!$L:$L,Weekly!$A36,'nabati '!$M:$M,Weekly!$C$1)/6</f>
        <v>0</v>
      </c>
      <c r="G36" s="21">
        <f>+SUMIFS('nabati '!P:P,'nabati '!$S:$S,Weekly!$A36,'nabati '!$T:$T,Weekly!$C$1)/60</f>
        <v>0</v>
      </c>
      <c r="H36" s="21">
        <f>+SUMIFS('nabati '!W:W,'nabati '!$Z:$Z,Weekly!$A36,'nabati '!$AA:$AA,Weekly!$C$1)/6</f>
        <v>0</v>
      </c>
      <c r="I36" s="21">
        <f>+SUMIFS('nabati '!AD:AD,'nabati '!$AG:$AG,Weekly!$A36,'nabati '!$AH:$AH,Weekly!$C$1)/60</f>
        <v>0</v>
      </c>
      <c r="J36" s="21">
        <f>+SUMIFS('nabati '!AK:AK,'nabati '!$AN:$AN,Weekly!$A36,'nabati '!$AO:$AO,Weekly!$C$1)/60</f>
        <v>0</v>
      </c>
      <c r="K36" s="21">
        <f>+SUMIFS('nabati '!AR:AR,'nabati '!$AU:$AU,Weekly!$A36,'nabati '!$AV:$AV,Weekly!$C$1)/60</f>
        <v>0</v>
      </c>
      <c r="L36" s="21">
        <f>+SUMIFS('nabati '!AY:AY,'nabati '!$BB:$BB,Weekly!$A36,'nabati '!$BC:$BC,Weekly!$C$1)/20</f>
        <v>0</v>
      </c>
      <c r="M36" s="337">
        <f>+SUMIFS('nabati '!BF:BF,'nabati '!$BI:$BI,Weekly!$A36,'nabati '!$BG:$BG,Weekly!$C$1)/6</f>
        <v>0</v>
      </c>
      <c r="N36" s="338">
        <f>+SUMIFS('nabati '!BM:BM,'nabati '!BP:BP,Weekly!$A36,'nabati '!BN:BN,Weekly!$C$1)/6</f>
        <v>0</v>
      </c>
      <c r="O36" s="339">
        <f t="shared" si="5"/>
        <v>251.8</v>
      </c>
    </row>
    <row r="37" spans="1:15" s="267" customFormat="1" ht="15" hidden="1" outlineLevel="1">
      <c r="A37" s="308">
        <v>653</v>
      </c>
      <c r="B37" s="309" t="s">
        <v>53</v>
      </c>
      <c r="C37" s="312" t="s">
        <v>69</v>
      </c>
      <c r="D37" s="311" t="s">
        <v>672</v>
      </c>
      <c r="E37" s="21">
        <f>+SUMIFS('nabati '!B:B,'nabati '!$E:$E,Weekly!$A37,'nabati '!$F:$F,Weekly!$C$1)/6</f>
        <v>0</v>
      </c>
      <c r="F37" s="21">
        <f>+SUMIFS('nabati '!I:I,'nabati '!$L:$L,Weekly!$A37,'nabati '!$M:$M,Weekly!$C$1)/6</f>
        <v>0</v>
      </c>
      <c r="G37" s="21">
        <f>+SUMIFS('nabati '!P:P,'nabati '!$S:$S,Weekly!$A37,'nabati '!$T:$T,Weekly!$C$1)/60</f>
        <v>0</v>
      </c>
      <c r="H37" s="21">
        <f>+SUMIFS('nabati '!W:W,'nabati '!$Z:$Z,Weekly!$A37,'nabati '!$AA:$AA,Weekly!$C$1)/6</f>
        <v>0</v>
      </c>
      <c r="I37" s="21">
        <f>+SUMIFS('nabati '!AD:AD,'nabati '!$AG:$AG,Weekly!$A37,'nabati '!$AH:$AH,Weekly!$C$1)/60</f>
        <v>0</v>
      </c>
      <c r="J37" s="21">
        <f>+SUMIFS('nabati '!AK:AK,'nabati '!$AN:$AN,Weekly!$A37,'nabati '!$AO:$AO,Weekly!$C$1)/60</f>
        <v>0</v>
      </c>
      <c r="K37" s="21">
        <f>+SUMIFS('nabati '!AR:AR,'nabati '!$AU:$AU,Weekly!$A37,'nabati '!$AV:$AV,Weekly!$C$1)/60</f>
        <v>0</v>
      </c>
      <c r="L37" s="21">
        <f>+SUMIFS('nabati '!AY:AY,'nabati '!$BB:$BB,Weekly!$A37,'nabati '!$BC:$BC,Weekly!$C$1)/20</f>
        <v>0</v>
      </c>
      <c r="M37" s="337">
        <f>+SUMIFS('nabati '!BF:BF,'nabati '!$BI:$BI,Weekly!$A37,'nabati '!$BG:$BG,Weekly!$C$1)/6</f>
        <v>0</v>
      </c>
      <c r="N37" s="338">
        <f>+SUMIFS('nabati '!BM:BM,'nabati '!BP:BP,Weekly!$A37,'nabati '!BN:BN,Weekly!$C$1)/6</f>
        <v>0</v>
      </c>
      <c r="O37" s="339">
        <f t="shared" si="5"/>
        <v>0</v>
      </c>
    </row>
    <row r="38" spans="1:15" s="267" customFormat="1" ht="15" hidden="1" outlineLevel="1">
      <c r="A38" s="308">
        <v>656</v>
      </c>
      <c r="B38" s="309" t="s">
        <v>53</v>
      </c>
      <c r="C38" s="312" t="s">
        <v>70</v>
      </c>
      <c r="D38" s="311" t="s">
        <v>672</v>
      </c>
      <c r="E38" s="21">
        <f>+SUMIFS('nabati '!B:B,'nabati '!$E:$E,Weekly!$A38,'nabati '!$F:$F,Weekly!$C$1)/6</f>
        <v>2</v>
      </c>
      <c r="F38" s="21">
        <f>+SUMIFS('nabati '!I:I,'nabati '!$L:$L,Weekly!$A38,'nabati '!$M:$M,Weekly!$C$1)/6</f>
        <v>0</v>
      </c>
      <c r="G38" s="21">
        <f>+SUMIFS('nabati '!P:P,'nabati '!$S:$S,Weekly!$A38,'nabati '!$T:$T,Weekly!$C$1)/60</f>
        <v>0</v>
      </c>
      <c r="H38" s="21">
        <f>+SUMIFS('nabati '!W:W,'nabati '!$Z:$Z,Weekly!$A38,'nabati '!$AA:$AA,Weekly!$C$1)/6</f>
        <v>0</v>
      </c>
      <c r="I38" s="21">
        <f>+SUMIFS('nabati '!AD:AD,'nabati '!$AG:$AG,Weekly!$A38,'nabati '!$AH:$AH,Weekly!$C$1)/60</f>
        <v>0</v>
      </c>
      <c r="J38" s="21">
        <f>+SUMIFS('nabati '!AK:AK,'nabati '!$AN:$AN,Weekly!$A38,'nabati '!$AO:$AO,Weekly!$C$1)/60</f>
        <v>0</v>
      </c>
      <c r="K38" s="21">
        <f>+SUMIFS('nabati '!AR:AR,'nabati '!$AU:$AU,Weekly!$A38,'nabati '!$AV:$AV,Weekly!$C$1)/60</f>
        <v>0</v>
      </c>
      <c r="L38" s="21">
        <f>+SUMIFS('nabati '!AY:AY,'nabati '!$BB:$BB,Weekly!$A38,'nabati '!$BC:$BC,Weekly!$C$1)/20</f>
        <v>0</v>
      </c>
      <c r="M38" s="337">
        <f>+SUMIFS('nabati '!BF:BF,'nabati '!$BI:$BI,Weekly!$A38,'nabati '!$BG:$BG,Weekly!$C$1)/6</f>
        <v>0</v>
      </c>
      <c r="N38" s="338">
        <f>+SUMIFS('nabati '!BM:BM,'nabati '!BP:BP,Weekly!$A38,'nabati '!BN:BN,Weekly!$C$1)/6</f>
        <v>0</v>
      </c>
      <c r="O38" s="339">
        <f t="shared" si="5"/>
        <v>251.8</v>
      </c>
    </row>
    <row r="39" spans="1:15" s="267" customFormat="1" ht="15" hidden="1" outlineLevel="1">
      <c r="A39" s="308">
        <v>663</v>
      </c>
      <c r="B39" s="309" t="s">
        <v>53</v>
      </c>
      <c r="C39" s="312" t="s">
        <v>71</v>
      </c>
      <c r="D39" s="311" t="s">
        <v>672</v>
      </c>
      <c r="E39" s="21">
        <f>+SUMIFS('nabati '!B:B,'nabati '!$E:$E,Weekly!$A39,'nabati '!$F:$F,Weekly!$C$1)/6</f>
        <v>0</v>
      </c>
      <c r="F39" s="21">
        <f>+SUMIFS('nabati '!I:I,'nabati '!$L:$L,Weekly!$A39,'nabati '!$M:$M,Weekly!$C$1)/6</f>
        <v>0</v>
      </c>
      <c r="G39" s="21">
        <f>+SUMIFS('nabati '!P:P,'nabati '!$S:$S,Weekly!$A39,'nabati '!$T:$T,Weekly!$C$1)/60</f>
        <v>0</v>
      </c>
      <c r="H39" s="21">
        <f>+SUMIFS('nabati '!W:W,'nabati '!$Z:$Z,Weekly!$A39,'nabati '!$AA:$AA,Weekly!$C$1)/6</f>
        <v>0</v>
      </c>
      <c r="I39" s="21">
        <f>+SUMIFS('nabati '!AD:AD,'nabati '!$AG:$AG,Weekly!$A39,'nabati '!$AH:$AH,Weekly!$C$1)/60</f>
        <v>0</v>
      </c>
      <c r="J39" s="21">
        <f>+SUMIFS('nabati '!AK:AK,'nabati '!$AN:$AN,Weekly!$A39,'nabati '!$AO:$AO,Weekly!$C$1)/60</f>
        <v>0</v>
      </c>
      <c r="K39" s="21">
        <f>+SUMIFS('nabati '!AR:AR,'nabati '!$AU:$AU,Weekly!$A39,'nabati '!$AV:$AV,Weekly!$C$1)/60</f>
        <v>0</v>
      </c>
      <c r="L39" s="21">
        <f>+SUMIFS('nabati '!AY:AY,'nabati '!$BB:$BB,Weekly!$A39,'nabati '!$BC:$BC,Weekly!$C$1)/20</f>
        <v>0</v>
      </c>
      <c r="M39" s="337">
        <f>+SUMIFS('nabati '!BF:BF,'nabati '!$BI:$BI,Weekly!$A39,'nabati '!$BG:$BG,Weekly!$C$1)/6</f>
        <v>0</v>
      </c>
      <c r="N39" s="338">
        <f>+SUMIFS('nabati '!BM:BM,'nabati '!BP:BP,Weekly!$A39,'nabati '!BN:BN,Weekly!$C$1)/6</f>
        <v>0</v>
      </c>
      <c r="O39" s="339">
        <f t="shared" si="5"/>
        <v>0</v>
      </c>
    </row>
    <row r="40" spans="1:15" s="267" customFormat="1" ht="15" hidden="1" outlineLevel="1">
      <c r="A40" s="308">
        <v>680</v>
      </c>
      <c r="B40" s="309" t="s">
        <v>53</v>
      </c>
      <c r="C40" s="312" t="s">
        <v>72</v>
      </c>
      <c r="D40" s="311" t="s">
        <v>672</v>
      </c>
      <c r="E40" s="21">
        <f>+SUMIFS('nabati '!B:B,'nabati '!$E:$E,Weekly!$A40,'nabati '!$F:$F,Weekly!$C$1)/6</f>
        <v>0</v>
      </c>
      <c r="F40" s="21">
        <f>+SUMIFS('nabati '!I:I,'nabati '!$L:$L,Weekly!$A40,'nabati '!$M:$M,Weekly!$C$1)/6</f>
        <v>0</v>
      </c>
      <c r="G40" s="21">
        <f>+SUMIFS('nabati '!P:P,'nabati '!$S:$S,Weekly!$A40,'nabati '!$T:$T,Weekly!$C$1)/60</f>
        <v>0</v>
      </c>
      <c r="H40" s="21">
        <f>+SUMIFS('nabati '!W:W,'nabati '!$Z:$Z,Weekly!$A40,'nabati '!$AA:$AA,Weekly!$C$1)/6</f>
        <v>0</v>
      </c>
      <c r="I40" s="21">
        <f>+SUMIFS('nabati '!AD:AD,'nabati '!$AG:$AG,Weekly!$A40,'nabati '!$AH:$AH,Weekly!$C$1)/60</f>
        <v>0</v>
      </c>
      <c r="J40" s="21">
        <f>+SUMIFS('nabati '!AK:AK,'nabati '!$AN:$AN,Weekly!$A40,'nabati '!$AO:$AO,Weekly!$C$1)/60</f>
        <v>0</v>
      </c>
      <c r="K40" s="21">
        <f>+SUMIFS('nabati '!AR:AR,'nabati '!$AU:$AU,Weekly!$A40,'nabati '!$AV:$AV,Weekly!$C$1)/60</f>
        <v>0</v>
      </c>
      <c r="L40" s="21">
        <f>+SUMIFS('nabati '!AY:AY,'nabati '!$BB:$BB,Weekly!$A40,'nabati '!$BC:$BC,Weekly!$C$1)/20</f>
        <v>0</v>
      </c>
      <c r="M40" s="337">
        <f>+SUMIFS('nabati '!BF:BF,'nabati '!$BI:$BI,Weekly!$A40,'nabati '!$BG:$BG,Weekly!$C$1)/6</f>
        <v>0</v>
      </c>
      <c r="N40" s="338">
        <f>+SUMIFS('nabati '!BM:BM,'nabati '!BP:BP,Weekly!$A40,'nabati '!BN:BN,Weekly!$C$1)/6</f>
        <v>0</v>
      </c>
      <c r="O40" s="339">
        <f t="shared" si="5"/>
        <v>0</v>
      </c>
    </row>
    <row r="41" spans="1:15" s="267" customFormat="1" ht="15" hidden="1" outlineLevel="1">
      <c r="A41" s="308">
        <v>684</v>
      </c>
      <c r="B41" s="309" t="s">
        <v>53</v>
      </c>
      <c r="C41" s="312" t="s">
        <v>73</v>
      </c>
      <c r="D41" s="311" t="s">
        <v>672</v>
      </c>
      <c r="E41" s="21">
        <f>+SUMIFS('nabati '!B:B,'nabati '!$E:$E,Weekly!$A41,'nabati '!$F:$F,Weekly!$C$1)/6</f>
        <v>0</v>
      </c>
      <c r="F41" s="21">
        <f>+SUMIFS('nabati '!I:I,'nabati '!$L:$L,Weekly!$A41,'nabati '!$M:$M,Weekly!$C$1)/6</f>
        <v>1</v>
      </c>
      <c r="G41" s="21">
        <f>+SUMIFS('nabati '!P:P,'nabati '!$S:$S,Weekly!$A41,'nabati '!$T:$T,Weekly!$C$1)/60</f>
        <v>0</v>
      </c>
      <c r="H41" s="21">
        <f>+SUMIFS('nabati '!W:W,'nabati '!$Z:$Z,Weekly!$A41,'nabati '!$AA:$AA,Weekly!$C$1)/6</f>
        <v>0</v>
      </c>
      <c r="I41" s="21">
        <f>+SUMIFS('nabati '!AD:AD,'nabati '!$AG:$AG,Weekly!$A41,'nabati '!$AH:$AH,Weekly!$C$1)/60</f>
        <v>0</v>
      </c>
      <c r="J41" s="21">
        <f>+SUMIFS('nabati '!AK:AK,'nabati '!$AN:$AN,Weekly!$A41,'nabati '!$AO:$AO,Weekly!$C$1)/60</f>
        <v>0</v>
      </c>
      <c r="K41" s="21">
        <f>+SUMIFS('nabati '!AR:AR,'nabati '!$AU:$AU,Weekly!$A41,'nabati '!$AV:$AV,Weekly!$C$1)/60</f>
        <v>0</v>
      </c>
      <c r="L41" s="21">
        <f>+SUMIFS('nabati '!AY:AY,'nabati '!$BB:$BB,Weekly!$A41,'nabati '!$BC:$BC,Weekly!$C$1)/20</f>
        <v>0</v>
      </c>
      <c r="M41" s="337">
        <f>+SUMIFS('nabati '!BF:BF,'nabati '!$BI:$BI,Weekly!$A41,'nabati '!$BG:$BG,Weekly!$C$1)/6</f>
        <v>0</v>
      </c>
      <c r="N41" s="338">
        <f>+SUMIFS('nabati '!BM:BM,'nabati '!BP:BP,Weekly!$A41,'nabati '!BN:BN,Weekly!$C$1)/6</f>
        <v>0</v>
      </c>
      <c r="O41" s="339">
        <f t="shared" si="5"/>
        <v>190.7</v>
      </c>
    </row>
    <row r="42" spans="1:15" s="267" customFormat="1" ht="15" hidden="1" outlineLevel="1">
      <c r="A42" s="308">
        <v>685</v>
      </c>
      <c r="B42" s="309" t="s">
        <v>53</v>
      </c>
      <c r="C42" s="312" t="s">
        <v>74</v>
      </c>
      <c r="D42" s="311" t="s">
        <v>672</v>
      </c>
      <c r="E42" s="21">
        <f>+SUMIFS('nabati '!B:B,'nabati '!$E:$E,Weekly!$A42,'nabati '!$F:$F,Weekly!$C$1)/6</f>
        <v>0</v>
      </c>
      <c r="F42" s="21">
        <f>+SUMIFS('nabati '!I:I,'nabati '!$L:$L,Weekly!$A42,'nabati '!$M:$M,Weekly!$C$1)/6</f>
        <v>3</v>
      </c>
      <c r="G42" s="21">
        <f>+SUMIFS('nabati '!P:P,'nabati '!$S:$S,Weekly!$A42,'nabati '!$T:$T,Weekly!$C$1)/60</f>
        <v>0</v>
      </c>
      <c r="H42" s="21">
        <f>+SUMIFS('nabati '!W:W,'nabati '!$Z:$Z,Weekly!$A42,'nabati '!$AA:$AA,Weekly!$C$1)/6</f>
        <v>0</v>
      </c>
      <c r="I42" s="21">
        <f>+SUMIFS('nabati '!AD:AD,'nabati '!$AG:$AG,Weekly!$A42,'nabati '!$AH:$AH,Weekly!$C$1)/60</f>
        <v>0</v>
      </c>
      <c r="J42" s="21">
        <f>+SUMIFS('nabati '!AK:AK,'nabati '!$AN:$AN,Weekly!$A42,'nabati '!$AO:$AO,Weekly!$C$1)/60</f>
        <v>0</v>
      </c>
      <c r="K42" s="21">
        <f>+SUMIFS('nabati '!AR:AR,'nabati '!$AU:$AU,Weekly!$A42,'nabati '!$AV:$AV,Weekly!$C$1)/60</f>
        <v>0</v>
      </c>
      <c r="L42" s="21">
        <f>+SUMIFS('nabati '!AY:AY,'nabati '!$BB:$BB,Weekly!$A42,'nabati '!$BC:$BC,Weekly!$C$1)/20</f>
        <v>0</v>
      </c>
      <c r="M42" s="337">
        <f>+SUMIFS('nabati '!BF:BF,'nabati '!$BI:$BI,Weekly!$A42,'nabati '!$BG:$BG,Weekly!$C$1)/6</f>
        <v>0</v>
      </c>
      <c r="N42" s="338">
        <f>+SUMIFS('nabati '!BM:BM,'nabati '!BP:BP,Weekly!$A42,'nabati '!BN:BN,Weekly!$C$1)/6</f>
        <v>0</v>
      </c>
      <c r="O42" s="339">
        <f t="shared" si="5"/>
        <v>572.09999999999991</v>
      </c>
    </row>
    <row r="43" spans="1:15" s="267" customFormat="1" ht="15" hidden="1" outlineLevel="1">
      <c r="A43" s="308">
        <v>687</v>
      </c>
      <c r="B43" s="309" t="s">
        <v>53</v>
      </c>
      <c r="C43" s="312" t="s">
        <v>75</v>
      </c>
      <c r="D43" s="311" t="s">
        <v>672</v>
      </c>
      <c r="E43" s="21">
        <f>+SUMIFS('nabati '!B:B,'nabati '!$E:$E,Weekly!$A43,'nabati '!$F:$F,Weekly!$C$1)/6</f>
        <v>1</v>
      </c>
      <c r="F43" s="21">
        <f>+SUMIFS('nabati '!I:I,'nabati '!$L:$L,Weekly!$A43,'nabati '!$M:$M,Weekly!$C$1)/6</f>
        <v>0</v>
      </c>
      <c r="G43" s="21">
        <f>+SUMIFS('nabati '!P:P,'nabati '!$S:$S,Weekly!$A43,'nabati '!$T:$T,Weekly!$C$1)/60</f>
        <v>0</v>
      </c>
      <c r="H43" s="21">
        <f>+SUMIFS('nabati '!W:W,'nabati '!$Z:$Z,Weekly!$A43,'nabati '!$AA:$AA,Weekly!$C$1)/6</f>
        <v>0</v>
      </c>
      <c r="I43" s="21">
        <f>+SUMIFS('nabati '!AD:AD,'nabati '!$AG:$AG,Weekly!$A43,'nabati '!$AH:$AH,Weekly!$C$1)/60</f>
        <v>0</v>
      </c>
      <c r="J43" s="21">
        <f>+SUMIFS('nabati '!AK:AK,'nabati '!$AN:$AN,Weekly!$A43,'nabati '!$AO:$AO,Weekly!$C$1)/60</f>
        <v>0</v>
      </c>
      <c r="K43" s="21">
        <f>+SUMIFS('nabati '!AR:AR,'nabati '!$AU:$AU,Weekly!$A43,'nabati '!$AV:$AV,Weekly!$C$1)/60</f>
        <v>0</v>
      </c>
      <c r="L43" s="21">
        <f>+SUMIFS('nabati '!AY:AY,'nabati '!$BB:$BB,Weekly!$A43,'nabati '!$BC:$BC,Weekly!$C$1)/20</f>
        <v>0</v>
      </c>
      <c r="M43" s="337">
        <f>+SUMIFS('nabati '!BF:BF,'nabati '!$BI:$BI,Weekly!$A43,'nabati '!$BG:$BG,Weekly!$C$1)/6</f>
        <v>0</v>
      </c>
      <c r="N43" s="338">
        <f>+SUMIFS('nabati '!BM:BM,'nabati '!BP:BP,Weekly!$A43,'nabati '!BN:BN,Weekly!$C$1)/6</f>
        <v>0</v>
      </c>
      <c r="O43" s="339">
        <f t="shared" si="5"/>
        <v>125.9</v>
      </c>
    </row>
    <row r="44" spans="1:15" s="267" customFormat="1" ht="15" hidden="1" outlineLevel="1">
      <c r="A44" s="308">
        <v>692</v>
      </c>
      <c r="B44" s="309" t="s">
        <v>53</v>
      </c>
      <c r="C44" s="312" t="s">
        <v>76</v>
      </c>
      <c r="D44" s="311" t="s">
        <v>672</v>
      </c>
      <c r="E44" s="21">
        <f>+SUMIFS('nabati '!B:B,'nabati '!$E:$E,Weekly!$A44,'nabati '!$F:$F,Weekly!$C$1)/6</f>
        <v>0</v>
      </c>
      <c r="F44" s="21">
        <f>+SUMIFS('nabati '!I:I,'nabati '!$L:$L,Weekly!$A44,'nabati '!$M:$M,Weekly!$C$1)/6</f>
        <v>0</v>
      </c>
      <c r="G44" s="21">
        <f>+SUMIFS('nabati '!P:P,'nabati '!$S:$S,Weekly!$A44,'nabati '!$T:$T,Weekly!$C$1)/60</f>
        <v>0</v>
      </c>
      <c r="H44" s="21">
        <f>+SUMIFS('nabati '!W:W,'nabati '!$Z:$Z,Weekly!$A44,'nabati '!$AA:$AA,Weekly!$C$1)/6</f>
        <v>0</v>
      </c>
      <c r="I44" s="21">
        <f>+SUMIFS('nabati '!AD:AD,'nabati '!$AG:$AG,Weekly!$A44,'nabati '!$AH:$AH,Weekly!$C$1)/60</f>
        <v>0</v>
      </c>
      <c r="J44" s="21">
        <f>+SUMIFS('nabati '!AK:AK,'nabati '!$AN:$AN,Weekly!$A44,'nabati '!$AO:$AO,Weekly!$C$1)/60</f>
        <v>0</v>
      </c>
      <c r="K44" s="21">
        <f>+SUMIFS('nabati '!AR:AR,'nabati '!$AU:$AU,Weekly!$A44,'nabati '!$AV:$AV,Weekly!$C$1)/60</f>
        <v>0</v>
      </c>
      <c r="L44" s="21">
        <f>+SUMIFS('nabati '!AY:AY,'nabati '!$BB:$BB,Weekly!$A44,'nabati '!$BC:$BC,Weekly!$C$1)/20</f>
        <v>0</v>
      </c>
      <c r="M44" s="337">
        <f>+SUMIFS('nabati '!BF:BF,'nabati '!$BI:$BI,Weekly!$A44,'nabati '!$BG:$BG,Weekly!$C$1)/6</f>
        <v>0</v>
      </c>
      <c r="N44" s="340">
        <f>+SUMIFS('nabati '!BM:BM,'nabati '!BP:BP,Weekly!$A44,'nabati '!BN:BN,Weekly!$C$1)/6</f>
        <v>0</v>
      </c>
      <c r="O44" s="339">
        <f t="shared" si="5"/>
        <v>0</v>
      </c>
    </row>
    <row r="45" spans="1:15" s="267" customFormat="1" ht="15" hidden="1" outlineLevel="1">
      <c r="A45" s="308">
        <v>697</v>
      </c>
      <c r="B45" s="309" t="s">
        <v>53</v>
      </c>
      <c r="C45" s="312" t="s">
        <v>77</v>
      </c>
      <c r="D45" s="311" t="s">
        <v>672</v>
      </c>
      <c r="E45" s="21">
        <f>+SUMIFS('nabati '!B:B,'nabati '!$E:$E,Weekly!$A45,'nabati '!$F:$F,Weekly!$C$1)/6</f>
        <v>0</v>
      </c>
      <c r="F45" s="21">
        <f>+SUMIFS('nabati '!I:I,'nabati '!$L:$L,Weekly!$A45,'nabati '!$M:$M,Weekly!$C$1)/6</f>
        <v>0</v>
      </c>
      <c r="G45" s="21">
        <f>+SUMIFS('nabati '!P:P,'nabati '!$S:$S,Weekly!$A45,'nabati '!$T:$T,Weekly!$C$1)/60</f>
        <v>0</v>
      </c>
      <c r="H45" s="21">
        <f>+SUMIFS('nabati '!W:W,'nabati '!$Z:$Z,Weekly!$A45,'nabati '!$AA:$AA,Weekly!$C$1)/6</f>
        <v>0</v>
      </c>
      <c r="I45" s="21">
        <f>+SUMIFS('nabati '!AD:AD,'nabati '!$AG:$AG,Weekly!$A45,'nabati '!$AH:$AH,Weekly!$C$1)/60</f>
        <v>0</v>
      </c>
      <c r="J45" s="21">
        <f>+SUMIFS('nabati '!AK:AK,'nabati '!$AN:$AN,Weekly!$A45,'nabati '!$AO:$AO,Weekly!$C$1)/60</f>
        <v>0</v>
      </c>
      <c r="K45" s="21">
        <f>+SUMIFS('nabati '!AR:AR,'nabati '!$AU:$AU,Weekly!$A45,'nabati '!$AV:$AV,Weekly!$C$1)/60</f>
        <v>0</v>
      </c>
      <c r="L45" s="21">
        <f>+SUMIFS('nabati '!AY:AY,'nabati '!$BB:$BB,Weekly!$A45,'nabati '!$BC:$BC,Weekly!$C$1)/20</f>
        <v>0</v>
      </c>
      <c r="M45" s="337">
        <f>+SUMIFS('nabati '!BF:BF,'nabati '!$BI:$BI,Weekly!$A45,'nabati '!$BG:$BG,Weekly!$C$1)/6</f>
        <v>0</v>
      </c>
      <c r="N45" s="338">
        <f>+SUMIFS('nabati '!BM:BM,'nabati '!BP:BP,Weekly!$A45,'nabati '!BN:BN,Weekly!$C$1)/6</f>
        <v>0</v>
      </c>
      <c r="O45" s="339">
        <f t="shared" si="5"/>
        <v>0</v>
      </c>
    </row>
    <row r="46" spans="1:15" s="267" customFormat="1" ht="15" hidden="1" outlineLevel="1">
      <c r="A46" s="308">
        <v>2005</v>
      </c>
      <c r="B46" s="309" t="s">
        <v>53</v>
      </c>
      <c r="C46" s="312" t="s">
        <v>78</v>
      </c>
      <c r="D46" s="311" t="s">
        <v>672</v>
      </c>
      <c r="E46" s="21">
        <f>+SUMIFS('nabati '!B:B,'nabati '!$E:$E,Weekly!$A46,'nabati '!$F:$F,Weekly!$C$1)/6</f>
        <v>0</v>
      </c>
      <c r="F46" s="21">
        <f>+SUMIFS('nabati '!I:I,'nabati '!$L:$L,Weekly!$A46,'nabati '!$M:$M,Weekly!$C$1)/6</f>
        <v>0</v>
      </c>
      <c r="G46" s="21">
        <f>+SUMIFS('nabati '!P:P,'nabati '!$S:$S,Weekly!$A46,'nabati '!$T:$T,Weekly!$C$1)/60</f>
        <v>0</v>
      </c>
      <c r="H46" s="21">
        <f>+SUMIFS('nabati '!W:W,'nabati '!$Z:$Z,Weekly!$A46,'nabati '!$AA:$AA,Weekly!$C$1)/6</f>
        <v>0</v>
      </c>
      <c r="I46" s="21">
        <f>+SUMIFS('nabati '!AD:AD,'nabati '!$AG:$AG,Weekly!$A46,'nabati '!$AH:$AH,Weekly!$C$1)/60</f>
        <v>0</v>
      </c>
      <c r="J46" s="21">
        <f>+SUMIFS('nabati '!AK:AK,'nabati '!$AN:$AN,Weekly!$A46,'nabati '!$AO:$AO,Weekly!$C$1)/60</f>
        <v>0</v>
      </c>
      <c r="K46" s="21">
        <f>+SUMIFS('nabati '!AR:AR,'nabati '!$AU:$AU,Weekly!$A46,'nabati '!$AV:$AV,Weekly!$C$1)/60</f>
        <v>0</v>
      </c>
      <c r="L46" s="21">
        <f>+SUMIFS('nabati '!AY:AY,'nabati '!$BB:$BB,Weekly!$A46,'nabati '!$BC:$BC,Weekly!$C$1)/20</f>
        <v>0</v>
      </c>
      <c r="M46" s="337">
        <f>+SUMIFS('nabati '!BF:BF,'nabati '!$BI:$BI,Weekly!$A46,'nabati '!$BG:$BG,Weekly!$C$1)/6</f>
        <v>0</v>
      </c>
      <c r="N46" s="338">
        <f>+SUMIFS('nabati '!BM:BM,'nabati '!BP:BP,Weekly!$A46,'nabati '!BN:BN,Weekly!$C$1)/6</f>
        <v>0</v>
      </c>
      <c r="O46" s="339">
        <f t="shared" si="5"/>
        <v>0</v>
      </c>
    </row>
    <row r="47" spans="1:15" s="267" customFormat="1" ht="15" hidden="1" outlineLevel="1">
      <c r="A47" s="308">
        <v>2010</v>
      </c>
      <c r="B47" s="309" t="s">
        <v>53</v>
      </c>
      <c r="C47" s="312" t="s">
        <v>79</v>
      </c>
      <c r="D47" s="311" t="s">
        <v>672</v>
      </c>
      <c r="E47" s="21">
        <f>+SUMIFS('nabati '!B:B,'nabati '!$E:$E,Weekly!$A47,'nabati '!$F:$F,Weekly!$C$1)/6</f>
        <v>0</v>
      </c>
      <c r="F47" s="21">
        <f>+SUMIFS('nabati '!I:I,'nabati '!$L:$L,Weekly!$A47,'nabati '!$M:$M,Weekly!$C$1)/6</f>
        <v>0</v>
      </c>
      <c r="G47" s="21">
        <f>+SUMIFS('nabati '!P:P,'nabati '!$S:$S,Weekly!$A47,'nabati '!$T:$T,Weekly!$C$1)/60</f>
        <v>0</v>
      </c>
      <c r="H47" s="21">
        <f>+SUMIFS('nabati '!W:W,'nabati '!$Z:$Z,Weekly!$A47,'nabati '!$AA:$AA,Weekly!$C$1)/6</f>
        <v>0</v>
      </c>
      <c r="I47" s="21">
        <f>+SUMIFS('nabati '!AD:AD,'nabati '!$AG:$AG,Weekly!$A47,'nabati '!$AH:$AH,Weekly!$C$1)/60</f>
        <v>0</v>
      </c>
      <c r="J47" s="21">
        <f>+SUMIFS('nabati '!AK:AK,'nabati '!$AN:$AN,Weekly!$A47,'nabati '!$AO:$AO,Weekly!$C$1)/60</f>
        <v>0</v>
      </c>
      <c r="K47" s="21">
        <f>+SUMIFS('nabati '!AR:AR,'nabati '!$AU:$AU,Weekly!$A47,'nabati '!$AV:$AV,Weekly!$C$1)/60</f>
        <v>0</v>
      </c>
      <c r="L47" s="21">
        <f>+SUMIFS('nabati '!AY:AY,'nabati '!$BB:$BB,Weekly!$A47,'nabati '!$BC:$BC,Weekly!$C$1)/20</f>
        <v>0</v>
      </c>
      <c r="M47" s="337">
        <f>+SUMIFS('nabati '!BF:BF,'nabati '!$BI:$BI,Weekly!$A47,'nabati '!$BG:$BG,Weekly!$C$1)/6</f>
        <v>0</v>
      </c>
      <c r="N47" s="338">
        <f>+SUMIFS('nabati '!BM:BM,'nabati '!BP:BP,Weekly!$A47,'nabati '!BN:BN,Weekly!$C$1)/6</f>
        <v>0</v>
      </c>
      <c r="O47" s="339">
        <f t="shared" si="5"/>
        <v>0</v>
      </c>
    </row>
    <row r="48" spans="1:15" s="267" customFormat="1" ht="15" hidden="1" outlineLevel="1">
      <c r="A48" s="308">
        <v>2015</v>
      </c>
      <c r="B48" s="309" t="s">
        <v>53</v>
      </c>
      <c r="C48" s="312" t="s">
        <v>80</v>
      </c>
      <c r="D48" s="311" t="s">
        <v>672</v>
      </c>
      <c r="E48" s="21">
        <f>+SUMIFS('nabati '!B:B,'nabati '!$E:$E,Weekly!$A48,'nabati '!$F:$F,Weekly!$C$1)/6</f>
        <v>0</v>
      </c>
      <c r="F48" s="21">
        <f>+SUMIFS('nabati '!I:I,'nabati '!$L:$L,Weekly!$A48,'nabati '!$M:$M,Weekly!$C$1)/6</f>
        <v>0</v>
      </c>
      <c r="G48" s="21">
        <f>+SUMIFS('nabati '!P:P,'nabati '!$S:$S,Weekly!$A48,'nabati '!$T:$T,Weekly!$C$1)/60</f>
        <v>0</v>
      </c>
      <c r="H48" s="21">
        <f>+SUMIFS('nabati '!W:W,'nabati '!$Z:$Z,Weekly!$A48,'nabati '!$AA:$AA,Weekly!$C$1)/6</f>
        <v>0</v>
      </c>
      <c r="I48" s="21">
        <f>+SUMIFS('nabati '!AD:AD,'nabati '!$AG:$AG,Weekly!$A48,'nabati '!$AH:$AH,Weekly!$C$1)/60</f>
        <v>0</v>
      </c>
      <c r="J48" s="21">
        <f>+SUMIFS('nabati '!AK:AK,'nabati '!$AN:$AN,Weekly!$A48,'nabati '!$AO:$AO,Weekly!$C$1)/60</f>
        <v>0</v>
      </c>
      <c r="K48" s="21">
        <f>+SUMIFS('nabati '!AR:AR,'nabati '!$AU:$AU,Weekly!$A48,'nabati '!$AV:$AV,Weekly!$C$1)/60</f>
        <v>0</v>
      </c>
      <c r="L48" s="21">
        <f>+SUMIFS('nabati '!AY:AY,'nabati '!$BB:$BB,Weekly!$A48,'nabati '!$BC:$BC,Weekly!$C$1)/20</f>
        <v>0</v>
      </c>
      <c r="M48" s="337">
        <f>+SUMIFS('nabati '!BF:BF,'nabati '!$BI:$BI,Weekly!$A48,'nabati '!$BG:$BG,Weekly!$C$1)/6</f>
        <v>0</v>
      </c>
      <c r="N48" s="338">
        <f>+SUMIFS('nabati '!BM:BM,'nabati '!BP:BP,Weekly!$A48,'nabati '!BN:BN,Weekly!$C$1)/6</f>
        <v>0</v>
      </c>
      <c r="O48" s="339">
        <f t="shared" si="5"/>
        <v>0</v>
      </c>
    </row>
    <row r="49" spans="1:15" s="267" customFormat="1" ht="15" hidden="1" outlineLevel="1">
      <c r="A49" s="308">
        <v>2014</v>
      </c>
      <c r="B49" s="309" t="s">
        <v>53</v>
      </c>
      <c r="C49" s="312" t="s">
        <v>81</v>
      </c>
      <c r="D49" s="311" t="s">
        <v>672</v>
      </c>
      <c r="E49" s="21">
        <f>+SUMIFS('nabati '!B:B,'nabati '!$E:$E,Weekly!$A49,'nabati '!$F:$F,Weekly!$C$1)/6</f>
        <v>0</v>
      </c>
      <c r="F49" s="21">
        <f>+SUMIFS('nabati '!I:I,'nabati '!$L:$L,Weekly!$A49,'nabati '!$M:$M,Weekly!$C$1)/6</f>
        <v>0</v>
      </c>
      <c r="G49" s="21">
        <f>+SUMIFS('nabati '!P:P,'nabati '!$S:$S,Weekly!$A49,'nabati '!$T:$T,Weekly!$C$1)/60</f>
        <v>0</v>
      </c>
      <c r="H49" s="21">
        <f>+SUMIFS('nabati '!W:W,'nabati '!$Z:$Z,Weekly!$A49,'nabati '!$AA:$AA,Weekly!$C$1)/6</f>
        <v>0</v>
      </c>
      <c r="I49" s="21">
        <f>+SUMIFS('nabati '!AD:AD,'nabati '!$AG:$AG,Weekly!$A49,'nabati '!$AH:$AH,Weekly!$C$1)/60</f>
        <v>0</v>
      </c>
      <c r="J49" s="21">
        <f>+SUMIFS('nabati '!AK:AK,'nabati '!$AN:$AN,Weekly!$A49,'nabati '!$AO:$AO,Weekly!$C$1)/60</f>
        <v>0</v>
      </c>
      <c r="K49" s="21">
        <f>+SUMIFS('nabati '!AR:AR,'nabati '!$AU:$AU,Weekly!$A49,'nabati '!$AV:$AV,Weekly!$C$1)/60</f>
        <v>0</v>
      </c>
      <c r="L49" s="21">
        <f>+SUMIFS('nabati '!AY:AY,'nabati '!$BB:$BB,Weekly!$A49,'nabati '!$BC:$BC,Weekly!$C$1)/20</f>
        <v>0</v>
      </c>
      <c r="M49" s="337">
        <f>+SUMIFS('nabati '!BF:BF,'nabati '!$BI:$BI,Weekly!$A49,'nabati '!$BG:$BG,Weekly!$C$1)/6</f>
        <v>0</v>
      </c>
      <c r="N49" s="338">
        <f>+SUMIFS('nabati '!BM:BM,'nabati '!BP:BP,Weekly!$A49,'nabati '!BN:BN,Weekly!$C$1)/6</f>
        <v>0</v>
      </c>
      <c r="O49" s="339">
        <f t="shared" si="5"/>
        <v>0</v>
      </c>
    </row>
    <row r="50" spans="1:15" s="267" customFormat="1" ht="15" hidden="1" outlineLevel="1">
      <c r="A50" s="308">
        <v>2040</v>
      </c>
      <c r="B50" s="309" t="s">
        <v>53</v>
      </c>
      <c r="C50" s="312" t="s">
        <v>82</v>
      </c>
      <c r="D50" s="311" t="s">
        <v>672</v>
      </c>
      <c r="E50" s="21">
        <f>+SUMIFS('nabati '!B:B,'nabati '!$E:$E,Weekly!$A50,'nabati '!$F:$F,Weekly!$C$1)/6</f>
        <v>0</v>
      </c>
      <c r="F50" s="21">
        <f>+SUMIFS('nabati '!I:I,'nabati '!$L:$L,Weekly!$A50,'nabati '!$M:$M,Weekly!$C$1)/6</f>
        <v>0</v>
      </c>
      <c r="G50" s="21">
        <f>+SUMIFS('nabati '!P:P,'nabati '!$S:$S,Weekly!$A50,'nabati '!$T:$T,Weekly!$C$1)/60</f>
        <v>0</v>
      </c>
      <c r="H50" s="21">
        <f>+SUMIFS('nabati '!W:W,'nabati '!$Z:$Z,Weekly!$A50,'nabati '!$AA:$AA,Weekly!$C$1)/6</f>
        <v>0</v>
      </c>
      <c r="I50" s="21">
        <f>+SUMIFS('nabati '!AD:AD,'nabati '!$AG:$AG,Weekly!$A50,'nabati '!$AH:$AH,Weekly!$C$1)/60</f>
        <v>0</v>
      </c>
      <c r="J50" s="21">
        <f>+SUMIFS('nabati '!AK:AK,'nabati '!$AN:$AN,Weekly!$A50,'nabati '!$AO:$AO,Weekly!$C$1)/60</f>
        <v>0</v>
      </c>
      <c r="K50" s="21">
        <f>+SUMIFS('nabati '!AR:AR,'nabati '!$AU:$AU,Weekly!$A50,'nabati '!$AV:$AV,Weekly!$C$1)/60</f>
        <v>0</v>
      </c>
      <c r="L50" s="21">
        <f>+SUMIFS('nabati '!AY:AY,'nabati '!$BB:$BB,Weekly!$A50,'nabati '!$BC:$BC,Weekly!$C$1)/20</f>
        <v>0</v>
      </c>
      <c r="M50" s="337">
        <f>+SUMIFS('nabati '!BF:BF,'nabati '!$BI:$BI,Weekly!$A50,'nabati '!$BG:$BG,Weekly!$C$1)/6</f>
        <v>0</v>
      </c>
      <c r="N50" s="338">
        <f>+SUMIFS('nabati '!BM:BM,'nabati '!BP:BP,Weekly!$A50,'nabati '!BN:BN,Weekly!$C$1)/6</f>
        <v>0</v>
      </c>
      <c r="O50" s="339">
        <f t="shared" si="5"/>
        <v>0</v>
      </c>
    </row>
    <row r="51" spans="1:15" s="267" customFormat="1" ht="15" hidden="1" outlineLevel="1">
      <c r="A51" s="308">
        <v>2059</v>
      </c>
      <c r="B51" s="309" t="s">
        <v>53</v>
      </c>
      <c r="C51" s="312" t="s">
        <v>83</v>
      </c>
      <c r="D51" s="311" t="s">
        <v>672</v>
      </c>
      <c r="E51" s="21">
        <f>+SUMIFS('nabati '!B:B,'nabati '!$E:$E,Weekly!$A51,'nabati '!$F:$F,Weekly!$C$1)/6</f>
        <v>0</v>
      </c>
      <c r="F51" s="21">
        <f>+SUMIFS('nabati '!I:I,'nabati '!$L:$L,Weekly!$A51,'nabati '!$M:$M,Weekly!$C$1)/6</f>
        <v>0</v>
      </c>
      <c r="G51" s="21">
        <f>+SUMIFS('nabati '!P:P,'nabati '!$S:$S,Weekly!$A51,'nabati '!$T:$T,Weekly!$C$1)/60</f>
        <v>0</v>
      </c>
      <c r="H51" s="21">
        <f>+SUMIFS('nabati '!W:W,'nabati '!$Z:$Z,Weekly!$A51,'nabati '!$AA:$AA,Weekly!$C$1)/6</f>
        <v>0</v>
      </c>
      <c r="I51" s="21">
        <f>+SUMIFS('nabati '!AD:AD,'nabati '!$AG:$AG,Weekly!$A51,'nabati '!$AH:$AH,Weekly!$C$1)/60</f>
        <v>0</v>
      </c>
      <c r="J51" s="21">
        <f>+SUMIFS('nabati '!AK:AK,'nabati '!$AN:$AN,Weekly!$A51,'nabati '!$AO:$AO,Weekly!$C$1)/60</f>
        <v>0</v>
      </c>
      <c r="K51" s="21">
        <f>+SUMIFS('nabati '!AR:AR,'nabati '!$AU:$AU,Weekly!$A51,'nabati '!$AV:$AV,Weekly!$C$1)/60</f>
        <v>0</v>
      </c>
      <c r="L51" s="21">
        <f>+SUMIFS('nabati '!AY:AY,'nabati '!$BB:$BB,Weekly!$A51,'nabati '!$BC:$BC,Weekly!$C$1)/20</f>
        <v>0</v>
      </c>
      <c r="M51" s="337">
        <f>+SUMIFS('nabati '!BF:BF,'nabati '!$BI:$BI,Weekly!$A51,'nabati '!$BG:$BG,Weekly!$C$1)/6</f>
        <v>0</v>
      </c>
      <c r="N51" s="338">
        <f>+SUMIFS('nabati '!BM:BM,'nabati '!BP:BP,Weekly!$A51,'nabati '!BN:BN,Weekly!$C$1)/6</f>
        <v>0</v>
      </c>
      <c r="O51" s="339">
        <f t="shared" si="5"/>
        <v>0</v>
      </c>
    </row>
    <row r="52" spans="1:15" s="267" customFormat="1" ht="15" hidden="1" outlineLevel="1">
      <c r="A52" s="308">
        <v>2072</v>
      </c>
      <c r="B52" s="309" t="s">
        <v>53</v>
      </c>
      <c r="C52" s="312" t="s">
        <v>84</v>
      </c>
      <c r="D52" s="311" t="s">
        <v>672</v>
      </c>
      <c r="E52" s="21">
        <f>+SUMIFS('nabati '!B:B,'nabati '!$E:$E,Weekly!$A52,'nabati '!$F:$F,Weekly!$C$1)/6</f>
        <v>0</v>
      </c>
      <c r="F52" s="21">
        <f>+SUMIFS('nabati '!I:I,'nabati '!$L:$L,Weekly!$A52,'nabati '!$M:$M,Weekly!$C$1)/6</f>
        <v>0</v>
      </c>
      <c r="G52" s="21">
        <f>+SUMIFS('nabati '!P:P,'nabati '!$S:$S,Weekly!$A52,'nabati '!$T:$T,Weekly!$C$1)/60</f>
        <v>0</v>
      </c>
      <c r="H52" s="21">
        <f>+SUMIFS('nabati '!W:W,'nabati '!$Z:$Z,Weekly!$A52,'nabati '!$AA:$AA,Weekly!$C$1)/6</f>
        <v>0</v>
      </c>
      <c r="I52" s="21">
        <f>+SUMIFS('nabati '!AD:AD,'nabati '!$AG:$AG,Weekly!$A52,'nabati '!$AH:$AH,Weekly!$C$1)/60</f>
        <v>0</v>
      </c>
      <c r="J52" s="21">
        <f>+SUMIFS('nabati '!AK:AK,'nabati '!$AN:$AN,Weekly!$A52,'nabati '!$AO:$AO,Weekly!$C$1)/60</f>
        <v>0</v>
      </c>
      <c r="K52" s="21">
        <f>+SUMIFS('nabati '!AR:AR,'nabati '!$AU:$AU,Weekly!$A52,'nabati '!$AV:$AV,Weekly!$C$1)/60</f>
        <v>0</v>
      </c>
      <c r="L52" s="21">
        <f>+SUMIFS('nabati '!AY:AY,'nabati '!$BB:$BB,Weekly!$A52,'nabati '!$BC:$BC,Weekly!$C$1)/20</f>
        <v>0</v>
      </c>
      <c r="M52" s="337">
        <f>+SUMIFS('nabati '!BF:BF,'nabati '!$BI:$BI,Weekly!$A52,'nabati '!$BG:$BG,Weekly!$C$1)/6</f>
        <v>0</v>
      </c>
      <c r="N52" s="338">
        <f>+SUMIFS('nabati '!BM:BM,'nabati '!BP:BP,Weekly!$A52,'nabati '!BN:BN,Weekly!$C$1)/6</f>
        <v>0</v>
      </c>
      <c r="O52" s="339">
        <f t="shared" si="5"/>
        <v>0</v>
      </c>
    </row>
    <row r="53" spans="1:15" s="267" customFormat="1" ht="15" hidden="1" outlineLevel="1">
      <c r="A53" s="308">
        <v>2073</v>
      </c>
      <c r="B53" s="309" t="s">
        <v>53</v>
      </c>
      <c r="C53" s="312" t="s">
        <v>85</v>
      </c>
      <c r="D53" s="311" t="s">
        <v>672</v>
      </c>
      <c r="E53" s="21">
        <f>+SUMIFS('nabati '!B:B,'nabati '!$E:$E,Weekly!$A53,'nabati '!$F:$F,Weekly!$C$1)/6</f>
        <v>1</v>
      </c>
      <c r="F53" s="21">
        <f>+SUMIFS('nabati '!I:I,'nabati '!$L:$L,Weekly!$A53,'nabati '!$M:$M,Weekly!$C$1)/6</f>
        <v>0</v>
      </c>
      <c r="G53" s="21">
        <f>+SUMIFS('nabati '!P:P,'nabati '!$S:$S,Weekly!$A53,'nabati '!$T:$T,Weekly!$C$1)/60</f>
        <v>0</v>
      </c>
      <c r="H53" s="21">
        <f>+SUMIFS('nabati '!W:W,'nabati '!$Z:$Z,Weekly!$A53,'nabati '!$AA:$AA,Weekly!$C$1)/6</f>
        <v>0</v>
      </c>
      <c r="I53" s="21">
        <f>+SUMIFS('nabati '!AD:AD,'nabati '!$AG:$AG,Weekly!$A53,'nabati '!$AH:$AH,Weekly!$C$1)/60</f>
        <v>0</v>
      </c>
      <c r="J53" s="21">
        <f>+SUMIFS('nabati '!AK:AK,'nabati '!$AN:$AN,Weekly!$A53,'nabati '!$AO:$AO,Weekly!$C$1)/60</f>
        <v>0</v>
      </c>
      <c r="K53" s="21">
        <f>+SUMIFS('nabati '!AR:AR,'nabati '!$AU:$AU,Weekly!$A53,'nabati '!$AV:$AV,Weekly!$C$1)/60</f>
        <v>0</v>
      </c>
      <c r="L53" s="21">
        <f>+SUMIFS('nabati '!AY:AY,'nabati '!$BB:$BB,Weekly!$A53,'nabati '!$BC:$BC,Weekly!$C$1)/20</f>
        <v>0</v>
      </c>
      <c r="M53" s="337">
        <f>+SUMIFS('nabati '!BF:BF,'nabati '!$BI:$BI,Weekly!$A53,'nabati '!$BG:$BG,Weekly!$C$1)/6</f>
        <v>0</v>
      </c>
      <c r="N53" s="338">
        <f>+SUMIFS('nabati '!BM:BM,'nabati '!BP:BP,Weekly!$A53,'nabati '!BN:BN,Weekly!$C$1)/6</f>
        <v>0</v>
      </c>
      <c r="O53" s="339">
        <f t="shared" si="5"/>
        <v>125.9</v>
      </c>
    </row>
    <row r="54" spans="1:15" s="267" customFormat="1" ht="15" hidden="1" outlineLevel="1">
      <c r="A54" s="308">
        <v>2087</v>
      </c>
      <c r="B54" s="309" t="s">
        <v>53</v>
      </c>
      <c r="C54" s="312" t="s">
        <v>86</v>
      </c>
      <c r="D54" s="311" t="s">
        <v>672</v>
      </c>
      <c r="E54" s="21">
        <f>+SUMIFS('nabati '!B:B,'nabati '!$E:$E,Weekly!$A54,'nabati '!$F:$F,Weekly!$C$1)/6</f>
        <v>1</v>
      </c>
      <c r="F54" s="21">
        <f>+SUMIFS('nabati '!I:I,'nabati '!$L:$L,Weekly!$A54,'nabati '!$M:$M,Weekly!$C$1)/6</f>
        <v>1</v>
      </c>
      <c r="G54" s="21">
        <f>+SUMIFS('nabati '!P:P,'nabati '!$S:$S,Weekly!$A54,'nabati '!$T:$T,Weekly!$C$1)/60</f>
        <v>0</v>
      </c>
      <c r="H54" s="21">
        <f>+SUMIFS('nabati '!W:W,'nabati '!$Z:$Z,Weekly!$A54,'nabati '!$AA:$AA,Weekly!$C$1)/6</f>
        <v>0</v>
      </c>
      <c r="I54" s="21">
        <f>+SUMIFS('nabati '!AD:AD,'nabati '!$AG:$AG,Weekly!$A54,'nabati '!$AH:$AH,Weekly!$C$1)/60</f>
        <v>0</v>
      </c>
      <c r="J54" s="21">
        <f>+SUMIFS('nabati '!AK:AK,'nabati '!$AN:$AN,Weekly!$A54,'nabati '!$AO:$AO,Weekly!$C$1)/60</f>
        <v>0</v>
      </c>
      <c r="K54" s="21">
        <f>+SUMIFS('nabati '!AR:AR,'nabati '!$AU:$AU,Weekly!$A54,'nabati '!$AV:$AV,Weekly!$C$1)/60</f>
        <v>0</v>
      </c>
      <c r="L54" s="21">
        <f>+SUMIFS('nabati '!AY:AY,'nabati '!$BB:$BB,Weekly!$A54,'nabati '!$BC:$BC,Weekly!$C$1)/20</f>
        <v>0</v>
      </c>
      <c r="M54" s="337">
        <f>+SUMIFS('nabati '!BF:BF,'nabati '!$BI:$BI,Weekly!$A54,'nabati '!$BG:$BG,Weekly!$C$1)/6</f>
        <v>0</v>
      </c>
      <c r="N54" s="338">
        <f>+SUMIFS('nabati '!BM:BM,'nabati '!BP:BP,Weekly!$A54,'nabati '!BN:BN,Weekly!$C$1)/6</f>
        <v>0</v>
      </c>
      <c r="O54" s="339">
        <f t="shared" si="5"/>
        <v>316.60000000000002</v>
      </c>
    </row>
    <row r="55" spans="1:15" s="267" customFormat="1" ht="15" hidden="1" outlineLevel="1">
      <c r="A55" s="308">
        <v>2101</v>
      </c>
      <c r="B55" s="309" t="s">
        <v>53</v>
      </c>
      <c r="C55" s="312" t="s">
        <v>87</v>
      </c>
      <c r="D55" s="311" t="s">
        <v>672</v>
      </c>
      <c r="E55" s="21">
        <f>+SUMIFS('nabati '!B:B,'nabati '!$E:$E,Weekly!$A55,'nabati '!$F:$F,Weekly!$C$1)/6</f>
        <v>0</v>
      </c>
      <c r="F55" s="21">
        <f>+SUMIFS('nabati '!I:I,'nabati '!$L:$L,Weekly!$A55,'nabati '!$M:$M,Weekly!$C$1)/6</f>
        <v>0</v>
      </c>
      <c r="G55" s="21">
        <f>+SUMIFS('nabati '!P:P,'nabati '!$S:$S,Weekly!$A55,'nabati '!$T:$T,Weekly!$C$1)/60</f>
        <v>0</v>
      </c>
      <c r="H55" s="21">
        <f>+SUMIFS('nabati '!W:W,'nabati '!$Z:$Z,Weekly!$A55,'nabati '!$AA:$AA,Weekly!$C$1)/6</f>
        <v>0</v>
      </c>
      <c r="I55" s="21">
        <f>+SUMIFS('nabati '!AD:AD,'nabati '!$AG:$AG,Weekly!$A55,'nabati '!$AH:$AH,Weekly!$C$1)/60</f>
        <v>0</v>
      </c>
      <c r="J55" s="21">
        <f>+SUMIFS('nabati '!AK:AK,'nabati '!$AN:$AN,Weekly!$A55,'nabati '!$AO:$AO,Weekly!$C$1)/60</f>
        <v>0</v>
      </c>
      <c r="K55" s="21">
        <f>+SUMIFS('nabati '!AR:AR,'nabati '!$AU:$AU,Weekly!$A55,'nabati '!$AV:$AV,Weekly!$C$1)/60</f>
        <v>0</v>
      </c>
      <c r="L55" s="21">
        <f>+SUMIFS('nabati '!AY:AY,'nabati '!$BB:$BB,Weekly!$A55,'nabati '!$BC:$BC,Weekly!$C$1)/20</f>
        <v>0</v>
      </c>
      <c r="M55" s="337">
        <f>+SUMIFS('nabati '!BF:BF,'nabati '!$BI:$BI,Weekly!$A55,'nabati '!$BG:$BG,Weekly!$C$1)/6</f>
        <v>0</v>
      </c>
      <c r="N55" s="338">
        <f>+SUMIFS('nabati '!BM:BM,'nabati '!BP:BP,Weekly!$A55,'nabati '!BN:BN,Weekly!$C$1)/6</f>
        <v>0</v>
      </c>
      <c r="O55" s="339">
        <f t="shared" si="5"/>
        <v>0</v>
      </c>
    </row>
    <row r="56" spans="1:15" s="267" customFormat="1" ht="15" hidden="1" outlineLevel="1">
      <c r="A56" s="308">
        <v>2117</v>
      </c>
      <c r="B56" s="309" t="s">
        <v>53</v>
      </c>
      <c r="C56" s="312" t="s">
        <v>88</v>
      </c>
      <c r="D56" s="311" t="s">
        <v>672</v>
      </c>
      <c r="E56" s="21">
        <f>+SUMIFS('nabati '!B:B,'nabati '!$E:$E,Weekly!$A56,'nabati '!$F:$F,Weekly!$C$1)/6</f>
        <v>1</v>
      </c>
      <c r="F56" s="21">
        <f>+SUMIFS('nabati '!I:I,'nabati '!$L:$L,Weekly!$A56,'nabati '!$M:$M,Weekly!$C$1)/6</f>
        <v>0</v>
      </c>
      <c r="G56" s="21">
        <f>+SUMIFS('nabati '!P:P,'nabati '!$S:$S,Weekly!$A56,'nabati '!$T:$T,Weekly!$C$1)/60</f>
        <v>0</v>
      </c>
      <c r="H56" s="21">
        <f>+SUMIFS('nabati '!W:W,'nabati '!$Z:$Z,Weekly!$A56,'nabati '!$AA:$AA,Weekly!$C$1)/6</f>
        <v>0</v>
      </c>
      <c r="I56" s="21">
        <f>+SUMIFS('nabati '!AD:AD,'nabati '!$AG:$AG,Weekly!$A56,'nabati '!$AH:$AH,Weekly!$C$1)/60</f>
        <v>0</v>
      </c>
      <c r="J56" s="21">
        <f>+SUMIFS('nabati '!AK:AK,'nabati '!$AN:$AN,Weekly!$A56,'nabati '!$AO:$AO,Weekly!$C$1)/60</f>
        <v>0</v>
      </c>
      <c r="K56" s="21">
        <f>+SUMIFS('nabati '!AR:AR,'nabati '!$AU:$AU,Weekly!$A56,'nabati '!$AV:$AV,Weekly!$C$1)/60</f>
        <v>0</v>
      </c>
      <c r="L56" s="21">
        <f>+SUMIFS('nabati '!AY:AY,'nabati '!$BB:$BB,Weekly!$A56,'nabati '!$BC:$BC,Weekly!$C$1)/20</f>
        <v>0</v>
      </c>
      <c r="M56" s="337">
        <f>+SUMIFS('nabati '!BF:BF,'nabati '!$BI:$BI,Weekly!$A56,'nabati '!$BG:$BG,Weekly!$C$1)/6</f>
        <v>0</v>
      </c>
      <c r="N56" s="338">
        <f>+SUMIFS('nabati '!BM:BM,'nabati '!BP:BP,Weekly!$A56,'nabati '!BN:BN,Weekly!$C$1)/6</f>
        <v>0</v>
      </c>
      <c r="O56" s="339">
        <f t="shared" si="5"/>
        <v>125.9</v>
      </c>
    </row>
    <row r="57" spans="1:15" s="267" customFormat="1" ht="15" hidden="1" outlineLevel="1">
      <c r="A57" s="308">
        <v>2119</v>
      </c>
      <c r="B57" s="309" t="s">
        <v>53</v>
      </c>
      <c r="C57" s="312" t="s">
        <v>89</v>
      </c>
      <c r="D57" s="311" t="s">
        <v>672</v>
      </c>
      <c r="E57" s="21">
        <f>+SUMIFS('nabati '!B:B,'nabati '!$E:$E,Weekly!$A57,'nabati '!$F:$F,Weekly!$C$1)/6</f>
        <v>0</v>
      </c>
      <c r="F57" s="21">
        <f>+SUMIFS('nabati '!I:I,'nabati '!$L:$L,Weekly!$A57,'nabati '!$M:$M,Weekly!$C$1)/6</f>
        <v>2</v>
      </c>
      <c r="G57" s="21">
        <f>+SUMIFS('nabati '!P:P,'nabati '!$S:$S,Weekly!$A57,'nabati '!$T:$T,Weekly!$C$1)/60</f>
        <v>0</v>
      </c>
      <c r="H57" s="21">
        <f>+SUMIFS('nabati '!W:W,'nabati '!$Z:$Z,Weekly!$A57,'nabati '!$AA:$AA,Weekly!$C$1)/6</f>
        <v>0</v>
      </c>
      <c r="I57" s="21">
        <f>+SUMIFS('nabati '!AD:AD,'nabati '!$AG:$AG,Weekly!$A57,'nabati '!$AH:$AH,Weekly!$C$1)/60</f>
        <v>0</v>
      </c>
      <c r="J57" s="21">
        <f>+SUMIFS('nabati '!AK:AK,'nabati '!$AN:$AN,Weekly!$A57,'nabati '!$AO:$AO,Weekly!$C$1)/60</f>
        <v>0</v>
      </c>
      <c r="K57" s="21">
        <f>+SUMIFS('nabati '!AR:AR,'nabati '!$AU:$AU,Weekly!$A57,'nabati '!$AV:$AV,Weekly!$C$1)/60</f>
        <v>0</v>
      </c>
      <c r="L57" s="21">
        <f>+SUMIFS('nabati '!AY:AY,'nabati '!$BB:$BB,Weekly!$A57,'nabati '!$BC:$BC,Weekly!$C$1)/20</f>
        <v>0</v>
      </c>
      <c r="M57" s="341">
        <f>+SUMIFS('nabati '!BF:BF,'nabati '!$BI:$BI,Weekly!$A57,'nabati '!$BG:$BG,Weekly!$C$1)/6</f>
        <v>0</v>
      </c>
      <c r="N57" s="342">
        <f>+SUMIFS('nabati '!BM:BM,'nabati '!BP:BP,Weekly!$A57,'nabati '!BN:BN,Weekly!$C$1)/6</f>
        <v>0</v>
      </c>
      <c r="O57" s="343">
        <f t="shared" si="5"/>
        <v>381.4</v>
      </c>
    </row>
    <row r="58" spans="1:15" s="267" customFormat="1" ht="15" hidden="1" outlineLevel="1">
      <c r="A58" s="308">
        <v>277</v>
      </c>
      <c r="B58" s="309" t="s">
        <v>53</v>
      </c>
      <c r="C58" s="310" t="s">
        <v>90</v>
      </c>
      <c r="D58" s="311" t="s">
        <v>672</v>
      </c>
      <c r="E58" s="21">
        <f>+SUMIFS('nabati '!B:B,'nabati '!$E:$E,Weekly!$A58,'nabati '!$F:$F,Weekly!$C$1)/6</f>
        <v>0</v>
      </c>
      <c r="F58" s="21">
        <f>+SUMIFS('nabati '!I:I,'nabati '!$L:$L,Weekly!$A58,'nabati '!$M:$M,Weekly!$C$1)/6</f>
        <v>0</v>
      </c>
      <c r="G58" s="21">
        <f>+SUMIFS('nabati '!P:P,'nabati '!$S:$S,Weekly!$A58,'nabati '!$T:$T,Weekly!$C$1)/60</f>
        <v>0</v>
      </c>
      <c r="H58" s="21">
        <f>+SUMIFS('nabati '!W:W,'nabati '!$Z:$Z,Weekly!$A58,'nabati '!$AA:$AA,Weekly!$C$1)/6</f>
        <v>0</v>
      </c>
      <c r="I58" s="21">
        <f>+SUMIFS('nabati '!AD:AD,'nabati '!$AG:$AG,Weekly!$A58,'nabati '!$AH:$AH,Weekly!$C$1)/60</f>
        <v>0</v>
      </c>
      <c r="J58" s="21">
        <f>+SUMIFS('nabati '!AK:AK,'nabati '!$AN:$AN,Weekly!$A58,'nabati '!$AO:$AO,Weekly!$C$1)/60</f>
        <v>0</v>
      </c>
      <c r="K58" s="21">
        <f>+SUMIFS('nabati '!AR:AR,'nabati '!$AU:$AU,Weekly!$A58,'nabati '!$AV:$AV,Weekly!$C$1)/60</f>
        <v>0</v>
      </c>
      <c r="L58" s="21">
        <f>+SUMIFS('nabati '!AY:AY,'nabati '!$BB:$BB,Weekly!$A58,'nabati '!$BC:$BC,Weekly!$C$1)/20</f>
        <v>0</v>
      </c>
      <c r="M58" s="341">
        <f>+SUMIFS('nabati '!BF:BF,'nabati '!$BI:$BI,Weekly!$A58,'nabati '!$BG:$BG,Weekly!$C$1)/6</f>
        <v>0</v>
      </c>
      <c r="N58" s="342">
        <f>+SUMIFS('nabati '!BM:BM,'nabati '!BP:BP,Weekly!$A58,'nabati '!BN:BN,Weekly!$C$1)/6</f>
        <v>0</v>
      </c>
      <c r="O58" s="343">
        <f t="shared" si="5"/>
        <v>0</v>
      </c>
    </row>
    <row r="59" spans="1:15" s="267" customFormat="1" ht="15" hidden="1" outlineLevel="1">
      <c r="A59" s="314">
        <v>2122</v>
      </c>
      <c r="B59" s="309" t="s">
        <v>53</v>
      </c>
      <c r="C59" s="312" t="s">
        <v>91</v>
      </c>
      <c r="D59" s="311" t="s">
        <v>672</v>
      </c>
      <c r="E59" s="21">
        <f>+SUMIFS('nabati '!B:B,'nabati '!$E:$E,Weekly!$A59,'nabati '!$F:$F,Weekly!$C$1)/6</f>
        <v>0</v>
      </c>
      <c r="F59" s="21">
        <f>+SUMIFS('nabati '!I:I,'nabati '!$L:$L,Weekly!$A59,'nabati '!$M:$M,Weekly!$C$1)/6</f>
        <v>0</v>
      </c>
      <c r="G59" s="21">
        <f>+SUMIFS('nabati '!P:P,'nabati '!$S:$S,Weekly!$A59,'nabati '!$T:$T,Weekly!$C$1)/60</f>
        <v>0</v>
      </c>
      <c r="H59" s="21">
        <f>+SUMIFS('nabati '!W:W,'nabati '!$Z:$Z,Weekly!$A59,'nabati '!$AA:$AA,Weekly!$C$1)/6</f>
        <v>0</v>
      </c>
      <c r="I59" s="21">
        <f>+SUMIFS('nabati '!AD:AD,'nabati '!$AG:$AG,Weekly!$A59,'nabati '!$AH:$AH,Weekly!$C$1)/60</f>
        <v>0</v>
      </c>
      <c r="J59" s="21">
        <f>+SUMIFS('nabati '!AK:AK,'nabati '!$AN:$AN,Weekly!$A59,'nabati '!$AO:$AO,Weekly!$C$1)/60</f>
        <v>0</v>
      </c>
      <c r="K59" s="21">
        <f>+SUMIFS('nabati '!AR:AR,'nabati '!$AU:$AU,Weekly!$A59,'nabati '!$AV:$AV,Weekly!$C$1)/60</f>
        <v>0</v>
      </c>
      <c r="L59" s="21">
        <f>+SUMIFS('nabati '!AY:AY,'nabati '!$BB:$BB,Weekly!$A59,'nabati '!$BC:$BC,Weekly!$C$1)/20</f>
        <v>0</v>
      </c>
      <c r="M59" s="337">
        <f>+SUMIFS('nabati '!BF:BF,'nabati '!$BI:$BI,Weekly!$A59,'nabati '!$BG:$BG,Weekly!$C$1)/6</f>
        <v>0</v>
      </c>
      <c r="N59" s="338">
        <f>+SUMIFS('nabati '!BM:BM,'nabati '!BP:BP,Weekly!$A59,'nabati '!BN:BN,Weekly!$C$1)/6</f>
        <v>0</v>
      </c>
      <c r="O59" s="339">
        <f t="shared" ref="O59:O69" si="6">+SUMPRODUCT($E$1:$N$1,E59:N59)</f>
        <v>0</v>
      </c>
    </row>
    <row r="60" spans="1:15" s="267" customFormat="1" ht="15" hidden="1" outlineLevel="1">
      <c r="A60" s="314">
        <v>2142</v>
      </c>
      <c r="B60" s="309" t="s">
        <v>53</v>
      </c>
      <c r="C60" s="312" t="s">
        <v>92</v>
      </c>
      <c r="D60" s="311" t="s">
        <v>672</v>
      </c>
      <c r="E60" s="21">
        <f>+SUMIFS('nabati '!B:B,'nabati '!$E:$E,Weekly!$A60,'nabati '!$F:$F,Weekly!$C$1)/6</f>
        <v>0</v>
      </c>
      <c r="F60" s="21">
        <f>+SUMIFS('nabati '!I:I,'nabati '!$L:$L,Weekly!$A60,'nabati '!$M:$M,Weekly!$C$1)/6</f>
        <v>0</v>
      </c>
      <c r="G60" s="21">
        <f>+SUMIFS('nabati '!P:P,'nabati '!$S:$S,Weekly!$A60,'nabati '!$T:$T,Weekly!$C$1)/60</f>
        <v>0</v>
      </c>
      <c r="H60" s="21">
        <f>+SUMIFS('nabati '!W:W,'nabati '!$Z:$Z,Weekly!$A60,'nabati '!$AA:$AA,Weekly!$C$1)/6</f>
        <v>0</v>
      </c>
      <c r="I60" s="21">
        <f>+SUMIFS('nabati '!AD:AD,'nabati '!$AG:$AG,Weekly!$A60,'nabati '!$AH:$AH,Weekly!$C$1)/60</f>
        <v>0</v>
      </c>
      <c r="J60" s="21">
        <f>+SUMIFS('nabati '!AK:AK,'nabati '!$AN:$AN,Weekly!$A60,'nabati '!$AO:$AO,Weekly!$C$1)/60</f>
        <v>0</v>
      </c>
      <c r="K60" s="21">
        <f>+SUMIFS('nabati '!AR:AR,'nabati '!$AU:$AU,Weekly!$A60,'nabati '!$AV:$AV,Weekly!$C$1)/60</f>
        <v>0</v>
      </c>
      <c r="L60" s="21">
        <f>+SUMIFS('nabati '!AY:AY,'nabati '!$BB:$BB,Weekly!$A60,'nabati '!$BC:$BC,Weekly!$C$1)/20</f>
        <v>0</v>
      </c>
      <c r="M60" s="337">
        <f>+SUMIFS('nabati '!BF:BF,'nabati '!$BI:$BI,Weekly!$A60,'nabati '!$BG:$BG,Weekly!$C$1)/6</f>
        <v>0</v>
      </c>
      <c r="N60" s="338">
        <f>+SUMIFS('nabati '!BM:BM,'nabati '!BP:BP,Weekly!$A60,'nabati '!BN:BN,Weekly!$C$1)/6</f>
        <v>0</v>
      </c>
      <c r="O60" s="339">
        <f t="shared" si="6"/>
        <v>0</v>
      </c>
    </row>
    <row r="61" spans="1:15" s="267" customFormat="1" ht="15" hidden="1" outlineLevel="1">
      <c r="A61" s="314">
        <v>2133</v>
      </c>
      <c r="B61" s="309" t="s">
        <v>53</v>
      </c>
      <c r="C61" s="312" t="s">
        <v>93</v>
      </c>
      <c r="D61" s="311" t="s">
        <v>672</v>
      </c>
      <c r="E61" s="21">
        <f>+SUMIFS('nabati '!B:B,'nabati '!$E:$E,Weekly!$A61,'nabati '!$F:$F,Weekly!$C$1)/6</f>
        <v>0</v>
      </c>
      <c r="F61" s="21">
        <f>+SUMIFS('nabati '!I:I,'nabati '!$L:$L,Weekly!$A61,'nabati '!$M:$M,Weekly!$C$1)/6</f>
        <v>0</v>
      </c>
      <c r="G61" s="21">
        <f>+SUMIFS('nabati '!P:P,'nabati '!$S:$S,Weekly!$A61,'nabati '!$T:$T,Weekly!$C$1)/60</f>
        <v>0</v>
      </c>
      <c r="H61" s="21">
        <f>+SUMIFS('nabati '!W:W,'nabati '!$Z:$Z,Weekly!$A61,'nabati '!$AA:$AA,Weekly!$C$1)/6</f>
        <v>0</v>
      </c>
      <c r="I61" s="21">
        <f>+SUMIFS('nabati '!AD:AD,'nabati '!$AG:$AG,Weekly!$A61,'nabati '!$AH:$AH,Weekly!$C$1)/60</f>
        <v>0</v>
      </c>
      <c r="J61" s="21">
        <f>+SUMIFS('nabati '!AK:AK,'nabati '!$AN:$AN,Weekly!$A61,'nabati '!$AO:$AO,Weekly!$C$1)/60</f>
        <v>0</v>
      </c>
      <c r="K61" s="21">
        <f>+SUMIFS('nabati '!AR:AR,'nabati '!$AU:$AU,Weekly!$A61,'nabati '!$AV:$AV,Weekly!$C$1)/60</f>
        <v>0</v>
      </c>
      <c r="L61" s="21">
        <f>+SUMIFS('nabati '!AY:AY,'nabati '!$BB:$BB,Weekly!$A61,'nabati '!$BC:$BC,Weekly!$C$1)/20</f>
        <v>0</v>
      </c>
      <c r="M61" s="337">
        <f>+SUMIFS('nabati '!BF:BF,'nabati '!$BI:$BI,Weekly!$A61,'nabati '!$BG:$BG,Weekly!$C$1)/6</f>
        <v>0</v>
      </c>
      <c r="N61" s="338">
        <f>+SUMIFS('nabati '!BM:BM,'nabati '!BP:BP,Weekly!$A61,'nabati '!BN:BN,Weekly!$C$1)/6</f>
        <v>0</v>
      </c>
      <c r="O61" s="339">
        <f t="shared" si="6"/>
        <v>0</v>
      </c>
    </row>
    <row r="62" spans="1:15" s="267" customFormat="1" ht="15" hidden="1" outlineLevel="1">
      <c r="A62" s="314">
        <v>2125</v>
      </c>
      <c r="B62" s="309" t="s">
        <v>53</v>
      </c>
      <c r="C62" s="312" t="s">
        <v>94</v>
      </c>
      <c r="D62" s="311" t="s">
        <v>672</v>
      </c>
      <c r="E62" s="21">
        <f>+SUMIFS('nabati '!B:B,'nabati '!$E:$E,Weekly!$A62,'nabati '!$F:$F,Weekly!$C$1)/6</f>
        <v>0</v>
      </c>
      <c r="F62" s="21">
        <f>+SUMIFS('nabati '!I:I,'nabati '!$L:$L,Weekly!$A62,'nabati '!$M:$M,Weekly!$C$1)/6</f>
        <v>0</v>
      </c>
      <c r="G62" s="21">
        <f>+SUMIFS('nabati '!P:P,'nabati '!$S:$S,Weekly!$A62,'nabati '!$T:$T,Weekly!$C$1)/60</f>
        <v>0</v>
      </c>
      <c r="H62" s="21">
        <f>+SUMIFS('nabati '!W:W,'nabati '!$Z:$Z,Weekly!$A62,'nabati '!$AA:$AA,Weekly!$C$1)/6</f>
        <v>0</v>
      </c>
      <c r="I62" s="21">
        <f>+SUMIFS('nabati '!AD:AD,'nabati '!$AG:$AG,Weekly!$A62,'nabati '!$AH:$AH,Weekly!$C$1)/60</f>
        <v>0</v>
      </c>
      <c r="J62" s="21">
        <f>+SUMIFS('nabati '!AK:AK,'nabati '!$AN:$AN,Weekly!$A62,'nabati '!$AO:$AO,Weekly!$C$1)/60</f>
        <v>0</v>
      </c>
      <c r="K62" s="21">
        <f>+SUMIFS('nabati '!AR:AR,'nabati '!$AU:$AU,Weekly!$A62,'nabati '!$AV:$AV,Weekly!$C$1)/60</f>
        <v>0</v>
      </c>
      <c r="L62" s="21">
        <f>+SUMIFS('nabati '!AY:AY,'nabati '!$BB:$BB,Weekly!$A62,'nabati '!$BC:$BC,Weekly!$C$1)/20</f>
        <v>0</v>
      </c>
      <c r="M62" s="337">
        <f>+SUMIFS('nabati '!BF:BF,'nabati '!$BI:$BI,Weekly!$A62,'nabati '!$BG:$BG,Weekly!$C$1)/6</f>
        <v>0</v>
      </c>
      <c r="N62" s="338">
        <f>+SUMIFS('nabati '!BM:BM,'nabati '!BP:BP,Weekly!$A62,'nabati '!BN:BN,Weekly!$C$1)/6</f>
        <v>0</v>
      </c>
      <c r="O62" s="339">
        <f t="shared" si="6"/>
        <v>0</v>
      </c>
    </row>
    <row r="63" spans="1:15" s="267" customFormat="1" ht="12.75" hidden="1" outlineLevel="1">
      <c r="A63" s="315">
        <v>212</v>
      </c>
      <c r="B63" s="316" t="s">
        <v>53</v>
      </c>
      <c r="C63" s="195" t="s">
        <v>95</v>
      </c>
      <c r="D63" s="311" t="s">
        <v>672</v>
      </c>
      <c r="E63" s="21">
        <f>+SUMIFS('nabati '!B:B,'nabati '!$E:$E,Weekly!$A63,'nabati '!$F:$F,Weekly!$C$1)/6</f>
        <v>0</v>
      </c>
      <c r="F63" s="21">
        <f>+SUMIFS('nabati '!I:I,'nabati '!$L:$L,Weekly!$A63,'nabati '!$M:$M,Weekly!$C$1)/6</f>
        <v>0</v>
      </c>
      <c r="G63" s="21">
        <f>+SUMIFS('nabati '!P:P,'nabati '!$S:$S,Weekly!$A63,'nabati '!$T:$T,Weekly!$C$1)/60</f>
        <v>0</v>
      </c>
      <c r="H63" s="21">
        <f>+SUMIFS('nabati '!W:W,'nabati '!$Z:$Z,Weekly!$A63,'nabati '!$AA:$AA,Weekly!$C$1)/6</f>
        <v>0</v>
      </c>
      <c r="I63" s="21">
        <f>+SUMIFS('nabati '!AD:AD,'nabati '!$AG:$AG,Weekly!$A63,'nabati '!$AH:$AH,Weekly!$C$1)/60</f>
        <v>0</v>
      </c>
      <c r="J63" s="21">
        <f>+SUMIFS('nabati '!AK:AK,'nabati '!$AN:$AN,Weekly!$A63,'nabati '!$AO:$AO,Weekly!$C$1)/60</f>
        <v>0</v>
      </c>
      <c r="K63" s="21">
        <f>+SUMIFS('nabati '!AR:AR,'nabati '!$AU:$AU,Weekly!$A63,'nabati '!$AV:$AV,Weekly!$C$1)/60</f>
        <v>0</v>
      </c>
      <c r="L63" s="21">
        <f>+SUMIFS('nabati '!AY:AY,'nabati '!$BB:$BB,Weekly!$A63,'nabati '!$BC:$BC,Weekly!$C$1)/20</f>
        <v>0</v>
      </c>
      <c r="M63" s="344">
        <f>+SUMIFS('nabati '!BF:BF,'nabati '!$BI:$BI,Weekly!$A63,'nabati '!$BG:$BG,Weekly!$C$1)/6</f>
        <v>0</v>
      </c>
      <c r="N63" s="345">
        <f>+SUMIFS('nabati '!BM:BM,'nabati '!BP:BP,Weekly!$A63,'nabati '!BN:BN,Weekly!$C$1)/6</f>
        <v>0</v>
      </c>
      <c r="O63" s="346">
        <f t="shared" si="6"/>
        <v>0</v>
      </c>
    </row>
    <row r="64" spans="1:15" s="267" customFormat="1" ht="12.75" collapsed="1">
      <c r="A64" s="347">
        <v>2131</v>
      </c>
      <c r="B64" s="187" t="s">
        <v>53</v>
      </c>
      <c r="C64" s="195" t="s">
        <v>96</v>
      </c>
      <c r="D64" s="311" t="s">
        <v>672</v>
      </c>
      <c r="E64" s="21">
        <f>+SUMIFS('nabati '!B:B,'nabati '!$E:$E,Weekly!$A64,'nabati '!$F:$F,Weekly!$C$1)/6</f>
        <v>0</v>
      </c>
      <c r="F64" s="21">
        <f>+SUMIFS('nabati '!I:I,'nabati '!$L:$L,Weekly!$A64,'nabati '!$M:$M,Weekly!$C$1)/6</f>
        <v>0</v>
      </c>
      <c r="G64" s="21">
        <f>+SUMIFS('nabati '!P:P,'nabati '!$S:$S,Weekly!$A64,'nabati '!$T:$T,Weekly!$C$1)/60</f>
        <v>0</v>
      </c>
      <c r="H64" s="21">
        <f>+SUMIFS('nabati '!W:W,'nabati '!$Z:$Z,Weekly!$A64,'nabati '!$AA:$AA,Weekly!$C$1)/6</f>
        <v>0</v>
      </c>
      <c r="I64" s="21">
        <f>+SUMIFS('nabati '!AD:AD,'nabati '!$AG:$AG,Weekly!$A64,'nabati '!$AH:$AH,Weekly!$C$1)/60</f>
        <v>0</v>
      </c>
      <c r="J64" s="21">
        <f>+SUMIFS('nabati '!AK:AK,'nabati '!$AN:$AN,Weekly!$A64,'nabati '!$AO:$AO,Weekly!$C$1)/60</f>
        <v>0</v>
      </c>
      <c r="K64" s="21">
        <f>+SUMIFS('nabati '!AR:AR,'nabati '!$AU:$AU,Weekly!$A64,'nabati '!$AV:$AV,Weekly!$C$1)/60</f>
        <v>0</v>
      </c>
      <c r="L64" s="21">
        <f>+SUMIFS('nabati '!AY:AY,'nabati '!$BB:$BB,Weekly!$A64,'nabati '!$BC:$BC,Weekly!$C$1)/20</f>
        <v>0</v>
      </c>
      <c r="M64" s="344">
        <f>+SUMIFS('nabati '!BF:BF,'nabati '!$BI:$BI,Weekly!$A64,'nabati '!$BG:$BG,Weekly!$C$1)/6</f>
        <v>0</v>
      </c>
      <c r="N64" s="345">
        <f>+SUMIFS('nabati '!BM:BM,'nabati '!BP:BP,Weekly!$A64,'nabati '!BN:BN,Weekly!$C$1)/6</f>
        <v>0</v>
      </c>
      <c r="O64" s="346">
        <f t="shared" si="6"/>
        <v>0</v>
      </c>
    </row>
    <row r="65" spans="1:15" s="69" customFormat="1" ht="12.75">
      <c r="A65" s="303"/>
      <c r="B65" s="304"/>
      <c r="C65" s="348"/>
      <c r="D65" s="349" t="s">
        <v>673</v>
      </c>
      <c r="E65" s="350">
        <f t="shared" ref="E65:N65" si="7">+SUM(E66:E114)</f>
        <v>58</v>
      </c>
      <c r="F65" s="350">
        <f t="shared" si="7"/>
        <v>69</v>
      </c>
      <c r="G65" s="350">
        <f t="shared" si="7"/>
        <v>0</v>
      </c>
      <c r="H65" s="350">
        <f t="shared" si="7"/>
        <v>0</v>
      </c>
      <c r="I65" s="350">
        <f t="shared" si="7"/>
        <v>0</v>
      </c>
      <c r="J65" s="350">
        <f t="shared" si="7"/>
        <v>0</v>
      </c>
      <c r="K65" s="350">
        <f t="shared" si="7"/>
        <v>0</v>
      </c>
      <c r="L65" s="350">
        <f t="shared" si="7"/>
        <v>0</v>
      </c>
      <c r="M65" s="362">
        <f t="shared" si="7"/>
        <v>0</v>
      </c>
      <c r="N65" s="332">
        <f t="shared" si="7"/>
        <v>0</v>
      </c>
      <c r="O65" s="333">
        <f t="shared" si="6"/>
        <v>20460.5</v>
      </c>
    </row>
    <row r="66" spans="1:15" s="266" customFormat="1" ht="12.75">
      <c r="A66" s="190" t="s">
        <v>98</v>
      </c>
      <c r="B66" s="190" t="s">
        <v>31</v>
      </c>
      <c r="C66" s="19" t="s">
        <v>99</v>
      </c>
      <c r="D66" s="311" t="s">
        <v>100</v>
      </c>
      <c r="E66" s="21">
        <f>+SUMIFS('nabati '!B:B,'nabati '!$E:$E,Weekly!$A66,'nabati '!$F:$F,Weekly!$C$1)/6</f>
        <v>0</v>
      </c>
      <c r="F66" s="21">
        <f>+SUMIFS('nabati '!I:I,'nabati '!$L:$L,Weekly!$A66,'nabati '!$M:$M,Weekly!$C$1)/6</f>
        <v>20</v>
      </c>
      <c r="G66" s="21">
        <f>+SUMIFS('nabati '!P:P,'nabati '!$S:$S,Weekly!$A66,'nabati '!$T:$T,Weekly!$C$1)/60</f>
        <v>0</v>
      </c>
      <c r="H66" s="21">
        <f>+SUMIFS('nabati '!W:W,'nabati '!$Z:$Z,Weekly!$A66,'nabati '!$AA:$AA,Weekly!$C$1)/6</f>
        <v>0</v>
      </c>
      <c r="I66" s="21">
        <f>+SUMIFS('nabati '!AD:AD,'nabati '!$AG:$AG,Weekly!$A66,'nabati '!$AH:$AH,Weekly!$C$1)/60</f>
        <v>0</v>
      </c>
      <c r="J66" s="21">
        <f>+SUMIFS('nabati '!AK:AK,'nabati '!$AN:$AN,Weekly!$A66,'nabati '!$AO:$AO,Weekly!$C$1)/60</f>
        <v>0</v>
      </c>
      <c r="K66" s="21">
        <f>+SUMIFS('nabati '!AR:AR,'nabati '!$AU:$AU,Weekly!$A66,'nabati '!$AV:$AV,Weekly!$C$1)/60</f>
        <v>0</v>
      </c>
      <c r="L66" s="21">
        <f>+SUMIFS('nabati '!AY:AY,'nabati '!$BB:$BB,Weekly!$A66,'nabati '!$BC:$BC,Weekly!$C$1)/20</f>
        <v>0</v>
      </c>
      <c r="M66" s="363">
        <f>+SUMIFS('nabati '!BF:BF,'nabati '!$BI:$BI,Weekly!$A66,'nabati '!$BG:$BG,Weekly!$C$1)/6</f>
        <v>0</v>
      </c>
      <c r="N66" s="364">
        <f>+SUMIFS('nabati '!BM:BM,'nabati '!BP:BP,Weekly!$A66,'nabati '!BN:BN,Weekly!$C$1)/6</f>
        <v>0</v>
      </c>
      <c r="O66" s="365">
        <f t="shared" si="6"/>
        <v>3814</v>
      </c>
    </row>
    <row r="67" spans="1:15" s="266" customFormat="1" ht="12.75" hidden="1" outlineLevel="1">
      <c r="A67" s="190" t="s">
        <v>101</v>
      </c>
      <c r="B67" s="190" t="s">
        <v>31</v>
      </c>
      <c r="C67" s="19" t="s">
        <v>102</v>
      </c>
      <c r="D67" s="311" t="s">
        <v>100</v>
      </c>
      <c r="E67" s="21">
        <f>+SUMIFS('nabati '!B:B,'nabati '!$E:$E,Weekly!$A67,'nabati '!$F:$F,Weekly!$C$1)/6</f>
        <v>10</v>
      </c>
      <c r="F67" s="21">
        <f>+SUMIFS('nabati '!I:I,'nabati '!$L:$L,Weekly!$A67,'nabati '!$M:$M,Weekly!$C$1)/6</f>
        <v>0</v>
      </c>
      <c r="G67" s="21">
        <f>+SUMIFS('nabati '!P:P,'nabati '!$S:$S,Weekly!$A67,'nabati '!$T:$T,Weekly!$C$1)/60</f>
        <v>0</v>
      </c>
      <c r="H67" s="21">
        <f>+SUMIFS('nabati '!W:W,'nabati '!$Z:$Z,Weekly!$A67,'nabati '!$AA:$AA,Weekly!$C$1)/6</f>
        <v>0</v>
      </c>
      <c r="I67" s="21">
        <f>+SUMIFS('nabati '!AD:AD,'nabati '!$AG:$AG,Weekly!$A67,'nabati '!$AH:$AH,Weekly!$C$1)/60</f>
        <v>0</v>
      </c>
      <c r="J67" s="21">
        <f>+SUMIFS('nabati '!AK:AK,'nabati '!$AN:$AN,Weekly!$A67,'nabati '!$AO:$AO,Weekly!$C$1)/60</f>
        <v>0</v>
      </c>
      <c r="K67" s="21">
        <f>+SUMIFS('nabati '!AR:AR,'nabati '!$AU:$AU,Weekly!$A67,'nabati '!$AV:$AV,Weekly!$C$1)/60</f>
        <v>0</v>
      </c>
      <c r="L67" s="21">
        <f>+SUMIFS('nabati '!AY:AY,'nabati '!$BB:$BB,Weekly!$A67,'nabati '!$BC:$BC,Weekly!$C$1)/20</f>
        <v>0</v>
      </c>
      <c r="M67" s="334">
        <f>+SUMIFS('nabati '!BF:BF,'nabati '!$BI:$BI,Weekly!$A67,'nabati '!$BG:$BG,Weekly!$C$1)/6</f>
        <v>0</v>
      </c>
      <c r="N67" s="335">
        <f>+SUMIFS('nabati '!BM:BM,'nabati '!BP:BP,Weekly!$A67,'nabati '!BN:BN,Weekly!$C$1)/6</f>
        <v>0</v>
      </c>
      <c r="O67" s="336">
        <f t="shared" si="6"/>
        <v>1259</v>
      </c>
    </row>
    <row r="68" spans="1:15" s="266" customFormat="1" ht="12.75" hidden="1" outlineLevel="1">
      <c r="A68" s="190" t="s">
        <v>103</v>
      </c>
      <c r="B68" s="190" t="s">
        <v>31</v>
      </c>
      <c r="C68" s="19" t="s">
        <v>104</v>
      </c>
      <c r="D68" s="311" t="s">
        <v>100</v>
      </c>
      <c r="E68" s="21">
        <f>+SUMIFS('nabati '!B:B,'nabati '!$E:$E,Weekly!$A68,'nabati '!$F:$F,Weekly!$C$1)/6</f>
        <v>5</v>
      </c>
      <c r="F68" s="21">
        <f>+SUMIFS('nabati '!I:I,'nabati '!$L:$L,Weekly!$A68,'nabati '!$M:$M,Weekly!$C$1)/6</f>
        <v>10</v>
      </c>
      <c r="G68" s="21">
        <f>+SUMIFS('nabati '!P:P,'nabati '!$S:$S,Weekly!$A68,'nabati '!$T:$T,Weekly!$C$1)/60</f>
        <v>0</v>
      </c>
      <c r="H68" s="21">
        <f>+SUMIFS('nabati '!W:W,'nabati '!$Z:$Z,Weekly!$A68,'nabati '!$AA:$AA,Weekly!$C$1)/6</f>
        <v>0</v>
      </c>
      <c r="I68" s="21">
        <f>+SUMIFS('nabati '!AD:AD,'nabati '!$AG:$AG,Weekly!$A68,'nabati '!$AH:$AH,Weekly!$C$1)/60</f>
        <v>0</v>
      </c>
      <c r="J68" s="21">
        <f>+SUMIFS('nabati '!AK:AK,'nabati '!$AN:$AN,Weekly!$A68,'nabati '!$AO:$AO,Weekly!$C$1)/60</f>
        <v>0</v>
      </c>
      <c r="K68" s="21">
        <f>+SUMIFS('nabati '!AR:AR,'nabati '!$AU:$AU,Weekly!$A68,'nabati '!$AV:$AV,Weekly!$C$1)/60</f>
        <v>0</v>
      </c>
      <c r="L68" s="21">
        <f>+SUMIFS('nabati '!AY:AY,'nabati '!$BB:$BB,Weekly!$A68,'nabati '!$BC:$BC,Weekly!$C$1)/20</f>
        <v>0</v>
      </c>
      <c r="M68" s="334">
        <f>+SUMIFS('nabati '!BF:BF,'nabati '!$BI:$BI,Weekly!$A68,'nabati '!$BG:$BG,Weekly!$C$1)/6</f>
        <v>0</v>
      </c>
      <c r="N68" s="335">
        <f>+SUMIFS('nabati '!BM:BM,'nabati '!BP:BP,Weekly!$A68,'nabati '!BN:BN,Weekly!$C$1)/6</f>
        <v>0</v>
      </c>
      <c r="O68" s="336">
        <f t="shared" si="6"/>
        <v>2536.5</v>
      </c>
    </row>
    <row r="69" spans="1:15" s="267" customFormat="1" ht="12.75" hidden="1" outlineLevel="1">
      <c r="A69" s="190" t="s">
        <v>105</v>
      </c>
      <c r="B69" s="190" t="s">
        <v>31</v>
      </c>
      <c r="C69" s="19" t="s">
        <v>106</v>
      </c>
      <c r="D69" s="311" t="s">
        <v>100</v>
      </c>
      <c r="E69" s="21">
        <f>+SUMIFS('nabati '!B:B,'nabati '!$E:$E,Weekly!$A69,'nabati '!$F:$F,Weekly!$C$1)/6</f>
        <v>30</v>
      </c>
      <c r="F69" s="21">
        <f>+SUMIFS('nabati '!I:I,'nabati '!$L:$L,Weekly!$A69,'nabati '!$M:$M,Weekly!$C$1)/6</f>
        <v>20</v>
      </c>
      <c r="G69" s="21">
        <f>+SUMIFS('nabati '!P:P,'nabati '!$S:$S,Weekly!$A69,'nabati '!$T:$T,Weekly!$C$1)/60</f>
        <v>0</v>
      </c>
      <c r="H69" s="21">
        <f>+SUMIFS('nabati '!W:W,'nabati '!$Z:$Z,Weekly!$A69,'nabati '!$AA:$AA,Weekly!$C$1)/6</f>
        <v>0</v>
      </c>
      <c r="I69" s="21">
        <f>+SUMIFS('nabati '!AD:AD,'nabati '!$AG:$AG,Weekly!$A69,'nabati '!$AH:$AH,Weekly!$C$1)/60</f>
        <v>0</v>
      </c>
      <c r="J69" s="21">
        <f>+SUMIFS('nabati '!AK:AK,'nabati '!$AN:$AN,Weekly!$A69,'nabati '!$AO:$AO,Weekly!$C$1)/60</f>
        <v>0</v>
      </c>
      <c r="K69" s="21">
        <f>+SUMIFS('nabati '!AR:AR,'nabati '!$AU:$AU,Weekly!$A69,'nabati '!$AV:$AV,Weekly!$C$1)/60</f>
        <v>0</v>
      </c>
      <c r="L69" s="21">
        <f>+SUMIFS('nabati '!AY:AY,'nabati '!$BB:$BB,Weekly!$A69,'nabati '!$BC:$BC,Weekly!$C$1)/20</f>
        <v>0</v>
      </c>
      <c r="M69" s="337">
        <f>+SUMIFS('nabati '!BF:BF,'nabati '!$BI:$BI,Weekly!$A69,'nabati '!$BG:$BG,Weekly!$C$1)/6</f>
        <v>0</v>
      </c>
      <c r="N69" s="338">
        <f>+SUMIFS('nabati '!BM:BM,'nabati '!BP:BP,Weekly!$A69,'nabati '!BN:BN,Weekly!$C$1)/6</f>
        <v>0</v>
      </c>
      <c r="O69" s="339">
        <f t="shared" si="6"/>
        <v>7591</v>
      </c>
    </row>
    <row r="70" spans="1:15" s="268" customFormat="1" ht="12.75" hidden="1" outlineLevel="1">
      <c r="A70" s="191" t="s">
        <v>107</v>
      </c>
      <c r="B70" s="191" t="s">
        <v>31</v>
      </c>
      <c r="C70" s="20" t="s">
        <v>108</v>
      </c>
      <c r="D70" s="311" t="s">
        <v>100</v>
      </c>
      <c r="E70" s="21">
        <f>+SUMIFS('nabati '!B:B,'nabati '!$E:$E,Weekly!$A70,'nabati '!$F:$F,Weekly!$C$1)/6</f>
        <v>0</v>
      </c>
      <c r="F70" s="21">
        <f>+SUMIFS('nabati '!I:I,'nabati '!$L:$L,Weekly!$A70,'nabati '!$M:$M,Weekly!$C$1)/6</f>
        <v>0</v>
      </c>
      <c r="G70" s="21">
        <f>+SUMIFS('nabati '!P:P,'nabati '!$S:$S,Weekly!$A70,'nabati '!$T:$T,Weekly!$C$1)/60</f>
        <v>0</v>
      </c>
      <c r="H70" s="21">
        <f>+SUMIFS('nabati '!W:W,'nabati '!$Z:$Z,Weekly!$A70,'nabati '!$AA:$AA,Weekly!$C$1)/6</f>
        <v>0</v>
      </c>
      <c r="I70" s="21">
        <f>+SUMIFS('nabati '!AD:AD,'nabati '!$AG:$AG,Weekly!$A70,'nabati '!$AH:$AH,Weekly!$C$1)/60</f>
        <v>0</v>
      </c>
      <c r="J70" s="21">
        <f>+SUMIFS('nabati '!AK:AK,'nabati '!$AN:$AN,Weekly!$A70,'nabati '!$AO:$AO,Weekly!$C$1)/60</f>
        <v>0</v>
      </c>
      <c r="K70" s="21">
        <f>+SUMIFS('nabati '!AR:AR,'nabati '!$AU:$AU,Weekly!$A70,'nabati '!$AV:$AV,Weekly!$C$1)/60</f>
        <v>0</v>
      </c>
      <c r="L70" s="21">
        <f>+SUMIFS('nabati '!AY:AY,'nabati '!$BB:$BB,Weekly!$A70,'nabati '!$BC:$BC,Weekly!$C$1)/20</f>
        <v>0</v>
      </c>
      <c r="M70" s="366">
        <f>+SUMIFS('nabati '!BF:BF,'nabati '!$BI:$BI,Weekly!$A70,'nabati '!$BG:$BG,Weekly!$C$1)/6</f>
        <v>0</v>
      </c>
      <c r="N70" s="335">
        <f>+SUMIFS('nabati '!BM:BM,'nabati '!BP:BP,Weekly!$A70,'nabati '!BN:BN,Weekly!$C$1)/6</f>
        <v>0</v>
      </c>
      <c r="O70" s="336">
        <f t="shared" ref="O70:O108" si="8">+SUMPRODUCT($E$1:$N$1,E70:N70)</f>
        <v>0</v>
      </c>
    </row>
    <row r="71" spans="1:15" s="266" customFormat="1" ht="12.75" hidden="1" outlineLevel="1">
      <c r="A71" s="190" t="s">
        <v>109</v>
      </c>
      <c r="B71" s="190" t="s">
        <v>31</v>
      </c>
      <c r="C71" s="20" t="s">
        <v>110</v>
      </c>
      <c r="D71" s="311" t="s">
        <v>100</v>
      </c>
      <c r="E71" s="21">
        <f>+SUMIFS('nabati '!B:B,'nabati '!$E:$E,Weekly!$A71,'nabati '!$F:$F,Weekly!$C$1)/6</f>
        <v>3</v>
      </c>
      <c r="F71" s="21">
        <f>+SUMIFS('nabati '!I:I,'nabati '!$L:$L,Weekly!$A71,'nabati '!$M:$M,Weekly!$C$1)/6</f>
        <v>0</v>
      </c>
      <c r="G71" s="21">
        <f>+SUMIFS('nabati '!P:P,'nabati '!$S:$S,Weekly!$A71,'nabati '!$T:$T,Weekly!$C$1)/60</f>
        <v>0</v>
      </c>
      <c r="H71" s="21">
        <f>+SUMIFS('nabati '!W:W,'nabati '!$Z:$Z,Weekly!$A71,'nabati '!$AA:$AA,Weekly!$C$1)/6</f>
        <v>0</v>
      </c>
      <c r="I71" s="21">
        <f>+SUMIFS('nabati '!AD:AD,'nabati '!$AG:$AG,Weekly!$A71,'nabati '!$AH:$AH,Weekly!$C$1)/60</f>
        <v>0</v>
      </c>
      <c r="J71" s="21">
        <f>+SUMIFS('nabati '!AK:AK,'nabati '!$AN:$AN,Weekly!$A71,'nabati '!$AO:$AO,Weekly!$C$1)/60</f>
        <v>0</v>
      </c>
      <c r="K71" s="21">
        <f>+SUMIFS('nabati '!AR:AR,'nabati '!$AU:$AU,Weekly!$A71,'nabati '!$AV:$AV,Weekly!$C$1)/60</f>
        <v>0</v>
      </c>
      <c r="L71" s="21">
        <f>+SUMIFS('nabati '!AY:AY,'nabati '!$BB:$BB,Weekly!$A71,'nabati '!$BC:$BC,Weekly!$C$1)/20</f>
        <v>0</v>
      </c>
      <c r="M71" s="334">
        <f>+SUMIFS('nabati '!BF:BF,'nabati '!$BI:$BI,Weekly!$A71,'nabati '!$BG:$BG,Weekly!$C$1)/6</f>
        <v>0</v>
      </c>
      <c r="N71" s="335">
        <f>+SUMIFS('nabati '!BM:BM,'nabati '!BP:BP,Weekly!$A71,'nabati '!BN:BN,Weekly!$C$1)/6</f>
        <v>0</v>
      </c>
      <c r="O71" s="336">
        <f t="shared" si="8"/>
        <v>377.70000000000005</v>
      </c>
    </row>
    <row r="72" spans="1:15" s="266" customFormat="1" ht="12.75" hidden="1" outlineLevel="1">
      <c r="A72" s="190" t="s">
        <v>111</v>
      </c>
      <c r="B72" s="190" t="s">
        <v>31</v>
      </c>
      <c r="C72" s="19" t="s">
        <v>112</v>
      </c>
      <c r="D72" s="311" t="s">
        <v>100</v>
      </c>
      <c r="E72" s="21">
        <f>+SUMIFS('nabati '!B:B,'nabati '!$E:$E,Weekly!$A72,'nabati '!$F:$F,Weekly!$C$1)/6</f>
        <v>0</v>
      </c>
      <c r="F72" s="21">
        <f>+SUMIFS('nabati '!I:I,'nabati '!$L:$L,Weekly!$A72,'nabati '!$M:$M,Weekly!$C$1)/6</f>
        <v>12</v>
      </c>
      <c r="G72" s="21">
        <f>+SUMIFS('nabati '!P:P,'nabati '!$S:$S,Weekly!$A72,'nabati '!$T:$T,Weekly!$C$1)/60</f>
        <v>0</v>
      </c>
      <c r="H72" s="21">
        <f>+SUMIFS('nabati '!W:W,'nabati '!$Z:$Z,Weekly!$A72,'nabati '!$AA:$AA,Weekly!$C$1)/6</f>
        <v>0</v>
      </c>
      <c r="I72" s="21">
        <f>+SUMIFS('nabati '!AD:AD,'nabati '!$AG:$AG,Weekly!$A72,'nabati '!$AH:$AH,Weekly!$C$1)/60</f>
        <v>0</v>
      </c>
      <c r="J72" s="21">
        <f>+SUMIFS('nabati '!AK:AK,'nabati '!$AN:$AN,Weekly!$A72,'nabati '!$AO:$AO,Weekly!$C$1)/60</f>
        <v>0</v>
      </c>
      <c r="K72" s="21">
        <f>+SUMIFS('nabati '!AR:AR,'nabati '!$AU:$AU,Weekly!$A72,'nabati '!$AV:$AV,Weekly!$C$1)/60</f>
        <v>0</v>
      </c>
      <c r="L72" s="21">
        <f>+SUMIFS('nabati '!AY:AY,'nabati '!$BB:$BB,Weekly!$A72,'nabati '!$BC:$BC,Weekly!$C$1)/20</f>
        <v>0</v>
      </c>
      <c r="M72" s="334">
        <f>+SUMIFS('nabati '!BF:BF,'nabati '!$BI:$BI,Weekly!$A72,'nabati '!$BG:$BG,Weekly!$C$1)/6</f>
        <v>0</v>
      </c>
      <c r="N72" s="335">
        <f>+SUMIFS('nabati '!BM:BM,'nabati '!BP:BP,Weekly!$A72,'nabati '!BN:BN,Weekly!$C$1)/6</f>
        <v>0</v>
      </c>
      <c r="O72" s="336">
        <f t="shared" si="8"/>
        <v>2288.3999999999996</v>
      </c>
    </row>
    <row r="73" spans="1:15" s="266" customFormat="1" ht="12.75" hidden="1" outlineLevel="1">
      <c r="A73" s="191">
        <v>549</v>
      </c>
      <c r="B73" s="190" t="s">
        <v>31</v>
      </c>
      <c r="C73" s="20" t="s">
        <v>113</v>
      </c>
      <c r="D73" s="311" t="s">
        <v>100</v>
      </c>
      <c r="E73" s="21">
        <f>+SUMIFS('nabati '!B:B,'nabati '!$E:$E,Weekly!$A73,'nabati '!$F:$F,Weekly!$C$1)/6</f>
        <v>0</v>
      </c>
      <c r="F73" s="21">
        <f>+SUMIFS('nabati '!I:I,'nabati '!$L:$L,Weekly!$A73,'nabati '!$M:$M,Weekly!$C$1)/6</f>
        <v>0</v>
      </c>
      <c r="G73" s="21">
        <f>+SUMIFS('nabati '!P:P,'nabati '!$S:$S,Weekly!$A73,'nabati '!$T:$T,Weekly!$C$1)/60</f>
        <v>0</v>
      </c>
      <c r="H73" s="21">
        <f>+SUMIFS('nabati '!W:W,'nabati '!$Z:$Z,Weekly!$A73,'nabati '!$AA:$AA,Weekly!$C$1)/6</f>
        <v>0</v>
      </c>
      <c r="I73" s="21">
        <f>+SUMIFS('nabati '!AD:AD,'nabati '!$AG:$AG,Weekly!$A73,'nabati '!$AH:$AH,Weekly!$C$1)/60</f>
        <v>0</v>
      </c>
      <c r="J73" s="21">
        <f>+SUMIFS('nabati '!AK:AK,'nabati '!$AN:$AN,Weekly!$A73,'nabati '!$AO:$AO,Weekly!$C$1)/60</f>
        <v>0</v>
      </c>
      <c r="K73" s="21">
        <f>+SUMIFS('nabati '!AR:AR,'nabati '!$AU:$AU,Weekly!$A73,'nabati '!$AV:$AV,Weekly!$C$1)/60</f>
        <v>0</v>
      </c>
      <c r="L73" s="21">
        <f>+SUMIFS('nabati '!AY:AY,'nabati '!$BB:$BB,Weekly!$A73,'nabati '!$BC:$BC,Weekly!$C$1)/20</f>
        <v>0</v>
      </c>
      <c r="M73" s="334">
        <f>+SUMIFS('nabati '!BF:BF,'nabati '!$BI:$BI,Weekly!$A73,'nabati '!$BG:$BG,Weekly!$C$1)/6</f>
        <v>0</v>
      </c>
      <c r="N73" s="335">
        <f>+SUMIFS('nabati '!BM:BM,'nabati '!BP:BP,Weekly!$A73,'nabati '!BN:BN,Weekly!$C$1)/6</f>
        <v>0</v>
      </c>
      <c r="O73" s="336">
        <f t="shared" si="8"/>
        <v>0</v>
      </c>
    </row>
    <row r="74" spans="1:15" s="267" customFormat="1" ht="12.75" hidden="1" outlineLevel="1">
      <c r="A74" s="195">
        <v>214</v>
      </c>
      <c r="B74" s="187" t="s">
        <v>31</v>
      </c>
      <c r="C74" s="195" t="s">
        <v>114</v>
      </c>
      <c r="D74" s="311" t="s">
        <v>100</v>
      </c>
      <c r="E74" s="21">
        <f>+SUMIFS('nabati '!B:B,'nabati '!$E:$E,Weekly!$A74,'nabati '!$F:$F,Weekly!$C$1)/6</f>
        <v>0</v>
      </c>
      <c r="F74" s="21">
        <f>+SUMIFS('nabati '!I:I,'nabati '!$L:$L,Weekly!$A74,'nabati '!$M:$M,Weekly!$C$1)/6</f>
        <v>0</v>
      </c>
      <c r="G74" s="21">
        <f>+SUMIFS('nabati '!P:P,'nabati '!$S:$S,Weekly!$A74,'nabati '!$T:$T,Weekly!$C$1)/60</f>
        <v>0</v>
      </c>
      <c r="H74" s="21">
        <f>+SUMIFS('nabati '!W:W,'nabati '!$Z:$Z,Weekly!$A74,'nabati '!$AA:$AA,Weekly!$C$1)/6</f>
        <v>0</v>
      </c>
      <c r="I74" s="21">
        <f>+SUMIFS('nabati '!AD:AD,'nabati '!$AG:$AG,Weekly!$A74,'nabati '!$AH:$AH,Weekly!$C$1)/60</f>
        <v>0</v>
      </c>
      <c r="J74" s="21">
        <f>+SUMIFS('nabati '!AK:AK,'nabati '!$AN:$AN,Weekly!$A74,'nabati '!$AO:$AO,Weekly!$C$1)/60</f>
        <v>0</v>
      </c>
      <c r="K74" s="21">
        <f>+SUMIFS('nabati '!AR:AR,'nabati '!$AU:$AU,Weekly!$A74,'nabati '!$AV:$AV,Weekly!$C$1)/60</f>
        <v>0</v>
      </c>
      <c r="L74" s="21">
        <f>+SUMIFS('nabati '!AY:AY,'nabati '!$BB:$BB,Weekly!$A74,'nabati '!$BC:$BC,Weekly!$C$1)/20</f>
        <v>0</v>
      </c>
      <c r="M74" s="337">
        <f>+SUMIFS('nabati '!BF:BF,'nabati '!$BI:$BI,Weekly!$A74,'nabati '!$BG:$BG,Weekly!$C$1)/6</f>
        <v>0</v>
      </c>
      <c r="N74" s="338">
        <f>+SUMIFS('nabati '!BM:BM,'nabati '!BP:BP,Weekly!$A74,'nabati '!BN:BN,Weekly!$C$1)/6</f>
        <v>0</v>
      </c>
      <c r="O74" s="339">
        <f t="shared" si="8"/>
        <v>0</v>
      </c>
    </row>
    <row r="75" spans="1:15" s="267" customFormat="1" ht="12.75" hidden="1" outlineLevel="1">
      <c r="A75" s="195">
        <v>217</v>
      </c>
      <c r="B75" s="190" t="s">
        <v>53</v>
      </c>
      <c r="C75" s="195" t="s">
        <v>115</v>
      </c>
      <c r="D75" s="311" t="s">
        <v>100</v>
      </c>
      <c r="E75" s="21">
        <f>+SUMIFS('nabati '!B:B,'nabati '!$E:$E,Weekly!$A75,'nabati '!$F:$F,Weekly!$C$1)/6</f>
        <v>0</v>
      </c>
      <c r="F75" s="21">
        <f>+SUMIFS('nabati '!I:I,'nabati '!$L:$L,Weekly!$A75,'nabati '!$M:$M,Weekly!$C$1)/6</f>
        <v>0</v>
      </c>
      <c r="G75" s="21">
        <f>+SUMIFS('nabati '!P:P,'nabati '!$S:$S,Weekly!$A75,'nabati '!$T:$T,Weekly!$C$1)/60</f>
        <v>0</v>
      </c>
      <c r="H75" s="21">
        <f>+SUMIFS('nabati '!W:W,'nabati '!$Z:$Z,Weekly!$A75,'nabati '!$AA:$AA,Weekly!$C$1)/6</f>
        <v>0</v>
      </c>
      <c r="I75" s="21">
        <f>+SUMIFS('nabati '!AD:AD,'nabati '!$AG:$AG,Weekly!$A75,'nabati '!$AH:$AH,Weekly!$C$1)/60</f>
        <v>0</v>
      </c>
      <c r="J75" s="21">
        <f>+SUMIFS('nabati '!AK:AK,'nabati '!$AN:$AN,Weekly!$A75,'nabati '!$AO:$AO,Weekly!$C$1)/60</f>
        <v>0</v>
      </c>
      <c r="K75" s="21">
        <f>+SUMIFS('nabati '!AR:AR,'nabati '!$AU:$AU,Weekly!$A75,'nabati '!$AV:$AV,Weekly!$C$1)/60</f>
        <v>0</v>
      </c>
      <c r="L75" s="21">
        <f>+SUMIFS('nabati '!AY:AY,'nabati '!$BB:$BB,Weekly!$A75,'nabati '!$BC:$BC,Weekly!$C$1)/20</f>
        <v>0</v>
      </c>
      <c r="M75" s="337">
        <f>+SUMIFS('nabati '!BF:BF,'nabati '!$BI:$BI,Weekly!$A75,'nabati '!$BG:$BG,Weekly!$C$1)/6</f>
        <v>0</v>
      </c>
      <c r="N75" s="338">
        <f>+SUMIFS('nabati '!BM:BM,'nabati '!BP:BP,Weekly!$A75,'nabati '!BN:BN,Weekly!$C$1)/6</f>
        <v>0</v>
      </c>
      <c r="O75" s="339">
        <f t="shared" si="8"/>
        <v>0</v>
      </c>
    </row>
    <row r="76" spans="1:15" s="267" customFormat="1" ht="12.75" hidden="1" outlineLevel="1">
      <c r="A76" s="195">
        <v>219</v>
      </c>
      <c r="B76" s="187" t="s">
        <v>53</v>
      </c>
      <c r="C76" s="195" t="s">
        <v>116</v>
      </c>
      <c r="D76" s="311" t="s">
        <v>100</v>
      </c>
      <c r="E76" s="21">
        <f>+SUMIFS('nabati '!B:B,'nabati '!$E:$E,Weekly!$A76,'nabati '!$F:$F,Weekly!$C$1)/6</f>
        <v>0</v>
      </c>
      <c r="F76" s="21">
        <f>+SUMIFS('nabati '!I:I,'nabati '!$L:$L,Weekly!$A76,'nabati '!$M:$M,Weekly!$C$1)/6</f>
        <v>0</v>
      </c>
      <c r="G76" s="21">
        <f>+SUMIFS('nabati '!P:P,'nabati '!$S:$S,Weekly!$A76,'nabati '!$T:$T,Weekly!$C$1)/60</f>
        <v>0</v>
      </c>
      <c r="H76" s="21">
        <f>+SUMIFS('nabati '!W:W,'nabati '!$Z:$Z,Weekly!$A76,'nabati '!$AA:$AA,Weekly!$C$1)/6</f>
        <v>0</v>
      </c>
      <c r="I76" s="21">
        <f>+SUMIFS('nabati '!AD:AD,'nabati '!$AG:$AG,Weekly!$A76,'nabati '!$AH:$AH,Weekly!$C$1)/60</f>
        <v>0</v>
      </c>
      <c r="J76" s="21">
        <f>+SUMIFS('nabati '!AK:AK,'nabati '!$AN:$AN,Weekly!$A76,'nabati '!$AO:$AO,Weekly!$C$1)/60</f>
        <v>0</v>
      </c>
      <c r="K76" s="21">
        <f>+SUMIFS('nabati '!AR:AR,'nabati '!$AU:$AU,Weekly!$A76,'nabati '!$AV:$AV,Weekly!$C$1)/60</f>
        <v>0</v>
      </c>
      <c r="L76" s="21">
        <f>+SUMIFS('nabati '!AY:AY,'nabati '!$BB:$BB,Weekly!$A76,'nabati '!$BC:$BC,Weekly!$C$1)/20</f>
        <v>0</v>
      </c>
      <c r="M76" s="337">
        <f>+SUMIFS('nabati '!BF:BF,'nabati '!$BI:$BI,Weekly!$A76,'nabati '!$BG:$BG,Weekly!$C$1)/6</f>
        <v>0</v>
      </c>
      <c r="N76" s="338">
        <f>+SUMIFS('nabati '!BM:BM,'nabati '!BP:BP,Weekly!$A76,'nabati '!BN:BN,Weekly!$C$1)/6</f>
        <v>0</v>
      </c>
      <c r="O76" s="339">
        <f t="shared" si="8"/>
        <v>0</v>
      </c>
    </row>
    <row r="77" spans="1:15" s="267" customFormat="1" ht="12.75" hidden="1" outlineLevel="1">
      <c r="A77" s="195">
        <v>224</v>
      </c>
      <c r="B77" s="187" t="s">
        <v>53</v>
      </c>
      <c r="C77" s="195" t="s">
        <v>117</v>
      </c>
      <c r="D77" s="311" t="s">
        <v>100</v>
      </c>
      <c r="E77" s="21">
        <f>+SUMIFS('nabati '!B:B,'nabati '!$E:$E,Weekly!$A77,'nabati '!$F:$F,Weekly!$C$1)/6</f>
        <v>5</v>
      </c>
      <c r="F77" s="21">
        <f>+SUMIFS('nabati '!I:I,'nabati '!$L:$L,Weekly!$A77,'nabati '!$M:$M,Weekly!$C$1)/6</f>
        <v>0</v>
      </c>
      <c r="G77" s="21">
        <f>+SUMIFS('nabati '!P:P,'nabati '!$S:$S,Weekly!$A77,'nabati '!$T:$T,Weekly!$C$1)/60</f>
        <v>0</v>
      </c>
      <c r="H77" s="21">
        <f>+SUMIFS('nabati '!W:W,'nabati '!$Z:$Z,Weekly!$A77,'nabati '!$AA:$AA,Weekly!$C$1)/6</f>
        <v>0</v>
      </c>
      <c r="I77" s="21">
        <f>+SUMIFS('nabati '!AD:AD,'nabati '!$AG:$AG,Weekly!$A77,'nabati '!$AH:$AH,Weekly!$C$1)/60</f>
        <v>0</v>
      </c>
      <c r="J77" s="21">
        <f>+SUMIFS('nabati '!AK:AK,'nabati '!$AN:$AN,Weekly!$A77,'nabati '!$AO:$AO,Weekly!$C$1)/60</f>
        <v>0</v>
      </c>
      <c r="K77" s="21">
        <f>+SUMIFS('nabati '!AR:AR,'nabati '!$AU:$AU,Weekly!$A77,'nabati '!$AV:$AV,Weekly!$C$1)/60</f>
        <v>0</v>
      </c>
      <c r="L77" s="21">
        <f>+SUMIFS('nabati '!AY:AY,'nabati '!$BB:$BB,Weekly!$A77,'nabati '!$BC:$BC,Weekly!$C$1)/20</f>
        <v>0</v>
      </c>
      <c r="M77" s="337">
        <f>+SUMIFS('nabati '!BF:BF,'nabati '!$BI:$BI,Weekly!$A77,'nabati '!$BG:$BG,Weekly!$C$1)/6</f>
        <v>0</v>
      </c>
      <c r="N77" s="338">
        <f>+SUMIFS('nabati '!BM:BM,'nabati '!BP:BP,Weekly!$A77,'nabati '!BN:BN,Weekly!$C$1)/6</f>
        <v>0</v>
      </c>
      <c r="O77" s="339">
        <f t="shared" si="8"/>
        <v>629.5</v>
      </c>
    </row>
    <row r="78" spans="1:15" s="267" customFormat="1" ht="12.75" hidden="1" outlineLevel="1">
      <c r="A78" s="195">
        <v>229</v>
      </c>
      <c r="B78" s="187" t="s">
        <v>53</v>
      </c>
      <c r="C78" s="195" t="s">
        <v>118</v>
      </c>
      <c r="D78" s="311" t="s">
        <v>100</v>
      </c>
      <c r="E78" s="21">
        <f>+SUMIFS('nabati '!B:B,'nabati '!$E:$E,Weekly!$A78,'nabati '!$F:$F,Weekly!$C$1)/6</f>
        <v>0</v>
      </c>
      <c r="F78" s="21">
        <f>+SUMIFS('nabati '!I:I,'nabati '!$L:$L,Weekly!$A78,'nabati '!$M:$M,Weekly!$C$1)/6</f>
        <v>0</v>
      </c>
      <c r="G78" s="21">
        <f>+SUMIFS('nabati '!P:P,'nabati '!$S:$S,Weekly!$A78,'nabati '!$T:$T,Weekly!$C$1)/60</f>
        <v>0</v>
      </c>
      <c r="H78" s="21">
        <f>+SUMIFS('nabati '!W:W,'nabati '!$Z:$Z,Weekly!$A78,'nabati '!$AA:$AA,Weekly!$C$1)/6</f>
        <v>0</v>
      </c>
      <c r="I78" s="21">
        <f>+SUMIFS('nabati '!AD:AD,'nabati '!$AG:$AG,Weekly!$A78,'nabati '!$AH:$AH,Weekly!$C$1)/60</f>
        <v>0</v>
      </c>
      <c r="J78" s="21">
        <f>+SUMIFS('nabati '!AK:AK,'nabati '!$AN:$AN,Weekly!$A78,'nabati '!$AO:$AO,Weekly!$C$1)/60</f>
        <v>0</v>
      </c>
      <c r="K78" s="21">
        <f>+SUMIFS('nabati '!AR:AR,'nabati '!$AU:$AU,Weekly!$A78,'nabati '!$AV:$AV,Weekly!$C$1)/60</f>
        <v>0</v>
      </c>
      <c r="L78" s="21">
        <f>+SUMIFS('nabati '!AY:AY,'nabati '!$BB:$BB,Weekly!$A78,'nabati '!$BC:$BC,Weekly!$C$1)/20</f>
        <v>0</v>
      </c>
      <c r="M78" s="337">
        <f>+SUMIFS('nabati '!BF:BF,'nabati '!$BI:$BI,Weekly!$A78,'nabati '!$BG:$BG,Weekly!$C$1)/6</f>
        <v>0</v>
      </c>
      <c r="N78" s="338">
        <f>+SUMIFS('nabati '!BM:BM,'nabati '!BP:BP,Weekly!$A78,'nabati '!BN:BN,Weekly!$C$1)/6</f>
        <v>0</v>
      </c>
      <c r="O78" s="339">
        <f t="shared" si="8"/>
        <v>0</v>
      </c>
    </row>
    <row r="79" spans="1:15" s="267" customFormat="1" ht="12.75" hidden="1" outlineLevel="1">
      <c r="A79" s="195">
        <v>230</v>
      </c>
      <c r="B79" s="187" t="s">
        <v>53</v>
      </c>
      <c r="C79" s="195" t="s">
        <v>119</v>
      </c>
      <c r="D79" s="311" t="s">
        <v>100</v>
      </c>
      <c r="E79" s="21">
        <f>+SUMIFS('nabati '!B:B,'nabati '!$E:$E,Weekly!$A79,'nabati '!$F:$F,Weekly!$C$1)/6</f>
        <v>0</v>
      </c>
      <c r="F79" s="21">
        <f>+SUMIFS('nabati '!I:I,'nabati '!$L:$L,Weekly!$A79,'nabati '!$M:$M,Weekly!$C$1)/6</f>
        <v>0</v>
      </c>
      <c r="G79" s="21">
        <f>+SUMIFS('nabati '!P:P,'nabati '!$S:$S,Weekly!$A79,'nabati '!$T:$T,Weekly!$C$1)/60</f>
        <v>0</v>
      </c>
      <c r="H79" s="21">
        <f>+SUMIFS('nabati '!W:W,'nabati '!$Z:$Z,Weekly!$A79,'nabati '!$AA:$AA,Weekly!$C$1)/6</f>
        <v>0</v>
      </c>
      <c r="I79" s="21">
        <f>+SUMIFS('nabati '!AD:AD,'nabati '!$AG:$AG,Weekly!$A79,'nabati '!$AH:$AH,Weekly!$C$1)/60</f>
        <v>0</v>
      </c>
      <c r="J79" s="21">
        <f>+SUMIFS('nabati '!AK:AK,'nabati '!$AN:$AN,Weekly!$A79,'nabati '!$AO:$AO,Weekly!$C$1)/60</f>
        <v>0</v>
      </c>
      <c r="K79" s="21">
        <f>+SUMIFS('nabati '!AR:AR,'nabati '!$AU:$AU,Weekly!$A79,'nabati '!$AV:$AV,Weekly!$C$1)/60</f>
        <v>0</v>
      </c>
      <c r="L79" s="21">
        <f>+SUMIFS('nabati '!AY:AY,'nabati '!$BB:$BB,Weekly!$A79,'nabati '!$BC:$BC,Weekly!$C$1)/20</f>
        <v>0</v>
      </c>
      <c r="M79" s="337">
        <f>+SUMIFS('nabati '!BF:BF,'nabati '!$BI:$BI,Weekly!$A79,'nabati '!$BG:$BG,Weekly!$C$1)/6</f>
        <v>0</v>
      </c>
      <c r="N79" s="338">
        <f>+SUMIFS('nabati '!BM:BM,'nabati '!BP:BP,Weekly!$A79,'nabati '!BN:BN,Weekly!$C$1)/6</f>
        <v>0</v>
      </c>
      <c r="O79" s="339">
        <f t="shared" si="8"/>
        <v>0</v>
      </c>
    </row>
    <row r="80" spans="1:15" s="267" customFormat="1" ht="12.75" hidden="1" outlineLevel="1">
      <c r="A80" s="195">
        <v>232</v>
      </c>
      <c r="B80" s="187" t="s">
        <v>53</v>
      </c>
      <c r="C80" s="195" t="s">
        <v>120</v>
      </c>
      <c r="D80" s="311" t="s">
        <v>100</v>
      </c>
      <c r="E80" s="21">
        <f>+SUMIFS('nabati '!B:B,'nabati '!$E:$E,Weekly!$A80,'nabati '!$F:$F,Weekly!$C$1)/6</f>
        <v>0</v>
      </c>
      <c r="F80" s="21">
        <f>+SUMIFS('nabati '!I:I,'nabati '!$L:$L,Weekly!$A80,'nabati '!$M:$M,Weekly!$C$1)/6</f>
        <v>0</v>
      </c>
      <c r="G80" s="21">
        <f>+SUMIFS('nabati '!P:P,'nabati '!$S:$S,Weekly!$A80,'nabati '!$T:$T,Weekly!$C$1)/60</f>
        <v>0</v>
      </c>
      <c r="H80" s="21">
        <f>+SUMIFS('nabati '!W:W,'nabati '!$Z:$Z,Weekly!$A80,'nabati '!$AA:$AA,Weekly!$C$1)/6</f>
        <v>0</v>
      </c>
      <c r="I80" s="21">
        <f>+SUMIFS('nabati '!AD:AD,'nabati '!$AG:$AG,Weekly!$A80,'nabati '!$AH:$AH,Weekly!$C$1)/60</f>
        <v>0</v>
      </c>
      <c r="J80" s="21">
        <f>+SUMIFS('nabati '!AK:AK,'nabati '!$AN:$AN,Weekly!$A80,'nabati '!$AO:$AO,Weekly!$C$1)/60</f>
        <v>0</v>
      </c>
      <c r="K80" s="21">
        <f>+SUMIFS('nabati '!AR:AR,'nabati '!$AU:$AU,Weekly!$A80,'nabati '!$AV:$AV,Weekly!$C$1)/60</f>
        <v>0</v>
      </c>
      <c r="L80" s="21">
        <f>+SUMIFS('nabati '!AY:AY,'nabati '!$BB:$BB,Weekly!$A80,'nabati '!$BC:$BC,Weekly!$C$1)/20</f>
        <v>0</v>
      </c>
      <c r="M80" s="337">
        <f>+SUMIFS('nabati '!BF:BF,'nabati '!$BI:$BI,Weekly!$A80,'nabati '!$BG:$BG,Weekly!$C$1)/6</f>
        <v>0</v>
      </c>
      <c r="N80" s="338">
        <f>+SUMIFS('nabati '!BM:BM,'nabati '!BP:BP,Weekly!$A80,'nabati '!BN:BN,Weekly!$C$1)/6</f>
        <v>0</v>
      </c>
      <c r="O80" s="339">
        <f t="shared" si="8"/>
        <v>0</v>
      </c>
    </row>
    <row r="81" spans="1:15" s="267" customFormat="1" ht="12.75" hidden="1" outlineLevel="1">
      <c r="A81" s="195">
        <v>234</v>
      </c>
      <c r="B81" s="187" t="s">
        <v>53</v>
      </c>
      <c r="C81" s="195" t="s">
        <v>121</v>
      </c>
      <c r="D81" s="311" t="s">
        <v>100</v>
      </c>
      <c r="E81" s="21">
        <f>+SUMIFS('nabati '!B:B,'nabati '!$E:$E,Weekly!$A81,'nabati '!$F:$F,Weekly!$C$1)/6</f>
        <v>0</v>
      </c>
      <c r="F81" s="21">
        <f>+SUMIFS('nabati '!I:I,'nabati '!$L:$L,Weekly!$A81,'nabati '!$M:$M,Weekly!$C$1)/6</f>
        <v>0</v>
      </c>
      <c r="G81" s="21">
        <f>+SUMIFS('nabati '!P:P,'nabati '!$S:$S,Weekly!$A81,'nabati '!$T:$T,Weekly!$C$1)/60</f>
        <v>0</v>
      </c>
      <c r="H81" s="21">
        <f>+SUMIFS('nabati '!W:W,'nabati '!$Z:$Z,Weekly!$A81,'nabati '!$AA:$AA,Weekly!$C$1)/6</f>
        <v>0</v>
      </c>
      <c r="I81" s="21">
        <f>+SUMIFS('nabati '!AD:AD,'nabati '!$AG:$AG,Weekly!$A81,'nabati '!$AH:$AH,Weekly!$C$1)/60</f>
        <v>0</v>
      </c>
      <c r="J81" s="21">
        <f>+SUMIFS('nabati '!AK:AK,'nabati '!$AN:$AN,Weekly!$A81,'nabati '!$AO:$AO,Weekly!$C$1)/60</f>
        <v>0</v>
      </c>
      <c r="K81" s="21">
        <f>+SUMIFS('nabati '!AR:AR,'nabati '!$AU:$AU,Weekly!$A81,'nabati '!$AV:$AV,Weekly!$C$1)/60</f>
        <v>0</v>
      </c>
      <c r="L81" s="21">
        <f>+SUMIFS('nabati '!AY:AY,'nabati '!$BB:$BB,Weekly!$A81,'nabati '!$BC:$BC,Weekly!$C$1)/20</f>
        <v>0</v>
      </c>
      <c r="M81" s="337">
        <f>+SUMIFS('nabati '!BF:BF,'nabati '!$BI:$BI,Weekly!$A81,'nabati '!$BG:$BG,Weekly!$C$1)/6</f>
        <v>0</v>
      </c>
      <c r="N81" s="338">
        <f>+SUMIFS('nabati '!BM:BM,'nabati '!BP:BP,Weekly!$A81,'nabati '!BN:BN,Weekly!$C$1)/6</f>
        <v>0</v>
      </c>
      <c r="O81" s="339">
        <f t="shared" si="8"/>
        <v>0</v>
      </c>
    </row>
    <row r="82" spans="1:15" s="267" customFormat="1" ht="12.75" hidden="1" outlineLevel="1">
      <c r="A82" s="195">
        <v>245</v>
      </c>
      <c r="B82" s="187" t="s">
        <v>53</v>
      </c>
      <c r="C82" s="195" t="s">
        <v>122</v>
      </c>
      <c r="D82" s="311" t="s">
        <v>100</v>
      </c>
      <c r="E82" s="21">
        <f>+SUMIFS('nabati '!B:B,'nabati '!$E:$E,Weekly!$A82,'nabati '!$F:$F,Weekly!$C$1)/6</f>
        <v>0</v>
      </c>
      <c r="F82" s="21">
        <f>+SUMIFS('nabati '!I:I,'nabati '!$L:$L,Weekly!$A82,'nabati '!$M:$M,Weekly!$C$1)/6</f>
        <v>0</v>
      </c>
      <c r="G82" s="21">
        <f>+SUMIFS('nabati '!P:P,'nabati '!$S:$S,Weekly!$A82,'nabati '!$T:$T,Weekly!$C$1)/60</f>
        <v>0</v>
      </c>
      <c r="H82" s="21">
        <f>+SUMIFS('nabati '!W:W,'nabati '!$Z:$Z,Weekly!$A82,'nabati '!$AA:$AA,Weekly!$C$1)/6</f>
        <v>0</v>
      </c>
      <c r="I82" s="21">
        <f>+SUMIFS('nabati '!AD:AD,'nabati '!$AG:$AG,Weekly!$A82,'nabati '!$AH:$AH,Weekly!$C$1)/60</f>
        <v>0</v>
      </c>
      <c r="J82" s="21">
        <f>+SUMIFS('nabati '!AK:AK,'nabati '!$AN:$AN,Weekly!$A82,'nabati '!$AO:$AO,Weekly!$C$1)/60</f>
        <v>0</v>
      </c>
      <c r="K82" s="21">
        <f>+SUMIFS('nabati '!AR:AR,'nabati '!$AU:$AU,Weekly!$A82,'nabati '!$AV:$AV,Weekly!$C$1)/60</f>
        <v>0</v>
      </c>
      <c r="L82" s="21">
        <f>+SUMIFS('nabati '!AY:AY,'nabati '!$BB:$BB,Weekly!$A82,'nabati '!$BC:$BC,Weekly!$C$1)/20</f>
        <v>0</v>
      </c>
      <c r="M82" s="337">
        <f>+SUMIFS('nabati '!BF:BF,'nabati '!$BI:$BI,Weekly!$A82,'nabati '!$BG:$BG,Weekly!$C$1)/6</f>
        <v>0</v>
      </c>
      <c r="N82" s="338">
        <f>+SUMIFS('nabati '!BM:BM,'nabati '!BP:BP,Weekly!$A82,'nabati '!BN:BN,Weekly!$C$1)/6</f>
        <v>0</v>
      </c>
      <c r="O82" s="339">
        <f t="shared" si="8"/>
        <v>0</v>
      </c>
    </row>
    <row r="83" spans="1:15" s="267" customFormat="1" ht="12.75" hidden="1" outlineLevel="1">
      <c r="A83" s="195">
        <v>268</v>
      </c>
      <c r="B83" s="187" t="s">
        <v>53</v>
      </c>
      <c r="C83" s="195" t="s">
        <v>123</v>
      </c>
      <c r="D83" s="311" t="s">
        <v>100</v>
      </c>
      <c r="E83" s="21">
        <f>+SUMIFS('nabati '!B:B,'nabati '!$E:$E,Weekly!$A83,'nabati '!$F:$F,Weekly!$C$1)/6</f>
        <v>0</v>
      </c>
      <c r="F83" s="21">
        <f>+SUMIFS('nabati '!I:I,'nabati '!$L:$L,Weekly!$A83,'nabati '!$M:$M,Weekly!$C$1)/6</f>
        <v>0</v>
      </c>
      <c r="G83" s="21">
        <f>+SUMIFS('nabati '!P:P,'nabati '!$S:$S,Weekly!$A83,'nabati '!$T:$T,Weekly!$C$1)/60</f>
        <v>0</v>
      </c>
      <c r="H83" s="21">
        <f>+SUMIFS('nabati '!W:W,'nabati '!$Z:$Z,Weekly!$A83,'nabati '!$AA:$AA,Weekly!$C$1)/6</f>
        <v>0</v>
      </c>
      <c r="I83" s="21">
        <f>+SUMIFS('nabati '!AD:AD,'nabati '!$AG:$AG,Weekly!$A83,'nabati '!$AH:$AH,Weekly!$C$1)/60</f>
        <v>0</v>
      </c>
      <c r="J83" s="21">
        <f>+SUMIFS('nabati '!AK:AK,'nabati '!$AN:$AN,Weekly!$A83,'nabati '!$AO:$AO,Weekly!$C$1)/60</f>
        <v>0</v>
      </c>
      <c r="K83" s="21">
        <f>+SUMIFS('nabati '!AR:AR,'nabati '!$AU:$AU,Weekly!$A83,'nabati '!$AV:$AV,Weekly!$C$1)/60</f>
        <v>0</v>
      </c>
      <c r="L83" s="21">
        <f>+SUMIFS('nabati '!AY:AY,'nabati '!$BB:$BB,Weekly!$A83,'nabati '!$BC:$BC,Weekly!$C$1)/20</f>
        <v>0</v>
      </c>
      <c r="M83" s="337">
        <f>+SUMIFS('nabati '!BF:BF,'nabati '!$BI:$BI,Weekly!$A83,'nabati '!$BG:$BG,Weekly!$C$1)/6</f>
        <v>0</v>
      </c>
      <c r="N83" s="338">
        <f>+SUMIFS('nabati '!BM:BM,'nabati '!BP:BP,Weekly!$A83,'nabati '!BN:BN,Weekly!$C$1)/6</f>
        <v>0</v>
      </c>
      <c r="O83" s="339">
        <f t="shared" si="8"/>
        <v>0</v>
      </c>
    </row>
    <row r="84" spans="1:15" s="267" customFormat="1" ht="12.75" hidden="1" outlineLevel="1">
      <c r="A84" s="195">
        <v>269</v>
      </c>
      <c r="B84" s="187" t="s">
        <v>53</v>
      </c>
      <c r="C84" s="195" t="s">
        <v>124</v>
      </c>
      <c r="D84" s="311" t="s">
        <v>100</v>
      </c>
      <c r="E84" s="21">
        <f>+SUMIFS('nabati '!B:B,'nabati '!$E:$E,Weekly!$A84,'nabati '!$F:$F,Weekly!$C$1)/6</f>
        <v>2</v>
      </c>
      <c r="F84" s="21">
        <f>+SUMIFS('nabati '!I:I,'nabati '!$L:$L,Weekly!$A84,'nabati '!$M:$M,Weekly!$C$1)/6</f>
        <v>0</v>
      </c>
      <c r="G84" s="21">
        <f>+SUMIFS('nabati '!P:P,'nabati '!$S:$S,Weekly!$A84,'nabati '!$T:$T,Weekly!$C$1)/60</f>
        <v>0</v>
      </c>
      <c r="H84" s="21">
        <f>+SUMIFS('nabati '!W:W,'nabati '!$Z:$Z,Weekly!$A84,'nabati '!$AA:$AA,Weekly!$C$1)/6</f>
        <v>0</v>
      </c>
      <c r="I84" s="21">
        <f>+SUMIFS('nabati '!AD:AD,'nabati '!$AG:$AG,Weekly!$A84,'nabati '!$AH:$AH,Weekly!$C$1)/60</f>
        <v>0</v>
      </c>
      <c r="J84" s="21">
        <f>+SUMIFS('nabati '!AK:AK,'nabati '!$AN:$AN,Weekly!$A84,'nabati '!$AO:$AO,Weekly!$C$1)/60</f>
        <v>0</v>
      </c>
      <c r="K84" s="21">
        <f>+SUMIFS('nabati '!AR:AR,'nabati '!$AU:$AU,Weekly!$A84,'nabati '!$AV:$AV,Weekly!$C$1)/60</f>
        <v>0</v>
      </c>
      <c r="L84" s="21">
        <f>+SUMIFS('nabati '!AY:AY,'nabati '!$BB:$BB,Weekly!$A84,'nabati '!$BC:$BC,Weekly!$C$1)/20</f>
        <v>0</v>
      </c>
      <c r="M84" s="337">
        <f>+SUMIFS('nabati '!BF:BF,'nabati '!$BI:$BI,Weekly!$A84,'nabati '!$BG:$BG,Weekly!$C$1)/6</f>
        <v>0</v>
      </c>
      <c r="N84" s="338">
        <f>+SUMIFS('nabati '!BM:BM,'nabati '!BP:BP,Weekly!$A84,'nabati '!BN:BN,Weekly!$C$1)/6</f>
        <v>0</v>
      </c>
      <c r="O84" s="339">
        <f t="shared" si="8"/>
        <v>251.8</v>
      </c>
    </row>
    <row r="85" spans="1:15" s="267" customFormat="1" ht="12.75" hidden="1" outlineLevel="1">
      <c r="A85" s="195">
        <v>284</v>
      </c>
      <c r="B85" s="187" t="s">
        <v>53</v>
      </c>
      <c r="C85" s="195" t="s">
        <v>125</v>
      </c>
      <c r="D85" s="311" t="s">
        <v>100</v>
      </c>
      <c r="E85" s="21">
        <f>+SUMIFS('nabati '!B:B,'nabati '!$E:$E,Weekly!$A85,'nabati '!$F:$F,Weekly!$C$1)/6</f>
        <v>0</v>
      </c>
      <c r="F85" s="21">
        <f>+SUMIFS('nabati '!I:I,'nabati '!$L:$L,Weekly!$A85,'nabati '!$M:$M,Weekly!$C$1)/6</f>
        <v>0</v>
      </c>
      <c r="G85" s="21">
        <f>+SUMIFS('nabati '!P:P,'nabati '!$S:$S,Weekly!$A85,'nabati '!$T:$T,Weekly!$C$1)/60</f>
        <v>0</v>
      </c>
      <c r="H85" s="21">
        <f>+SUMIFS('nabati '!W:W,'nabati '!$Z:$Z,Weekly!$A85,'nabati '!$AA:$AA,Weekly!$C$1)/6</f>
        <v>0</v>
      </c>
      <c r="I85" s="21">
        <f>+SUMIFS('nabati '!AD:AD,'nabati '!$AG:$AG,Weekly!$A85,'nabati '!$AH:$AH,Weekly!$C$1)/60</f>
        <v>0</v>
      </c>
      <c r="J85" s="21">
        <f>+SUMIFS('nabati '!AK:AK,'nabati '!$AN:$AN,Weekly!$A85,'nabati '!$AO:$AO,Weekly!$C$1)/60</f>
        <v>0</v>
      </c>
      <c r="K85" s="21">
        <f>+SUMIFS('nabati '!AR:AR,'nabati '!$AU:$AU,Weekly!$A85,'nabati '!$AV:$AV,Weekly!$C$1)/60</f>
        <v>0</v>
      </c>
      <c r="L85" s="21">
        <f>+SUMIFS('nabati '!AY:AY,'nabati '!$BB:$BB,Weekly!$A85,'nabati '!$BC:$BC,Weekly!$C$1)/20</f>
        <v>0</v>
      </c>
      <c r="M85" s="337">
        <f>+SUMIFS('nabati '!BF:BF,'nabati '!$BI:$BI,Weekly!$A85,'nabati '!$BG:$BG,Weekly!$C$1)/6</f>
        <v>0</v>
      </c>
      <c r="N85" s="338">
        <f>+SUMIFS('nabati '!BM:BM,'nabati '!BP:BP,Weekly!$A85,'nabati '!BN:BN,Weekly!$C$1)/6</f>
        <v>0</v>
      </c>
      <c r="O85" s="339">
        <f t="shared" si="8"/>
        <v>0</v>
      </c>
    </row>
    <row r="86" spans="1:15" s="267" customFormat="1" ht="12.75" hidden="1" outlineLevel="1">
      <c r="A86" s="195">
        <v>289</v>
      </c>
      <c r="B86" s="187" t="s">
        <v>53</v>
      </c>
      <c r="C86" s="195" t="s">
        <v>126</v>
      </c>
      <c r="D86" s="311" t="s">
        <v>100</v>
      </c>
      <c r="E86" s="21">
        <f>+SUMIFS('nabati '!B:B,'nabati '!$E:$E,Weekly!$A86,'nabati '!$F:$F,Weekly!$C$1)/6</f>
        <v>1</v>
      </c>
      <c r="F86" s="21">
        <f>+SUMIFS('nabati '!I:I,'nabati '!$L:$L,Weekly!$A86,'nabati '!$M:$M,Weekly!$C$1)/6</f>
        <v>1</v>
      </c>
      <c r="G86" s="21">
        <f>+SUMIFS('nabati '!P:P,'nabati '!$S:$S,Weekly!$A86,'nabati '!$T:$T,Weekly!$C$1)/60</f>
        <v>0</v>
      </c>
      <c r="H86" s="21">
        <f>+SUMIFS('nabati '!W:W,'nabati '!$Z:$Z,Weekly!$A86,'nabati '!$AA:$AA,Weekly!$C$1)/6</f>
        <v>0</v>
      </c>
      <c r="I86" s="21">
        <f>+SUMIFS('nabati '!AD:AD,'nabati '!$AG:$AG,Weekly!$A86,'nabati '!$AH:$AH,Weekly!$C$1)/60</f>
        <v>0</v>
      </c>
      <c r="J86" s="21">
        <f>+SUMIFS('nabati '!AK:AK,'nabati '!$AN:$AN,Weekly!$A86,'nabati '!$AO:$AO,Weekly!$C$1)/60</f>
        <v>0</v>
      </c>
      <c r="K86" s="21">
        <f>+SUMIFS('nabati '!AR:AR,'nabati '!$AU:$AU,Weekly!$A86,'nabati '!$AV:$AV,Weekly!$C$1)/60</f>
        <v>0</v>
      </c>
      <c r="L86" s="21">
        <f>+SUMIFS('nabati '!AY:AY,'nabati '!$BB:$BB,Weekly!$A86,'nabati '!$BC:$BC,Weekly!$C$1)/20</f>
        <v>0</v>
      </c>
      <c r="M86" s="337">
        <f>+SUMIFS('nabati '!BF:BF,'nabati '!$BI:$BI,Weekly!$A86,'nabati '!$BG:$BG,Weekly!$C$1)/6</f>
        <v>0</v>
      </c>
      <c r="N86" s="338">
        <f>+SUMIFS('nabati '!BM:BM,'nabati '!BP:BP,Weekly!$A86,'nabati '!BN:BN,Weekly!$C$1)/6</f>
        <v>0</v>
      </c>
      <c r="O86" s="339">
        <f t="shared" si="8"/>
        <v>316.60000000000002</v>
      </c>
    </row>
    <row r="87" spans="1:15" s="267" customFormat="1" ht="12.75" hidden="1" outlineLevel="1">
      <c r="A87" s="195">
        <v>297</v>
      </c>
      <c r="B87" s="187" t="s">
        <v>53</v>
      </c>
      <c r="C87" s="195" t="s">
        <v>127</v>
      </c>
      <c r="D87" s="311" t="s">
        <v>100</v>
      </c>
      <c r="E87" s="21">
        <f>+SUMIFS('nabati '!B:B,'nabati '!$E:$E,Weekly!$A87,'nabati '!$F:$F,Weekly!$C$1)/6</f>
        <v>0</v>
      </c>
      <c r="F87" s="21">
        <f>+SUMIFS('nabati '!I:I,'nabati '!$L:$L,Weekly!$A87,'nabati '!$M:$M,Weekly!$C$1)/6</f>
        <v>3</v>
      </c>
      <c r="G87" s="21">
        <f>+SUMIFS('nabati '!P:P,'nabati '!$S:$S,Weekly!$A87,'nabati '!$T:$T,Weekly!$C$1)/60</f>
        <v>0</v>
      </c>
      <c r="H87" s="21">
        <f>+SUMIFS('nabati '!W:W,'nabati '!$Z:$Z,Weekly!$A87,'nabati '!$AA:$AA,Weekly!$C$1)/6</f>
        <v>0</v>
      </c>
      <c r="I87" s="21">
        <f>+SUMIFS('nabati '!AD:AD,'nabati '!$AG:$AG,Weekly!$A87,'nabati '!$AH:$AH,Weekly!$C$1)/60</f>
        <v>0</v>
      </c>
      <c r="J87" s="21">
        <f>+SUMIFS('nabati '!AK:AK,'nabati '!$AN:$AN,Weekly!$A87,'nabati '!$AO:$AO,Weekly!$C$1)/60</f>
        <v>0</v>
      </c>
      <c r="K87" s="21">
        <f>+SUMIFS('nabati '!AR:AR,'nabati '!$AU:$AU,Weekly!$A87,'nabati '!$AV:$AV,Weekly!$C$1)/60</f>
        <v>0</v>
      </c>
      <c r="L87" s="21">
        <f>+SUMIFS('nabati '!AY:AY,'nabati '!$BB:$BB,Weekly!$A87,'nabati '!$BC:$BC,Weekly!$C$1)/20</f>
        <v>0</v>
      </c>
      <c r="M87" s="344">
        <f>+SUMIFS('nabati '!BF:BF,'nabati '!$BI:$BI,Weekly!$A87,'nabati '!$BG:$BG,Weekly!$C$1)/6</f>
        <v>0</v>
      </c>
      <c r="N87" s="345">
        <f>+SUMIFS('nabati '!BM:BM,'nabati '!BP:BP,Weekly!$A87,'nabati '!BN:BN,Weekly!$C$1)/6</f>
        <v>0</v>
      </c>
      <c r="O87" s="346">
        <f t="shared" si="8"/>
        <v>572.09999999999991</v>
      </c>
    </row>
    <row r="88" spans="1:15" s="267" customFormat="1" ht="12.75" hidden="1" outlineLevel="1">
      <c r="A88" s="195">
        <v>400</v>
      </c>
      <c r="B88" s="187" t="s">
        <v>53</v>
      </c>
      <c r="C88" s="195" t="s">
        <v>128</v>
      </c>
      <c r="D88" s="311" t="s">
        <v>100</v>
      </c>
      <c r="E88" s="21">
        <f>+SUMIFS('nabati '!B:B,'nabati '!$E:$E,Weekly!$A88,'nabati '!$F:$F,Weekly!$C$1)/6</f>
        <v>0</v>
      </c>
      <c r="F88" s="21">
        <f>+SUMIFS('nabati '!I:I,'nabati '!$L:$L,Weekly!$A88,'nabati '!$M:$M,Weekly!$C$1)/6</f>
        <v>0</v>
      </c>
      <c r="G88" s="21">
        <f>+SUMIFS('nabati '!P:P,'nabati '!$S:$S,Weekly!$A88,'nabati '!$T:$T,Weekly!$C$1)/60</f>
        <v>0</v>
      </c>
      <c r="H88" s="21">
        <f>+SUMIFS('nabati '!W:W,'nabati '!$Z:$Z,Weekly!$A88,'nabati '!$AA:$AA,Weekly!$C$1)/6</f>
        <v>0</v>
      </c>
      <c r="I88" s="21">
        <f>+SUMIFS('nabati '!AD:AD,'nabati '!$AG:$AG,Weekly!$A88,'nabati '!$AH:$AH,Weekly!$C$1)/60</f>
        <v>0</v>
      </c>
      <c r="J88" s="21">
        <f>+SUMIFS('nabati '!AK:AK,'nabati '!$AN:$AN,Weekly!$A88,'nabati '!$AO:$AO,Weekly!$C$1)/60</f>
        <v>0</v>
      </c>
      <c r="K88" s="21">
        <f>+SUMIFS('nabati '!AR:AR,'nabati '!$AU:$AU,Weekly!$A88,'nabati '!$AV:$AV,Weekly!$C$1)/60</f>
        <v>0</v>
      </c>
      <c r="L88" s="21">
        <f>+SUMIFS('nabati '!AY:AY,'nabati '!$BB:$BB,Weekly!$A88,'nabati '!$BC:$BC,Weekly!$C$1)/20</f>
        <v>0</v>
      </c>
      <c r="M88" s="344">
        <f>+SUMIFS('nabati '!BF:BF,'nabati '!$BI:$BI,Weekly!$A88,'nabati '!$BG:$BG,Weekly!$C$1)/6</f>
        <v>0</v>
      </c>
      <c r="N88" s="345">
        <f>+SUMIFS('nabati '!BM:BM,'nabati '!BP:BP,Weekly!$A88,'nabati '!BN:BN,Weekly!$C$1)/6</f>
        <v>0</v>
      </c>
      <c r="O88" s="346">
        <f t="shared" si="8"/>
        <v>0</v>
      </c>
    </row>
    <row r="89" spans="1:15" s="267" customFormat="1" ht="12.75" hidden="1" outlineLevel="1">
      <c r="A89" s="195">
        <v>402</v>
      </c>
      <c r="B89" s="187" t="s">
        <v>53</v>
      </c>
      <c r="C89" s="195" t="s">
        <v>129</v>
      </c>
      <c r="D89" s="311" t="s">
        <v>100</v>
      </c>
      <c r="E89" s="21">
        <f>+SUMIFS('nabati '!B:B,'nabati '!$E:$E,Weekly!$A89,'nabati '!$F:$F,Weekly!$C$1)/6</f>
        <v>0</v>
      </c>
      <c r="F89" s="21">
        <f>+SUMIFS('nabati '!I:I,'nabati '!$L:$L,Weekly!$A89,'nabati '!$M:$M,Weekly!$C$1)/6</f>
        <v>0</v>
      </c>
      <c r="G89" s="21">
        <f>+SUMIFS('nabati '!P:P,'nabati '!$S:$S,Weekly!$A89,'nabati '!$T:$T,Weekly!$C$1)/60</f>
        <v>0</v>
      </c>
      <c r="H89" s="21">
        <f>+SUMIFS('nabati '!W:W,'nabati '!$Z:$Z,Weekly!$A89,'nabati '!$AA:$AA,Weekly!$C$1)/6</f>
        <v>0</v>
      </c>
      <c r="I89" s="21">
        <f>+SUMIFS('nabati '!AD:AD,'nabati '!$AG:$AG,Weekly!$A89,'nabati '!$AH:$AH,Weekly!$C$1)/60</f>
        <v>0</v>
      </c>
      <c r="J89" s="21">
        <f>+SUMIFS('nabati '!AK:AK,'nabati '!$AN:$AN,Weekly!$A89,'nabati '!$AO:$AO,Weekly!$C$1)/60</f>
        <v>0</v>
      </c>
      <c r="K89" s="21">
        <f>+SUMIFS('nabati '!AR:AR,'nabati '!$AU:$AU,Weekly!$A89,'nabati '!$AV:$AV,Weekly!$C$1)/60</f>
        <v>0</v>
      </c>
      <c r="L89" s="21">
        <f>+SUMIFS('nabati '!AY:AY,'nabati '!$BB:$BB,Weekly!$A89,'nabati '!$BC:$BC,Weekly!$C$1)/20</f>
        <v>0</v>
      </c>
      <c r="M89" s="344">
        <f>+SUMIFS('nabati '!BF:BF,'nabati '!$BI:$BI,Weekly!$A89,'nabati '!$BG:$BG,Weekly!$C$1)/6</f>
        <v>0</v>
      </c>
      <c r="N89" s="345">
        <f>+SUMIFS('nabati '!BM:BM,'nabati '!BP:BP,Weekly!$A89,'nabati '!BN:BN,Weekly!$C$1)/6</f>
        <v>0</v>
      </c>
      <c r="O89" s="346">
        <f t="shared" si="8"/>
        <v>0</v>
      </c>
    </row>
    <row r="90" spans="1:15" s="267" customFormat="1" ht="12.75" hidden="1" outlineLevel="1">
      <c r="A90" s="195">
        <v>642</v>
      </c>
      <c r="B90" s="187" t="s">
        <v>53</v>
      </c>
      <c r="C90" s="195" t="s">
        <v>130</v>
      </c>
      <c r="D90" s="311" t="s">
        <v>100</v>
      </c>
      <c r="E90" s="21">
        <f>+SUMIFS('nabati '!B:B,'nabati '!$E:$E,Weekly!$A90,'nabati '!$F:$F,Weekly!$C$1)/6</f>
        <v>0</v>
      </c>
      <c r="F90" s="21">
        <f>+SUMIFS('nabati '!I:I,'nabati '!$L:$L,Weekly!$A90,'nabati '!$M:$M,Weekly!$C$1)/6</f>
        <v>0</v>
      </c>
      <c r="G90" s="21">
        <f>+SUMIFS('nabati '!P:P,'nabati '!$S:$S,Weekly!$A90,'nabati '!$T:$T,Weekly!$C$1)/60</f>
        <v>0</v>
      </c>
      <c r="H90" s="21">
        <f>+SUMIFS('nabati '!W:W,'nabati '!$Z:$Z,Weekly!$A90,'nabati '!$AA:$AA,Weekly!$C$1)/6</f>
        <v>0</v>
      </c>
      <c r="I90" s="21">
        <f>+SUMIFS('nabati '!AD:AD,'nabati '!$AG:$AG,Weekly!$A90,'nabati '!$AH:$AH,Weekly!$C$1)/60</f>
        <v>0</v>
      </c>
      <c r="J90" s="21">
        <f>+SUMIFS('nabati '!AK:AK,'nabati '!$AN:$AN,Weekly!$A90,'nabati '!$AO:$AO,Weekly!$C$1)/60</f>
        <v>0</v>
      </c>
      <c r="K90" s="21">
        <f>+SUMIFS('nabati '!AR:AR,'nabati '!$AU:$AU,Weekly!$A90,'nabati '!$AV:$AV,Weekly!$C$1)/60</f>
        <v>0</v>
      </c>
      <c r="L90" s="21">
        <f>+SUMIFS('nabati '!AY:AY,'nabati '!$BB:$BB,Weekly!$A90,'nabati '!$BC:$BC,Weekly!$C$1)/20</f>
        <v>0</v>
      </c>
      <c r="M90" s="344">
        <f>+SUMIFS('nabati '!BF:BF,'nabati '!$BI:$BI,Weekly!$A90,'nabati '!$BG:$BG,Weekly!$C$1)/6</f>
        <v>0</v>
      </c>
      <c r="N90" s="345">
        <f>+SUMIFS('nabati '!BM:BM,'nabati '!BP:BP,Weekly!$A90,'nabati '!BN:BN,Weekly!$C$1)/6</f>
        <v>0</v>
      </c>
      <c r="O90" s="346">
        <f t="shared" si="8"/>
        <v>0</v>
      </c>
    </row>
    <row r="91" spans="1:15" s="267" customFormat="1" ht="12.75" hidden="1" outlineLevel="1">
      <c r="A91" s="195">
        <v>661</v>
      </c>
      <c r="B91" s="187" t="s">
        <v>53</v>
      </c>
      <c r="C91" s="195" t="s">
        <v>131</v>
      </c>
      <c r="D91" s="311" t="s">
        <v>100</v>
      </c>
      <c r="E91" s="21">
        <f>+SUMIFS('nabati '!B:B,'nabati '!$E:$E,Weekly!$A91,'nabati '!$F:$F,Weekly!$C$1)/6</f>
        <v>0</v>
      </c>
      <c r="F91" s="21">
        <f>+SUMIFS('nabati '!I:I,'nabati '!$L:$L,Weekly!$A91,'nabati '!$M:$M,Weekly!$C$1)/6</f>
        <v>1</v>
      </c>
      <c r="G91" s="21">
        <f>+SUMIFS('nabati '!P:P,'nabati '!$S:$S,Weekly!$A91,'nabati '!$T:$T,Weekly!$C$1)/60</f>
        <v>0</v>
      </c>
      <c r="H91" s="21">
        <f>+SUMIFS('nabati '!W:W,'nabati '!$Z:$Z,Weekly!$A91,'nabati '!$AA:$AA,Weekly!$C$1)/6</f>
        <v>0</v>
      </c>
      <c r="I91" s="21">
        <f>+SUMIFS('nabati '!AD:AD,'nabati '!$AG:$AG,Weekly!$A91,'nabati '!$AH:$AH,Weekly!$C$1)/60</f>
        <v>0</v>
      </c>
      <c r="J91" s="21">
        <f>+SUMIFS('nabati '!AK:AK,'nabati '!$AN:$AN,Weekly!$A91,'nabati '!$AO:$AO,Weekly!$C$1)/60</f>
        <v>0</v>
      </c>
      <c r="K91" s="21">
        <f>+SUMIFS('nabati '!AR:AR,'nabati '!$AU:$AU,Weekly!$A91,'nabati '!$AV:$AV,Weekly!$C$1)/60</f>
        <v>0</v>
      </c>
      <c r="L91" s="21">
        <f>+SUMIFS('nabati '!AY:AY,'nabati '!$BB:$BB,Weekly!$A91,'nabati '!$BC:$BC,Weekly!$C$1)/20</f>
        <v>0</v>
      </c>
      <c r="M91" s="344">
        <f>+SUMIFS('nabati '!BF:BF,'nabati '!$BI:$BI,Weekly!$A91,'nabati '!$BG:$BG,Weekly!$C$1)/6</f>
        <v>0</v>
      </c>
      <c r="N91" s="345">
        <f>+SUMIFS('nabati '!BM:BM,'nabati '!BP:BP,Weekly!$A91,'nabati '!BN:BN,Weekly!$C$1)/6</f>
        <v>0</v>
      </c>
      <c r="O91" s="346">
        <f t="shared" si="8"/>
        <v>190.7</v>
      </c>
    </row>
    <row r="92" spans="1:15" s="267" customFormat="1" ht="12.75" hidden="1" outlineLevel="1">
      <c r="A92" s="195">
        <v>694</v>
      </c>
      <c r="B92" s="187" t="s">
        <v>53</v>
      </c>
      <c r="C92" s="195" t="s">
        <v>132</v>
      </c>
      <c r="D92" s="311" t="s">
        <v>100</v>
      </c>
      <c r="E92" s="21">
        <f>+SUMIFS('nabati '!B:B,'nabati '!$E:$E,Weekly!$A92,'nabati '!$F:$F,Weekly!$C$1)/6</f>
        <v>0</v>
      </c>
      <c r="F92" s="21">
        <f>+SUMIFS('nabati '!I:I,'nabati '!$L:$L,Weekly!$A92,'nabati '!$M:$M,Weekly!$C$1)/6</f>
        <v>0</v>
      </c>
      <c r="G92" s="21">
        <f>+SUMIFS('nabati '!P:P,'nabati '!$S:$S,Weekly!$A92,'nabati '!$T:$T,Weekly!$C$1)/60</f>
        <v>0</v>
      </c>
      <c r="H92" s="21">
        <f>+SUMIFS('nabati '!W:W,'nabati '!$Z:$Z,Weekly!$A92,'nabati '!$AA:$AA,Weekly!$C$1)/6</f>
        <v>0</v>
      </c>
      <c r="I92" s="21">
        <f>+SUMIFS('nabati '!AD:AD,'nabati '!$AG:$AG,Weekly!$A92,'nabati '!$AH:$AH,Weekly!$C$1)/60</f>
        <v>0</v>
      </c>
      <c r="J92" s="21">
        <f>+SUMIFS('nabati '!AK:AK,'nabati '!$AN:$AN,Weekly!$A92,'nabati '!$AO:$AO,Weekly!$C$1)/60</f>
        <v>0</v>
      </c>
      <c r="K92" s="21">
        <f>+SUMIFS('nabati '!AR:AR,'nabati '!$AU:$AU,Weekly!$A92,'nabati '!$AV:$AV,Weekly!$C$1)/60</f>
        <v>0</v>
      </c>
      <c r="L92" s="21">
        <f>+SUMIFS('nabati '!AY:AY,'nabati '!$BB:$BB,Weekly!$A92,'nabati '!$BC:$BC,Weekly!$C$1)/20</f>
        <v>0</v>
      </c>
      <c r="M92" s="334">
        <f>+SUMIFS('nabati '!BF:BF,'nabati '!$BI:$BI,Weekly!$A92,'nabati '!$BG:$BG,Weekly!$C$1)/6</f>
        <v>0</v>
      </c>
      <c r="N92" s="335">
        <f>+SUMIFS('nabati '!BM:BM,'nabati '!BP:BP,Weekly!$A92,'nabati '!BN:BN,Weekly!$C$1)/6</f>
        <v>0</v>
      </c>
      <c r="O92" s="336">
        <f t="shared" si="8"/>
        <v>0</v>
      </c>
    </row>
    <row r="93" spans="1:15" s="267" customFormat="1" ht="12.75" hidden="1" outlineLevel="1">
      <c r="A93" s="195">
        <v>2042</v>
      </c>
      <c r="B93" s="187" t="s">
        <v>53</v>
      </c>
      <c r="C93" s="195" t="s">
        <v>133</v>
      </c>
      <c r="D93" s="311" t="s">
        <v>100</v>
      </c>
      <c r="E93" s="21">
        <f>+SUMIFS('nabati '!B:B,'nabati '!$E:$E,Weekly!$A93,'nabati '!$F:$F,Weekly!$C$1)/6</f>
        <v>0</v>
      </c>
      <c r="F93" s="21">
        <f>+SUMIFS('nabati '!I:I,'nabati '!$L:$L,Weekly!$A93,'nabati '!$M:$M,Weekly!$C$1)/6</f>
        <v>0</v>
      </c>
      <c r="G93" s="21">
        <f>+SUMIFS('nabati '!P:P,'nabati '!$S:$S,Weekly!$A93,'nabati '!$T:$T,Weekly!$C$1)/60</f>
        <v>0</v>
      </c>
      <c r="H93" s="21">
        <f>+SUMIFS('nabati '!W:W,'nabati '!$Z:$Z,Weekly!$A93,'nabati '!$AA:$AA,Weekly!$C$1)/6</f>
        <v>0</v>
      </c>
      <c r="I93" s="21">
        <f>+SUMIFS('nabati '!AD:AD,'nabati '!$AG:$AG,Weekly!$A93,'nabati '!$AH:$AH,Weekly!$C$1)/60</f>
        <v>0</v>
      </c>
      <c r="J93" s="21">
        <f>+SUMIFS('nabati '!AK:AK,'nabati '!$AN:$AN,Weekly!$A93,'nabati '!$AO:$AO,Weekly!$C$1)/60</f>
        <v>0</v>
      </c>
      <c r="K93" s="21">
        <f>+SUMIFS('nabati '!AR:AR,'nabati '!$AU:$AU,Weekly!$A93,'nabati '!$AV:$AV,Weekly!$C$1)/60</f>
        <v>0</v>
      </c>
      <c r="L93" s="21">
        <f>+SUMIFS('nabati '!AY:AY,'nabati '!$BB:$BB,Weekly!$A93,'nabati '!$BC:$BC,Weekly!$C$1)/20</f>
        <v>0</v>
      </c>
      <c r="M93" s="363">
        <f>+SUMIFS('nabati '!BF:BF,'nabati '!$BI:$BI,Weekly!$A93,'nabati '!$BG:$BG,Weekly!$C$1)/6</f>
        <v>0</v>
      </c>
      <c r="N93" s="364">
        <f>+SUMIFS('nabati '!BM:BM,'nabati '!BP:BP,Weekly!$A93,'nabati '!BN:BN,Weekly!$C$1)/6</f>
        <v>0</v>
      </c>
      <c r="O93" s="365">
        <f t="shared" si="8"/>
        <v>0</v>
      </c>
    </row>
    <row r="94" spans="1:15" s="267" customFormat="1" ht="12.75" hidden="1" outlineLevel="1">
      <c r="A94" s="195">
        <v>2052</v>
      </c>
      <c r="B94" s="187" t="s">
        <v>53</v>
      </c>
      <c r="C94" s="195" t="s">
        <v>134</v>
      </c>
      <c r="D94" s="311" t="s">
        <v>100</v>
      </c>
      <c r="E94" s="21">
        <f>+SUMIFS('nabati '!B:B,'nabati '!$E:$E,Weekly!$A94,'nabati '!$F:$F,Weekly!$C$1)/6</f>
        <v>0</v>
      </c>
      <c r="F94" s="21">
        <f>+SUMIFS('nabati '!I:I,'nabati '!$L:$L,Weekly!$A94,'nabati '!$M:$M,Weekly!$C$1)/6</f>
        <v>0</v>
      </c>
      <c r="G94" s="21">
        <f>+SUMIFS('nabati '!P:P,'nabati '!$S:$S,Weekly!$A94,'nabati '!$T:$T,Weekly!$C$1)/60</f>
        <v>0</v>
      </c>
      <c r="H94" s="21">
        <f>+SUMIFS('nabati '!W:W,'nabati '!$Z:$Z,Weekly!$A94,'nabati '!$AA:$AA,Weekly!$C$1)/6</f>
        <v>0</v>
      </c>
      <c r="I94" s="21">
        <f>+SUMIFS('nabati '!AD:AD,'nabati '!$AG:$AG,Weekly!$A94,'nabati '!$AH:$AH,Weekly!$C$1)/60</f>
        <v>0</v>
      </c>
      <c r="J94" s="21">
        <f>+SUMIFS('nabati '!AK:AK,'nabati '!$AN:$AN,Weekly!$A94,'nabati '!$AO:$AO,Weekly!$C$1)/60</f>
        <v>0</v>
      </c>
      <c r="K94" s="21">
        <f>+SUMIFS('nabati '!AR:AR,'nabati '!$AU:$AU,Weekly!$A94,'nabati '!$AV:$AV,Weekly!$C$1)/60</f>
        <v>0</v>
      </c>
      <c r="L94" s="21">
        <f>+SUMIFS('nabati '!AY:AY,'nabati '!$BB:$BB,Weekly!$A94,'nabati '!$BC:$BC,Weekly!$C$1)/20</f>
        <v>0</v>
      </c>
      <c r="M94" s="334">
        <f>+SUMIFS('nabati '!BF:BF,'nabati '!$BI:$BI,Weekly!$A94,'nabati '!$BG:$BG,Weekly!$C$1)/6</f>
        <v>0</v>
      </c>
      <c r="N94" s="335">
        <f>+SUMIFS('nabati '!BM:BM,'nabati '!BP:BP,Weekly!$A94,'nabati '!BN:BN,Weekly!$C$1)/6</f>
        <v>0</v>
      </c>
      <c r="O94" s="336">
        <f t="shared" si="8"/>
        <v>0</v>
      </c>
    </row>
    <row r="95" spans="1:15" s="267" customFormat="1" ht="12.75" hidden="1" outlineLevel="1">
      <c r="A95" s="195">
        <v>2063</v>
      </c>
      <c r="B95" s="187" t="s">
        <v>53</v>
      </c>
      <c r="C95" s="195" t="s">
        <v>135</v>
      </c>
      <c r="D95" s="311" t="s">
        <v>100</v>
      </c>
      <c r="E95" s="21">
        <f>+SUMIFS('nabati '!B:B,'nabati '!$E:$E,Weekly!$A95,'nabati '!$F:$F,Weekly!$C$1)/6</f>
        <v>0</v>
      </c>
      <c r="F95" s="21">
        <f>+SUMIFS('nabati '!I:I,'nabati '!$L:$L,Weekly!$A95,'nabati '!$M:$M,Weekly!$C$1)/6</f>
        <v>0</v>
      </c>
      <c r="G95" s="21">
        <f>+SUMIFS('nabati '!P:P,'nabati '!$S:$S,Weekly!$A95,'nabati '!$T:$T,Weekly!$C$1)/60</f>
        <v>0</v>
      </c>
      <c r="H95" s="21">
        <f>+SUMIFS('nabati '!W:W,'nabati '!$Z:$Z,Weekly!$A95,'nabati '!$AA:$AA,Weekly!$C$1)/6</f>
        <v>0</v>
      </c>
      <c r="I95" s="21">
        <f>+SUMIFS('nabati '!AD:AD,'nabati '!$AG:$AG,Weekly!$A95,'nabati '!$AH:$AH,Weekly!$C$1)/60</f>
        <v>0</v>
      </c>
      <c r="J95" s="21">
        <f>+SUMIFS('nabati '!AK:AK,'nabati '!$AN:$AN,Weekly!$A95,'nabati '!$AO:$AO,Weekly!$C$1)/60</f>
        <v>0</v>
      </c>
      <c r="K95" s="21">
        <f>+SUMIFS('nabati '!AR:AR,'nabati '!$AU:$AU,Weekly!$A95,'nabati '!$AV:$AV,Weekly!$C$1)/60</f>
        <v>0</v>
      </c>
      <c r="L95" s="21">
        <f>+SUMIFS('nabati '!AY:AY,'nabati '!$BB:$BB,Weekly!$A95,'nabati '!$BC:$BC,Weekly!$C$1)/20</f>
        <v>0</v>
      </c>
      <c r="M95" s="337">
        <f>+SUMIFS('nabati '!BF:BF,'nabati '!$BI:$BI,Weekly!$A95,'nabati '!$BG:$BG,Weekly!$C$1)/6</f>
        <v>0</v>
      </c>
      <c r="N95" s="338">
        <f>+SUMIFS('nabati '!BM:BM,'nabati '!BP:BP,Weekly!$A95,'nabati '!BN:BN,Weekly!$C$1)/6</f>
        <v>0</v>
      </c>
      <c r="O95" s="339">
        <f t="shared" si="8"/>
        <v>0</v>
      </c>
    </row>
    <row r="96" spans="1:15" s="267" customFormat="1" ht="12.75" hidden="1" outlineLevel="1">
      <c r="A96" s="195">
        <v>2064</v>
      </c>
      <c r="B96" s="187" t="s">
        <v>53</v>
      </c>
      <c r="C96" s="195" t="s">
        <v>136</v>
      </c>
      <c r="D96" s="311" t="s">
        <v>100</v>
      </c>
      <c r="E96" s="21">
        <f>+SUMIFS('nabati '!B:B,'nabati '!$E:$E,Weekly!$A96,'nabati '!$F:$F,Weekly!$C$1)/6</f>
        <v>0</v>
      </c>
      <c r="F96" s="21">
        <f>+SUMIFS('nabati '!I:I,'nabati '!$L:$L,Weekly!$A96,'nabati '!$M:$M,Weekly!$C$1)/6</f>
        <v>0</v>
      </c>
      <c r="G96" s="21">
        <f>+SUMIFS('nabati '!P:P,'nabati '!$S:$S,Weekly!$A96,'nabati '!$T:$T,Weekly!$C$1)/60</f>
        <v>0</v>
      </c>
      <c r="H96" s="21">
        <f>+SUMIFS('nabati '!W:W,'nabati '!$Z:$Z,Weekly!$A96,'nabati '!$AA:$AA,Weekly!$C$1)/6</f>
        <v>0</v>
      </c>
      <c r="I96" s="21">
        <f>+SUMIFS('nabati '!AD:AD,'nabati '!$AG:$AG,Weekly!$A96,'nabati '!$AH:$AH,Weekly!$C$1)/60</f>
        <v>0</v>
      </c>
      <c r="J96" s="21">
        <f>+SUMIFS('nabati '!AK:AK,'nabati '!$AN:$AN,Weekly!$A96,'nabati '!$AO:$AO,Weekly!$C$1)/60</f>
        <v>0</v>
      </c>
      <c r="K96" s="21">
        <f>+SUMIFS('nabati '!AR:AR,'nabati '!$AU:$AU,Weekly!$A96,'nabati '!$AV:$AV,Weekly!$C$1)/60</f>
        <v>0</v>
      </c>
      <c r="L96" s="21">
        <f>+SUMIFS('nabati '!AY:AY,'nabati '!$BB:$BB,Weekly!$A96,'nabati '!$BC:$BC,Weekly!$C$1)/20</f>
        <v>0</v>
      </c>
      <c r="M96" s="337">
        <f>+SUMIFS('nabati '!BF:BF,'nabati '!$BI:$BI,Weekly!$A96,'nabati '!$BG:$BG,Weekly!$C$1)/6</f>
        <v>0</v>
      </c>
      <c r="N96" s="338">
        <f>+SUMIFS('nabati '!BM:BM,'nabati '!BP:BP,Weekly!$A96,'nabati '!BN:BN,Weekly!$C$1)/6</f>
        <v>0</v>
      </c>
      <c r="O96" s="339">
        <f t="shared" si="8"/>
        <v>0</v>
      </c>
    </row>
    <row r="97" spans="1:15" s="267" customFormat="1" ht="12.75" hidden="1" outlineLevel="1">
      <c r="A97" s="195">
        <v>2070</v>
      </c>
      <c r="B97" s="187" t="s">
        <v>53</v>
      </c>
      <c r="C97" s="195" t="s">
        <v>137</v>
      </c>
      <c r="D97" s="311" t="s">
        <v>100</v>
      </c>
      <c r="E97" s="21">
        <f>+SUMIFS('nabati '!B:B,'nabati '!$E:$E,Weekly!$A97,'nabati '!$F:$F,Weekly!$C$1)/6</f>
        <v>0</v>
      </c>
      <c r="F97" s="21">
        <f>+SUMIFS('nabati '!I:I,'nabati '!$L:$L,Weekly!$A97,'nabati '!$M:$M,Weekly!$C$1)/6</f>
        <v>0</v>
      </c>
      <c r="G97" s="21">
        <f>+SUMIFS('nabati '!P:P,'nabati '!$S:$S,Weekly!$A97,'nabati '!$T:$T,Weekly!$C$1)/60</f>
        <v>0</v>
      </c>
      <c r="H97" s="21">
        <f>+SUMIFS('nabati '!W:W,'nabati '!$Z:$Z,Weekly!$A97,'nabati '!$AA:$AA,Weekly!$C$1)/6</f>
        <v>0</v>
      </c>
      <c r="I97" s="21">
        <f>+SUMIFS('nabati '!AD:AD,'nabati '!$AG:$AG,Weekly!$A97,'nabati '!$AH:$AH,Weekly!$C$1)/60</f>
        <v>0</v>
      </c>
      <c r="J97" s="21">
        <f>+SUMIFS('nabati '!AK:AK,'nabati '!$AN:$AN,Weekly!$A97,'nabati '!$AO:$AO,Weekly!$C$1)/60</f>
        <v>0</v>
      </c>
      <c r="K97" s="21">
        <f>+SUMIFS('nabati '!AR:AR,'nabati '!$AU:$AU,Weekly!$A97,'nabati '!$AV:$AV,Weekly!$C$1)/60</f>
        <v>0</v>
      </c>
      <c r="L97" s="21">
        <f>+SUMIFS('nabati '!AY:AY,'nabati '!$BB:$BB,Weekly!$A97,'nabati '!$BC:$BC,Weekly!$C$1)/20</f>
        <v>0</v>
      </c>
      <c r="M97" s="337">
        <f>+SUMIFS('nabati '!BF:BF,'nabati '!$BI:$BI,Weekly!$A97,'nabati '!$BG:$BG,Weekly!$C$1)/6</f>
        <v>0</v>
      </c>
      <c r="N97" s="338">
        <f>+SUMIFS('nabati '!BM:BM,'nabati '!BP:BP,Weekly!$A97,'nabati '!BN:BN,Weekly!$C$1)/6</f>
        <v>0</v>
      </c>
      <c r="O97" s="339">
        <f t="shared" si="8"/>
        <v>0</v>
      </c>
    </row>
    <row r="98" spans="1:15" s="267" customFormat="1" ht="12.75" hidden="1" outlineLevel="1">
      <c r="A98" s="195">
        <v>2078</v>
      </c>
      <c r="B98" s="187" t="s">
        <v>53</v>
      </c>
      <c r="C98" s="195" t="s">
        <v>138</v>
      </c>
      <c r="D98" s="311" t="s">
        <v>100</v>
      </c>
      <c r="E98" s="21">
        <f>+SUMIFS('nabati '!B:B,'nabati '!$E:$E,Weekly!$A98,'nabati '!$F:$F,Weekly!$C$1)/6</f>
        <v>0</v>
      </c>
      <c r="F98" s="21">
        <f>+SUMIFS('nabati '!I:I,'nabati '!$L:$L,Weekly!$A98,'nabati '!$M:$M,Weekly!$C$1)/6</f>
        <v>0</v>
      </c>
      <c r="G98" s="21">
        <f>+SUMIFS('nabati '!P:P,'nabati '!$S:$S,Weekly!$A98,'nabati '!$T:$T,Weekly!$C$1)/60</f>
        <v>0</v>
      </c>
      <c r="H98" s="21">
        <f>+SUMIFS('nabati '!W:W,'nabati '!$Z:$Z,Weekly!$A98,'nabati '!$AA:$AA,Weekly!$C$1)/6</f>
        <v>0</v>
      </c>
      <c r="I98" s="21">
        <f>+SUMIFS('nabati '!AD:AD,'nabati '!$AG:$AG,Weekly!$A98,'nabati '!$AH:$AH,Weekly!$C$1)/60</f>
        <v>0</v>
      </c>
      <c r="J98" s="21">
        <f>+SUMIFS('nabati '!AK:AK,'nabati '!$AN:$AN,Weekly!$A98,'nabati '!$AO:$AO,Weekly!$C$1)/60</f>
        <v>0</v>
      </c>
      <c r="K98" s="21">
        <f>+SUMIFS('nabati '!AR:AR,'nabati '!$AU:$AU,Weekly!$A98,'nabati '!$AV:$AV,Weekly!$C$1)/60</f>
        <v>0</v>
      </c>
      <c r="L98" s="21">
        <f>+SUMIFS('nabati '!AY:AY,'nabati '!$BB:$BB,Weekly!$A98,'nabati '!$BC:$BC,Weekly!$C$1)/20</f>
        <v>0</v>
      </c>
      <c r="M98" s="337">
        <f>+SUMIFS('nabati '!BF:BF,'nabati '!$BI:$BI,Weekly!$A98,'nabati '!$BG:$BG,Weekly!$C$1)/6</f>
        <v>0</v>
      </c>
      <c r="N98" s="338">
        <f>+SUMIFS('nabati '!BM:BM,'nabati '!BP:BP,Weekly!$A98,'nabati '!BN:BN,Weekly!$C$1)/6</f>
        <v>0</v>
      </c>
      <c r="O98" s="339">
        <f t="shared" si="8"/>
        <v>0</v>
      </c>
    </row>
    <row r="99" spans="1:15" s="267" customFormat="1" ht="12.75" hidden="1" outlineLevel="1">
      <c r="A99" s="195">
        <v>2082</v>
      </c>
      <c r="B99" s="187" t="s">
        <v>53</v>
      </c>
      <c r="C99" s="195" t="s">
        <v>139</v>
      </c>
      <c r="D99" s="311" t="s">
        <v>100</v>
      </c>
      <c r="E99" s="21">
        <f>+SUMIFS('nabati '!B:B,'nabati '!$E:$E,Weekly!$A99,'nabati '!$F:$F,Weekly!$C$1)/6</f>
        <v>0</v>
      </c>
      <c r="F99" s="21">
        <f>+SUMIFS('nabati '!I:I,'nabati '!$L:$L,Weekly!$A99,'nabati '!$M:$M,Weekly!$C$1)/6</f>
        <v>0</v>
      </c>
      <c r="G99" s="21">
        <f>+SUMIFS('nabati '!P:P,'nabati '!$S:$S,Weekly!$A99,'nabati '!$T:$T,Weekly!$C$1)/60</f>
        <v>0</v>
      </c>
      <c r="H99" s="21">
        <f>+SUMIFS('nabati '!W:W,'nabati '!$Z:$Z,Weekly!$A99,'nabati '!$AA:$AA,Weekly!$C$1)/6</f>
        <v>0</v>
      </c>
      <c r="I99" s="21">
        <f>+SUMIFS('nabati '!AD:AD,'nabati '!$AG:$AG,Weekly!$A99,'nabati '!$AH:$AH,Weekly!$C$1)/60</f>
        <v>0</v>
      </c>
      <c r="J99" s="21">
        <f>+SUMIFS('nabati '!AK:AK,'nabati '!$AN:$AN,Weekly!$A99,'nabati '!$AO:$AO,Weekly!$C$1)/60</f>
        <v>0</v>
      </c>
      <c r="K99" s="21">
        <f>+SUMIFS('nabati '!AR:AR,'nabati '!$AU:$AU,Weekly!$A99,'nabati '!$AV:$AV,Weekly!$C$1)/60</f>
        <v>0</v>
      </c>
      <c r="L99" s="21">
        <f>+SUMIFS('nabati '!AY:AY,'nabati '!$BB:$BB,Weekly!$A99,'nabati '!$BC:$BC,Weekly!$C$1)/20</f>
        <v>0</v>
      </c>
      <c r="M99" s="337">
        <f>+SUMIFS('nabati '!BF:BF,'nabati '!$BI:$BI,Weekly!$A99,'nabati '!$BG:$BG,Weekly!$C$1)/6</f>
        <v>0</v>
      </c>
      <c r="N99" s="338">
        <f>+SUMIFS('nabati '!BM:BM,'nabati '!BP:BP,Weekly!$A99,'nabati '!BN:BN,Weekly!$C$1)/6</f>
        <v>0</v>
      </c>
      <c r="O99" s="339">
        <f t="shared" si="8"/>
        <v>0</v>
      </c>
    </row>
    <row r="100" spans="1:15" s="267" customFormat="1" ht="12.75" hidden="1" outlineLevel="1">
      <c r="A100" s="195">
        <v>2096</v>
      </c>
      <c r="B100" s="187" t="s">
        <v>53</v>
      </c>
      <c r="C100" s="195" t="s">
        <v>140</v>
      </c>
      <c r="D100" s="311" t="s">
        <v>100</v>
      </c>
      <c r="E100" s="21">
        <f>+SUMIFS('nabati '!B:B,'nabati '!$E:$E,Weekly!$A100,'nabati '!$F:$F,Weekly!$C$1)/6</f>
        <v>2</v>
      </c>
      <c r="F100" s="21">
        <f>+SUMIFS('nabati '!I:I,'nabati '!$L:$L,Weekly!$A100,'nabati '!$M:$M,Weekly!$C$1)/6</f>
        <v>0</v>
      </c>
      <c r="G100" s="21">
        <f>+SUMIFS('nabati '!P:P,'nabati '!$S:$S,Weekly!$A100,'nabati '!$T:$T,Weekly!$C$1)/60</f>
        <v>0</v>
      </c>
      <c r="H100" s="21">
        <f>+SUMIFS('nabati '!W:W,'nabati '!$Z:$Z,Weekly!$A100,'nabati '!$AA:$AA,Weekly!$C$1)/6</f>
        <v>0</v>
      </c>
      <c r="I100" s="21">
        <f>+SUMIFS('nabati '!AD:AD,'nabati '!$AG:$AG,Weekly!$A100,'nabati '!$AH:$AH,Weekly!$C$1)/60</f>
        <v>0</v>
      </c>
      <c r="J100" s="21">
        <f>+SUMIFS('nabati '!AK:AK,'nabati '!$AN:$AN,Weekly!$A100,'nabati '!$AO:$AO,Weekly!$C$1)/60</f>
        <v>0</v>
      </c>
      <c r="K100" s="21">
        <f>+SUMIFS('nabati '!AR:AR,'nabati '!$AU:$AU,Weekly!$A100,'nabati '!$AV:$AV,Weekly!$C$1)/60</f>
        <v>0</v>
      </c>
      <c r="L100" s="21">
        <f>+SUMIFS('nabati '!AY:AY,'nabati '!$BB:$BB,Weekly!$A100,'nabati '!$BC:$BC,Weekly!$C$1)/20</f>
        <v>0</v>
      </c>
      <c r="M100" s="337">
        <f>+SUMIFS('nabati '!BF:BF,'nabati '!$BI:$BI,Weekly!$A100,'nabati '!$BG:$BG,Weekly!$C$1)/6</f>
        <v>0</v>
      </c>
      <c r="N100" s="338">
        <f>+SUMIFS('nabati '!BM:BM,'nabati '!BP:BP,Weekly!$A100,'nabati '!BN:BN,Weekly!$C$1)/6</f>
        <v>0</v>
      </c>
      <c r="O100" s="339">
        <f t="shared" si="8"/>
        <v>251.8</v>
      </c>
    </row>
    <row r="101" spans="1:15" s="267" customFormat="1" ht="12.75" hidden="1" outlineLevel="1">
      <c r="A101" s="195">
        <v>2097</v>
      </c>
      <c r="B101" s="187" t="s">
        <v>53</v>
      </c>
      <c r="C101" s="195" t="s">
        <v>141</v>
      </c>
      <c r="D101" s="311" t="s">
        <v>100</v>
      </c>
      <c r="E101" s="21">
        <f>+SUMIFS('nabati '!B:B,'nabati '!$E:$E,Weekly!$A101,'nabati '!$F:$F,Weekly!$C$1)/6</f>
        <v>0</v>
      </c>
      <c r="F101" s="21">
        <f>+SUMIFS('nabati '!I:I,'nabati '!$L:$L,Weekly!$A101,'nabati '!$M:$M,Weekly!$C$1)/6</f>
        <v>0</v>
      </c>
      <c r="G101" s="21">
        <f>+SUMIFS('nabati '!P:P,'nabati '!$S:$S,Weekly!$A101,'nabati '!$T:$T,Weekly!$C$1)/60</f>
        <v>0</v>
      </c>
      <c r="H101" s="21">
        <f>+SUMIFS('nabati '!W:W,'nabati '!$Z:$Z,Weekly!$A101,'nabati '!$AA:$AA,Weekly!$C$1)/6</f>
        <v>0</v>
      </c>
      <c r="I101" s="21">
        <f>+SUMIFS('nabati '!AD:AD,'nabati '!$AG:$AG,Weekly!$A101,'nabati '!$AH:$AH,Weekly!$C$1)/60</f>
        <v>0</v>
      </c>
      <c r="J101" s="21">
        <f>+SUMIFS('nabati '!AK:AK,'nabati '!$AN:$AN,Weekly!$A101,'nabati '!$AO:$AO,Weekly!$C$1)/60</f>
        <v>0</v>
      </c>
      <c r="K101" s="21">
        <f>+SUMIFS('nabati '!AR:AR,'nabati '!$AU:$AU,Weekly!$A101,'nabati '!$AV:$AV,Weekly!$C$1)/60</f>
        <v>0</v>
      </c>
      <c r="L101" s="21">
        <f>+SUMIFS('nabati '!AY:AY,'nabati '!$BB:$BB,Weekly!$A101,'nabati '!$BC:$BC,Weekly!$C$1)/20</f>
        <v>0</v>
      </c>
      <c r="M101" s="337">
        <f>+SUMIFS('nabati '!BF:BF,'nabati '!$BI:$BI,Weekly!$A101,'nabati '!$BG:$BG,Weekly!$C$1)/6</f>
        <v>0</v>
      </c>
      <c r="N101" s="338">
        <f>+SUMIFS('nabati '!BM:BM,'nabati '!BP:BP,Weekly!$A101,'nabati '!BN:BN,Weekly!$C$1)/6</f>
        <v>0</v>
      </c>
      <c r="O101" s="339">
        <f t="shared" si="8"/>
        <v>0</v>
      </c>
    </row>
    <row r="102" spans="1:15" s="266" customFormat="1" ht="12.75" hidden="1" outlineLevel="1">
      <c r="A102" s="195">
        <v>2099</v>
      </c>
      <c r="B102" s="190" t="s">
        <v>53</v>
      </c>
      <c r="C102" s="195" t="s">
        <v>142</v>
      </c>
      <c r="D102" s="311" t="s">
        <v>100</v>
      </c>
      <c r="E102" s="21">
        <f>+SUMIFS('nabati '!B:B,'nabati '!$E:$E,Weekly!$A102,'nabati '!$F:$F,Weekly!$C$1)/6</f>
        <v>0</v>
      </c>
      <c r="F102" s="21">
        <f>+SUMIFS('nabati '!I:I,'nabati '!$L:$L,Weekly!$A102,'nabati '!$M:$M,Weekly!$C$1)/6</f>
        <v>0</v>
      </c>
      <c r="G102" s="21">
        <f>+SUMIFS('nabati '!P:P,'nabati '!$S:$S,Weekly!$A102,'nabati '!$T:$T,Weekly!$C$1)/60</f>
        <v>0</v>
      </c>
      <c r="H102" s="21">
        <f>+SUMIFS('nabati '!W:W,'nabati '!$Z:$Z,Weekly!$A102,'nabati '!$AA:$AA,Weekly!$C$1)/6</f>
        <v>0</v>
      </c>
      <c r="I102" s="21">
        <f>+SUMIFS('nabati '!AD:AD,'nabati '!$AG:$AG,Weekly!$A102,'nabati '!$AH:$AH,Weekly!$C$1)/60</f>
        <v>0</v>
      </c>
      <c r="J102" s="21">
        <f>+SUMIFS('nabati '!AK:AK,'nabati '!$AN:$AN,Weekly!$A102,'nabati '!$AO:$AO,Weekly!$C$1)/60</f>
        <v>0</v>
      </c>
      <c r="K102" s="21">
        <f>+SUMIFS('nabati '!AR:AR,'nabati '!$AU:$AU,Weekly!$A102,'nabati '!$AV:$AV,Weekly!$C$1)/60</f>
        <v>0</v>
      </c>
      <c r="L102" s="21">
        <f>+SUMIFS('nabati '!AY:AY,'nabati '!$BB:$BB,Weekly!$A102,'nabati '!$BC:$BC,Weekly!$C$1)/20</f>
        <v>0</v>
      </c>
      <c r="M102" s="334">
        <f>+SUMIFS('nabati '!BF:BF,'nabati '!$BI:$BI,Weekly!$A102,'nabati '!$BG:$BG,Weekly!$C$1)/6</f>
        <v>0</v>
      </c>
      <c r="N102" s="335">
        <f>+SUMIFS('nabati '!BM:BM,'nabati '!BP:BP,Weekly!$A102,'nabati '!BN:BN,Weekly!$C$1)/6</f>
        <v>0</v>
      </c>
      <c r="O102" s="336">
        <f t="shared" si="8"/>
        <v>0</v>
      </c>
    </row>
    <row r="103" spans="1:15" s="267" customFormat="1" ht="12.75" hidden="1" outlineLevel="1">
      <c r="A103" s="195">
        <v>2104</v>
      </c>
      <c r="B103" s="187" t="s">
        <v>53</v>
      </c>
      <c r="C103" s="195" t="s">
        <v>143</v>
      </c>
      <c r="D103" s="311" t="s">
        <v>100</v>
      </c>
      <c r="E103" s="21">
        <f>+SUMIFS('nabati '!B:B,'nabati '!$E:$E,Weekly!$A103,'nabati '!$F:$F,Weekly!$C$1)/6</f>
        <v>0</v>
      </c>
      <c r="F103" s="21">
        <f>+SUMIFS('nabati '!I:I,'nabati '!$L:$L,Weekly!$A103,'nabati '!$M:$M,Weekly!$C$1)/6</f>
        <v>0</v>
      </c>
      <c r="G103" s="21">
        <f>+SUMIFS('nabati '!P:P,'nabati '!$S:$S,Weekly!$A103,'nabati '!$T:$T,Weekly!$C$1)/60</f>
        <v>0</v>
      </c>
      <c r="H103" s="21">
        <f>+SUMIFS('nabati '!W:W,'nabati '!$Z:$Z,Weekly!$A103,'nabati '!$AA:$AA,Weekly!$C$1)/6</f>
        <v>0</v>
      </c>
      <c r="I103" s="21">
        <f>+SUMIFS('nabati '!AD:AD,'nabati '!$AG:$AG,Weekly!$A103,'nabati '!$AH:$AH,Weekly!$C$1)/60</f>
        <v>0</v>
      </c>
      <c r="J103" s="21">
        <f>+SUMIFS('nabati '!AK:AK,'nabati '!$AN:$AN,Weekly!$A103,'nabati '!$AO:$AO,Weekly!$C$1)/60</f>
        <v>0</v>
      </c>
      <c r="K103" s="21">
        <f>+SUMIFS('nabati '!AR:AR,'nabati '!$AU:$AU,Weekly!$A103,'nabati '!$AV:$AV,Weekly!$C$1)/60</f>
        <v>0</v>
      </c>
      <c r="L103" s="21">
        <f>+SUMIFS('nabati '!AY:AY,'nabati '!$BB:$BB,Weekly!$A103,'nabati '!$BC:$BC,Weekly!$C$1)/20</f>
        <v>0</v>
      </c>
      <c r="M103" s="337">
        <f>+SUMIFS('nabati '!BF:BF,'nabati '!$BI:$BI,Weekly!$A103,'nabati '!$BG:$BG,Weekly!$C$1)/6</f>
        <v>0</v>
      </c>
      <c r="N103" s="338">
        <f>+SUMIFS('nabati '!BM:BM,'nabati '!BP:BP,Weekly!$A103,'nabati '!BN:BN,Weekly!$C$1)/6</f>
        <v>0</v>
      </c>
      <c r="O103" s="339">
        <f t="shared" si="8"/>
        <v>0</v>
      </c>
    </row>
    <row r="104" spans="1:15" s="267" customFormat="1" ht="12.75" hidden="1" outlineLevel="1">
      <c r="A104" s="195">
        <v>2107</v>
      </c>
      <c r="B104" s="187" t="s">
        <v>53</v>
      </c>
      <c r="C104" s="195" t="s">
        <v>144</v>
      </c>
      <c r="D104" s="311" t="s">
        <v>100</v>
      </c>
      <c r="E104" s="21">
        <f>+SUMIFS('nabati '!B:B,'nabati '!$E:$E,Weekly!$A104,'nabati '!$F:$F,Weekly!$C$1)/6</f>
        <v>0</v>
      </c>
      <c r="F104" s="21">
        <f>+SUMIFS('nabati '!I:I,'nabati '!$L:$L,Weekly!$A104,'nabati '!$M:$M,Weekly!$C$1)/6</f>
        <v>0</v>
      </c>
      <c r="G104" s="21">
        <f>+SUMIFS('nabati '!P:P,'nabati '!$S:$S,Weekly!$A104,'nabati '!$T:$T,Weekly!$C$1)/60</f>
        <v>0</v>
      </c>
      <c r="H104" s="21">
        <f>+SUMIFS('nabati '!W:W,'nabati '!$Z:$Z,Weekly!$A104,'nabati '!$AA:$AA,Weekly!$C$1)/6</f>
        <v>0</v>
      </c>
      <c r="I104" s="21">
        <f>+SUMIFS('nabati '!AD:AD,'nabati '!$AG:$AG,Weekly!$A104,'nabati '!$AH:$AH,Weekly!$C$1)/60</f>
        <v>0</v>
      </c>
      <c r="J104" s="21">
        <f>+SUMIFS('nabati '!AK:AK,'nabati '!$AN:$AN,Weekly!$A104,'nabati '!$AO:$AO,Weekly!$C$1)/60</f>
        <v>0</v>
      </c>
      <c r="K104" s="21">
        <f>+SUMIFS('nabati '!AR:AR,'nabati '!$AU:$AU,Weekly!$A104,'nabati '!$AV:$AV,Weekly!$C$1)/60</f>
        <v>0</v>
      </c>
      <c r="L104" s="21">
        <f>+SUMIFS('nabati '!AY:AY,'nabati '!$BB:$BB,Weekly!$A104,'nabati '!$BC:$BC,Weekly!$C$1)/20</f>
        <v>0</v>
      </c>
      <c r="M104" s="337">
        <f>+SUMIFS('nabati '!BF:BF,'nabati '!$BI:$BI,Weekly!$A104,'nabati '!$BG:$BG,Weekly!$C$1)/6</f>
        <v>0</v>
      </c>
      <c r="N104" s="338">
        <f>+SUMIFS('nabati '!BM:BM,'nabati '!BP:BP,Weekly!$A104,'nabati '!BN:BN,Weekly!$C$1)/6</f>
        <v>0</v>
      </c>
      <c r="O104" s="339">
        <f t="shared" si="8"/>
        <v>0</v>
      </c>
    </row>
    <row r="105" spans="1:15" s="267" customFormat="1" ht="12.75" hidden="1" outlineLevel="1">
      <c r="A105" s="195">
        <v>2109</v>
      </c>
      <c r="B105" s="187" t="s">
        <v>53</v>
      </c>
      <c r="C105" s="195" t="s">
        <v>145</v>
      </c>
      <c r="D105" s="311" t="s">
        <v>100</v>
      </c>
      <c r="E105" s="21">
        <f>+SUMIFS('nabati '!B:B,'nabati '!$E:$E,Weekly!$A105,'nabati '!$F:$F,Weekly!$C$1)/6</f>
        <v>0</v>
      </c>
      <c r="F105" s="21">
        <f>+SUMIFS('nabati '!I:I,'nabati '!$L:$L,Weekly!$A105,'nabati '!$M:$M,Weekly!$C$1)/6</f>
        <v>0</v>
      </c>
      <c r="G105" s="21">
        <f>+SUMIFS('nabati '!P:P,'nabati '!$S:$S,Weekly!$A105,'nabati '!$T:$T,Weekly!$C$1)/60</f>
        <v>0</v>
      </c>
      <c r="H105" s="21">
        <f>+SUMIFS('nabati '!W:W,'nabati '!$Z:$Z,Weekly!$A105,'nabati '!$AA:$AA,Weekly!$C$1)/6</f>
        <v>0</v>
      </c>
      <c r="I105" s="21">
        <f>+SUMIFS('nabati '!AD:AD,'nabati '!$AG:$AG,Weekly!$A105,'nabati '!$AH:$AH,Weekly!$C$1)/60</f>
        <v>0</v>
      </c>
      <c r="J105" s="21">
        <f>+SUMIFS('nabati '!AK:AK,'nabati '!$AN:$AN,Weekly!$A105,'nabati '!$AO:$AO,Weekly!$C$1)/60</f>
        <v>0</v>
      </c>
      <c r="K105" s="21">
        <f>+SUMIFS('nabati '!AR:AR,'nabati '!$AU:$AU,Weekly!$A105,'nabati '!$AV:$AV,Weekly!$C$1)/60</f>
        <v>0</v>
      </c>
      <c r="L105" s="21">
        <f>+SUMIFS('nabati '!AY:AY,'nabati '!$BB:$BB,Weekly!$A105,'nabati '!$BC:$BC,Weekly!$C$1)/20</f>
        <v>0</v>
      </c>
      <c r="M105" s="337">
        <f>+SUMIFS('nabati '!BF:BF,'nabati '!$BI:$BI,Weekly!$A105,'nabati '!$BG:$BG,Weekly!$C$1)/6</f>
        <v>0</v>
      </c>
      <c r="N105" s="338">
        <f>+SUMIFS('nabati '!BM:BM,'nabati '!BP:BP,Weekly!$A105,'nabati '!BN:BN,Weekly!$C$1)/6</f>
        <v>0</v>
      </c>
      <c r="O105" s="339">
        <f t="shared" si="8"/>
        <v>0</v>
      </c>
    </row>
    <row r="106" spans="1:15" s="267" customFormat="1" ht="12.75" hidden="1" outlineLevel="1">
      <c r="A106" s="195">
        <v>2113</v>
      </c>
      <c r="B106" s="187" t="s">
        <v>53</v>
      </c>
      <c r="C106" s="195" t="s">
        <v>146</v>
      </c>
      <c r="D106" s="311" t="s">
        <v>100</v>
      </c>
      <c r="E106" s="21">
        <f>+SUMIFS('nabati '!B:B,'nabati '!$E:$E,Weekly!$A106,'nabati '!$F:$F,Weekly!$C$1)/6</f>
        <v>0</v>
      </c>
      <c r="F106" s="21">
        <f>+SUMIFS('nabati '!I:I,'nabati '!$L:$L,Weekly!$A106,'nabati '!$M:$M,Weekly!$C$1)/6</f>
        <v>0</v>
      </c>
      <c r="G106" s="21">
        <f>+SUMIFS('nabati '!P:P,'nabati '!$S:$S,Weekly!$A106,'nabati '!$T:$T,Weekly!$C$1)/60</f>
        <v>0</v>
      </c>
      <c r="H106" s="21">
        <f>+SUMIFS('nabati '!W:W,'nabati '!$Z:$Z,Weekly!$A106,'nabati '!$AA:$AA,Weekly!$C$1)/6</f>
        <v>0</v>
      </c>
      <c r="I106" s="21">
        <f>+SUMIFS('nabati '!AD:AD,'nabati '!$AG:$AG,Weekly!$A106,'nabati '!$AH:$AH,Weekly!$C$1)/60</f>
        <v>0</v>
      </c>
      <c r="J106" s="21">
        <f>+SUMIFS('nabati '!AK:AK,'nabati '!$AN:$AN,Weekly!$A106,'nabati '!$AO:$AO,Weekly!$C$1)/60</f>
        <v>0</v>
      </c>
      <c r="K106" s="21">
        <f>+SUMIFS('nabati '!AR:AR,'nabati '!$AU:$AU,Weekly!$A106,'nabati '!$AV:$AV,Weekly!$C$1)/60</f>
        <v>0</v>
      </c>
      <c r="L106" s="21">
        <f>+SUMIFS('nabati '!AY:AY,'nabati '!$BB:$BB,Weekly!$A106,'nabati '!$BC:$BC,Weekly!$C$1)/20</f>
        <v>0</v>
      </c>
      <c r="M106" s="337">
        <f>+SUMIFS('nabati '!BF:BF,'nabati '!$BI:$BI,Weekly!$A106,'nabati '!$BG:$BG,Weekly!$C$1)/6</f>
        <v>0</v>
      </c>
      <c r="N106" s="338">
        <f>+SUMIFS('nabati '!BM:BM,'nabati '!BP:BP,Weekly!$A106,'nabati '!BN:BN,Weekly!$C$1)/6</f>
        <v>0</v>
      </c>
      <c r="O106" s="339">
        <f t="shared" si="8"/>
        <v>0</v>
      </c>
    </row>
    <row r="107" spans="1:15" s="267" customFormat="1" ht="12.75" hidden="1" outlineLevel="1">
      <c r="A107" s="195">
        <v>2115</v>
      </c>
      <c r="B107" s="187" t="s">
        <v>53</v>
      </c>
      <c r="C107" s="195" t="s">
        <v>147</v>
      </c>
      <c r="D107" s="311" t="s">
        <v>100</v>
      </c>
      <c r="E107" s="21">
        <f>+SUMIFS('nabati '!B:B,'nabati '!$E:$E,Weekly!$A107,'nabati '!$F:$F,Weekly!$C$1)/6</f>
        <v>0</v>
      </c>
      <c r="F107" s="21">
        <f>+SUMIFS('nabati '!I:I,'nabati '!$L:$L,Weekly!$A107,'nabati '!$M:$M,Weekly!$C$1)/6</f>
        <v>0</v>
      </c>
      <c r="G107" s="21">
        <f>+SUMIFS('nabati '!P:P,'nabati '!$S:$S,Weekly!$A107,'nabati '!$T:$T,Weekly!$C$1)/60</f>
        <v>0</v>
      </c>
      <c r="H107" s="21">
        <f>+SUMIFS('nabati '!W:W,'nabati '!$Z:$Z,Weekly!$A107,'nabati '!$AA:$AA,Weekly!$C$1)/6</f>
        <v>0</v>
      </c>
      <c r="I107" s="21">
        <f>+SUMIFS('nabati '!AD:AD,'nabati '!$AG:$AG,Weekly!$A107,'nabati '!$AH:$AH,Weekly!$C$1)/60</f>
        <v>0</v>
      </c>
      <c r="J107" s="21">
        <f>+SUMIFS('nabati '!AK:AK,'nabati '!$AN:$AN,Weekly!$A107,'nabati '!$AO:$AO,Weekly!$C$1)/60</f>
        <v>0</v>
      </c>
      <c r="K107" s="21">
        <f>+SUMIFS('nabati '!AR:AR,'nabati '!$AU:$AU,Weekly!$A107,'nabati '!$AV:$AV,Weekly!$C$1)/60</f>
        <v>0</v>
      </c>
      <c r="L107" s="21">
        <f>+SUMIFS('nabati '!AY:AY,'nabati '!$BB:$BB,Weekly!$A107,'nabati '!$BC:$BC,Weekly!$C$1)/20</f>
        <v>0</v>
      </c>
      <c r="M107" s="337">
        <f>+SUMIFS('nabati '!BF:BF,'nabati '!$BI:$BI,Weekly!$A107,'nabati '!$BG:$BG,Weekly!$C$1)/6</f>
        <v>0</v>
      </c>
      <c r="N107" s="338">
        <f>+SUMIFS('nabati '!BM:BM,'nabati '!BP:BP,Weekly!$A107,'nabati '!BN:BN,Weekly!$C$1)/6</f>
        <v>0</v>
      </c>
      <c r="O107" s="339">
        <f t="shared" si="8"/>
        <v>0</v>
      </c>
    </row>
    <row r="108" spans="1:15" s="267" customFormat="1" ht="12.75" hidden="1" outlineLevel="1">
      <c r="A108" s="195">
        <v>2120</v>
      </c>
      <c r="B108" s="187" t="s">
        <v>53</v>
      </c>
      <c r="C108" s="195" t="s">
        <v>148</v>
      </c>
      <c r="D108" s="311" t="s">
        <v>100</v>
      </c>
      <c r="E108" s="21">
        <f>+SUMIFS('nabati '!B:B,'nabati '!$E:$E,Weekly!$A108,'nabati '!$F:$F,Weekly!$C$1)/6</f>
        <v>0</v>
      </c>
      <c r="F108" s="21">
        <f>+SUMIFS('nabati '!I:I,'nabati '!$L:$L,Weekly!$A108,'nabati '!$M:$M,Weekly!$C$1)/6</f>
        <v>0</v>
      </c>
      <c r="G108" s="21">
        <f>+SUMIFS('nabati '!P:P,'nabati '!$S:$S,Weekly!$A108,'nabati '!$T:$T,Weekly!$C$1)/60</f>
        <v>0</v>
      </c>
      <c r="H108" s="21">
        <f>+SUMIFS('nabati '!W:W,'nabati '!$Z:$Z,Weekly!$A108,'nabati '!$AA:$AA,Weekly!$C$1)/6</f>
        <v>0</v>
      </c>
      <c r="I108" s="21">
        <f>+SUMIFS('nabati '!AD:AD,'nabati '!$AG:$AG,Weekly!$A108,'nabati '!$AH:$AH,Weekly!$C$1)/60</f>
        <v>0</v>
      </c>
      <c r="J108" s="21">
        <f>+SUMIFS('nabati '!AK:AK,'nabati '!$AN:$AN,Weekly!$A108,'nabati '!$AO:$AO,Weekly!$C$1)/60</f>
        <v>0</v>
      </c>
      <c r="K108" s="21">
        <f>+SUMIFS('nabati '!AR:AR,'nabati '!$AU:$AU,Weekly!$A108,'nabati '!$AV:$AV,Weekly!$C$1)/60</f>
        <v>0</v>
      </c>
      <c r="L108" s="21">
        <f>+SUMIFS('nabati '!AY:AY,'nabati '!$BB:$BB,Weekly!$A108,'nabati '!$BC:$BC,Weekly!$C$1)/20</f>
        <v>0</v>
      </c>
      <c r="M108" s="337">
        <f>+SUMIFS('nabati '!BF:BF,'nabati '!$BI:$BI,Weekly!$A108,'nabati '!$BG:$BG,Weekly!$C$1)/6</f>
        <v>0</v>
      </c>
      <c r="N108" s="338">
        <f>+SUMIFS('nabati '!BM:BM,'nabati '!BP:BP,Weekly!$A108,'nabati '!BN:BN,Weekly!$C$1)/6</f>
        <v>0</v>
      </c>
      <c r="O108" s="339">
        <f t="shared" si="8"/>
        <v>0</v>
      </c>
    </row>
    <row r="109" spans="1:15" s="267" customFormat="1" ht="12.75" hidden="1" outlineLevel="1">
      <c r="A109" s="195">
        <v>69023</v>
      </c>
      <c r="B109" s="187" t="s">
        <v>53</v>
      </c>
      <c r="C109" s="351" t="s">
        <v>149</v>
      </c>
      <c r="D109" s="311" t="s">
        <v>100</v>
      </c>
      <c r="E109" s="21">
        <f>+SUMIFS('nabati '!B:B,'nabati '!$E:$E,Weekly!$A109,'nabati '!$F:$F,Weekly!$C$1)/6</f>
        <v>0</v>
      </c>
      <c r="F109" s="21">
        <f>+SUMIFS('nabati '!I:I,'nabati '!$L:$L,Weekly!$A109,'nabati '!$M:$M,Weekly!$C$1)/6</f>
        <v>0</v>
      </c>
      <c r="G109" s="21">
        <f>+SUMIFS('nabati '!P:P,'nabati '!$S:$S,Weekly!$A109,'nabati '!$T:$T,Weekly!$C$1)/60</f>
        <v>0</v>
      </c>
      <c r="H109" s="21">
        <f>+SUMIFS('nabati '!W:W,'nabati '!$Z:$Z,Weekly!$A109,'nabati '!$AA:$AA,Weekly!$C$1)/6</f>
        <v>0</v>
      </c>
      <c r="I109" s="21">
        <f>+SUMIFS('nabati '!AD:AD,'nabati '!$AG:$AG,Weekly!$A109,'nabati '!$AH:$AH,Weekly!$C$1)/60</f>
        <v>0</v>
      </c>
      <c r="J109" s="21">
        <f>+SUMIFS('nabati '!AK:AK,'nabati '!$AN:$AN,Weekly!$A109,'nabati '!$AO:$AO,Weekly!$C$1)/60</f>
        <v>0</v>
      </c>
      <c r="K109" s="21">
        <f>+SUMIFS('nabati '!AR:AR,'nabati '!$AU:$AU,Weekly!$A109,'nabati '!$AV:$AV,Weekly!$C$1)/60</f>
        <v>0</v>
      </c>
      <c r="L109" s="21">
        <f>+SUMIFS('nabati '!AY:AY,'nabati '!$BB:$BB,Weekly!$A109,'nabati '!$BC:$BC,Weekly!$C$1)/20</f>
        <v>0</v>
      </c>
      <c r="M109" s="337">
        <f>+SUMIFS('nabati '!BF:BF,'nabati '!$BI:$BI,Weekly!$A109,'nabati '!$BG:$BG,Weekly!$C$1)/6</f>
        <v>0</v>
      </c>
      <c r="N109" s="338">
        <f>+SUMIFS('nabati '!BM:BM,'nabati '!BP:BP,Weekly!$A109,'nabati '!BN:BN,Weekly!$C$1)/6</f>
        <v>0</v>
      </c>
      <c r="O109" s="339">
        <f t="shared" ref="O109:O116" si="9">+SUMPRODUCT($E$1:$N$1,E109:N109)</f>
        <v>0</v>
      </c>
    </row>
    <row r="110" spans="1:15" s="267" customFormat="1" ht="12.75" hidden="1" outlineLevel="1">
      <c r="A110" s="195">
        <v>69024</v>
      </c>
      <c r="B110" s="187" t="s">
        <v>53</v>
      </c>
      <c r="C110" s="351" t="s">
        <v>150</v>
      </c>
      <c r="D110" s="311" t="s">
        <v>100</v>
      </c>
      <c r="E110" s="21">
        <f>+SUMIFS('nabati '!B:B,'nabati '!$E:$E,Weekly!$A110,'nabati '!$F:$F,Weekly!$C$1)/6</f>
        <v>0</v>
      </c>
      <c r="F110" s="21">
        <f>+SUMIFS('nabati '!I:I,'nabati '!$L:$L,Weekly!$A110,'nabati '!$M:$M,Weekly!$C$1)/6</f>
        <v>2</v>
      </c>
      <c r="G110" s="21">
        <f>+SUMIFS('nabati '!P:P,'nabati '!$S:$S,Weekly!$A110,'nabati '!$T:$T,Weekly!$C$1)/60</f>
        <v>0</v>
      </c>
      <c r="H110" s="21">
        <f>+SUMIFS('nabati '!W:W,'nabati '!$Z:$Z,Weekly!$A110,'nabati '!$AA:$AA,Weekly!$C$1)/6</f>
        <v>0</v>
      </c>
      <c r="I110" s="21">
        <f>+SUMIFS('nabati '!AD:AD,'nabati '!$AG:$AG,Weekly!$A110,'nabati '!$AH:$AH,Weekly!$C$1)/60</f>
        <v>0</v>
      </c>
      <c r="J110" s="21">
        <f>+SUMIFS('nabati '!AK:AK,'nabati '!$AN:$AN,Weekly!$A110,'nabati '!$AO:$AO,Weekly!$C$1)/60</f>
        <v>0</v>
      </c>
      <c r="K110" s="21">
        <f>+SUMIFS('nabati '!AR:AR,'nabati '!$AU:$AU,Weekly!$A110,'nabati '!$AV:$AV,Weekly!$C$1)/60</f>
        <v>0</v>
      </c>
      <c r="L110" s="21">
        <f>+SUMIFS('nabati '!AY:AY,'nabati '!$BB:$BB,Weekly!$A110,'nabati '!$BC:$BC,Weekly!$C$1)/20</f>
        <v>0</v>
      </c>
      <c r="M110" s="344">
        <f>+SUMIFS('nabati '!BF:BF,'nabati '!$BI:$BI,Weekly!$A110,'nabati '!$BG:$BG,Weekly!$C$1)/6</f>
        <v>0</v>
      </c>
      <c r="N110" s="345">
        <f>+SUMIFS('nabati '!BM:BM,'nabati '!BP:BP,Weekly!$A110,'nabati '!BN:BN,Weekly!$C$1)/6</f>
        <v>0</v>
      </c>
      <c r="O110" s="346">
        <f t="shared" si="9"/>
        <v>381.4</v>
      </c>
    </row>
    <row r="111" spans="1:15" s="266" customFormat="1" ht="12.75" hidden="1" outlineLevel="1">
      <c r="A111" s="195">
        <v>69026</v>
      </c>
      <c r="B111" s="187" t="s">
        <v>53</v>
      </c>
      <c r="C111" s="351" t="s">
        <v>151</v>
      </c>
      <c r="D111" s="311" t="s">
        <v>100</v>
      </c>
      <c r="E111" s="21">
        <f>+SUMIFS('nabati '!B:B,'nabati '!$E:$E,Weekly!$A111,'nabati '!$F:$F,Weekly!$C$1)/6</f>
        <v>0</v>
      </c>
      <c r="F111" s="21">
        <f>+SUMIFS('nabati '!I:I,'nabati '!$L:$L,Weekly!$A111,'nabati '!$M:$M,Weekly!$C$1)/6</f>
        <v>0</v>
      </c>
      <c r="G111" s="21">
        <f>+SUMIFS('nabati '!P:P,'nabati '!$S:$S,Weekly!$A111,'nabati '!$T:$T,Weekly!$C$1)/60</f>
        <v>0</v>
      </c>
      <c r="H111" s="21">
        <f>+SUMIFS('nabati '!W:W,'nabati '!$Z:$Z,Weekly!$A111,'nabati '!$AA:$AA,Weekly!$C$1)/6</f>
        <v>0</v>
      </c>
      <c r="I111" s="21">
        <f>+SUMIFS('nabati '!AD:AD,'nabati '!$AG:$AG,Weekly!$A111,'nabati '!$AH:$AH,Weekly!$C$1)/60</f>
        <v>0</v>
      </c>
      <c r="J111" s="21">
        <f>+SUMIFS('nabati '!AK:AK,'nabati '!$AN:$AN,Weekly!$A111,'nabati '!$AO:$AO,Weekly!$C$1)/60</f>
        <v>0</v>
      </c>
      <c r="K111" s="21">
        <f>+SUMIFS('nabati '!AR:AR,'nabati '!$AU:$AU,Weekly!$A111,'nabati '!$AV:$AV,Weekly!$C$1)/60</f>
        <v>0</v>
      </c>
      <c r="L111" s="21">
        <f>+SUMIFS('nabati '!AY:AY,'nabati '!$BB:$BB,Weekly!$A111,'nabati '!$BC:$BC,Weekly!$C$1)/20</f>
        <v>0</v>
      </c>
      <c r="M111" s="363">
        <f>+SUMIFS('nabati '!BF:BF,'nabati '!$BI:$BI,Weekly!$A111,'nabati '!$BG:$BG,Weekly!$C$1)/6</f>
        <v>0</v>
      </c>
      <c r="N111" s="364">
        <f>+SUMIFS('nabati '!BM:BM,'nabati '!BP:BP,Weekly!$A111,'nabati '!BN:BN,Weekly!$C$1)/6</f>
        <v>0</v>
      </c>
      <c r="O111" s="365">
        <f t="shared" si="9"/>
        <v>0</v>
      </c>
    </row>
    <row r="112" spans="1:15" s="267" customFormat="1" ht="12.75" hidden="1" outlineLevel="1">
      <c r="A112" s="195">
        <v>69041</v>
      </c>
      <c r="B112" s="190" t="s">
        <v>53</v>
      </c>
      <c r="C112" s="351" t="s">
        <v>152</v>
      </c>
      <c r="D112" s="311" t="s">
        <v>100</v>
      </c>
      <c r="E112" s="21">
        <f>+SUMIFS('nabati '!B:B,'nabati '!$E:$E,Weekly!$A112,'nabati '!$F:$F,Weekly!$C$1)/6</f>
        <v>0</v>
      </c>
      <c r="F112" s="21">
        <f>+SUMIFS('nabati '!I:I,'nabati '!$L:$L,Weekly!$A112,'nabati '!$M:$M,Weekly!$C$1)/6</f>
        <v>0</v>
      </c>
      <c r="G112" s="21">
        <f>+SUMIFS('nabati '!P:P,'nabati '!$S:$S,Weekly!$A112,'nabati '!$T:$T,Weekly!$C$1)/60</f>
        <v>0</v>
      </c>
      <c r="H112" s="21">
        <f>+SUMIFS('nabati '!W:W,'nabati '!$Z:$Z,Weekly!$A112,'nabati '!$AA:$AA,Weekly!$C$1)/6</f>
        <v>0</v>
      </c>
      <c r="I112" s="21">
        <f>+SUMIFS('nabati '!AD:AD,'nabati '!$AG:$AG,Weekly!$A112,'nabati '!$AH:$AH,Weekly!$C$1)/60</f>
        <v>0</v>
      </c>
      <c r="J112" s="21">
        <f>+SUMIFS('nabati '!AK:AK,'nabati '!$AN:$AN,Weekly!$A112,'nabati '!$AO:$AO,Weekly!$C$1)/60</f>
        <v>0</v>
      </c>
      <c r="K112" s="21">
        <f>+SUMIFS('nabati '!AR:AR,'nabati '!$AU:$AU,Weekly!$A112,'nabati '!$AV:$AV,Weekly!$C$1)/60</f>
        <v>0</v>
      </c>
      <c r="L112" s="21">
        <f>+SUMIFS('nabati '!AY:AY,'nabati '!$BB:$BB,Weekly!$A112,'nabati '!$BC:$BC,Weekly!$C$1)/20</f>
        <v>0</v>
      </c>
      <c r="M112" s="344">
        <f>+SUMIFS('nabati '!BF:BF,'nabati '!$BI:$BI,Weekly!$A112,'nabati '!$BG:$BG,Weekly!$C$1)/6</f>
        <v>0</v>
      </c>
      <c r="N112" s="345">
        <f>+SUMIFS('nabati '!BM:BM,'nabati '!BP:BP,Weekly!$A112,'nabati '!BN:BN,Weekly!$C$1)/6</f>
        <v>0</v>
      </c>
      <c r="O112" s="346">
        <f t="shared" si="9"/>
        <v>0</v>
      </c>
    </row>
    <row r="113" spans="1:15" s="267" customFormat="1" ht="12.75" hidden="1" outlineLevel="1">
      <c r="A113" s="195">
        <v>69010</v>
      </c>
      <c r="B113" s="187" t="s">
        <v>53</v>
      </c>
      <c r="C113" s="351" t="s">
        <v>153</v>
      </c>
      <c r="D113" s="311" t="s">
        <v>100</v>
      </c>
      <c r="E113" s="21">
        <f>+SUMIFS('nabati '!B:B,'nabati '!$E:$E,Weekly!$A113,'nabati '!$F:$F,Weekly!$C$1)/6</f>
        <v>0</v>
      </c>
      <c r="F113" s="21">
        <f>+SUMIFS('nabati '!I:I,'nabati '!$L:$L,Weekly!$A113,'nabati '!$M:$M,Weekly!$C$1)/6</f>
        <v>0</v>
      </c>
      <c r="G113" s="21">
        <f>+SUMIFS('nabati '!P:P,'nabati '!$S:$S,Weekly!$A113,'nabati '!$T:$T,Weekly!$C$1)/60</f>
        <v>0</v>
      </c>
      <c r="H113" s="21">
        <f>+SUMIFS('nabati '!W:W,'nabati '!$Z:$Z,Weekly!$A113,'nabati '!$AA:$AA,Weekly!$C$1)/6</f>
        <v>0</v>
      </c>
      <c r="I113" s="21">
        <f>+SUMIFS('nabati '!AD:AD,'nabati '!$AG:$AG,Weekly!$A113,'nabati '!$AH:$AH,Weekly!$C$1)/60</f>
        <v>0</v>
      </c>
      <c r="J113" s="21">
        <f>+SUMIFS('nabati '!AK:AK,'nabati '!$AN:$AN,Weekly!$A113,'nabati '!$AO:$AO,Weekly!$C$1)/60</f>
        <v>0</v>
      </c>
      <c r="K113" s="21">
        <f>+SUMIFS('nabati '!AR:AR,'nabati '!$AU:$AU,Weekly!$A113,'nabati '!$AV:$AV,Weekly!$C$1)/60</f>
        <v>0</v>
      </c>
      <c r="L113" s="21">
        <f>+SUMIFS('nabati '!AY:AY,'nabati '!$BB:$BB,Weekly!$A113,'nabati '!$BC:$BC,Weekly!$C$1)/20</f>
        <v>0</v>
      </c>
      <c r="M113" s="344">
        <f>+SUMIFS('nabati '!BF:BF,'nabati '!$BI:$BI,Weekly!$A113,'nabati '!$BG:$BG,Weekly!$C$1)/6</f>
        <v>0</v>
      </c>
      <c r="N113" s="345">
        <f>+SUMIFS('nabati '!BM:BM,'nabati '!BP:BP,Weekly!$A113,'nabati '!BN:BN,Weekly!$C$1)/6</f>
        <v>0</v>
      </c>
      <c r="O113" s="346">
        <f t="shared" si="9"/>
        <v>0</v>
      </c>
    </row>
    <row r="114" spans="1:15" s="267" customFormat="1" ht="12.75" collapsed="1">
      <c r="A114" s="195">
        <v>2132</v>
      </c>
      <c r="B114" s="352" t="s">
        <v>53</v>
      </c>
      <c r="C114" s="195" t="s">
        <v>154</v>
      </c>
      <c r="D114" s="311" t="s">
        <v>100</v>
      </c>
      <c r="E114" s="21">
        <f>+SUMIFS('nabati '!B:B,'nabati '!$E:$E,Weekly!$A114,'nabati '!$F:$F,Weekly!$C$1)/6</f>
        <v>0</v>
      </c>
      <c r="F114" s="21">
        <f>+SUMIFS('nabati '!I:I,'nabati '!$L:$L,Weekly!$A114,'nabati '!$M:$M,Weekly!$C$1)/6</f>
        <v>0</v>
      </c>
      <c r="G114" s="21">
        <f>+SUMIFS('nabati '!P:P,'nabati '!$S:$S,Weekly!$A114,'nabati '!$T:$T,Weekly!$C$1)/60</f>
        <v>0</v>
      </c>
      <c r="H114" s="21">
        <f>+SUMIFS('nabati '!W:W,'nabati '!$Z:$Z,Weekly!$A114,'nabati '!$AA:$AA,Weekly!$C$1)/6</f>
        <v>0</v>
      </c>
      <c r="I114" s="21">
        <f>+SUMIFS('nabati '!AD:AD,'nabati '!$AG:$AG,Weekly!$A114,'nabati '!$AH:$AH,Weekly!$C$1)/60</f>
        <v>0</v>
      </c>
      <c r="J114" s="21">
        <f>+SUMIFS('nabati '!AK:AK,'nabati '!$AN:$AN,Weekly!$A114,'nabati '!$AO:$AO,Weekly!$C$1)/60</f>
        <v>0</v>
      </c>
      <c r="K114" s="21">
        <f>+SUMIFS('nabati '!AR:AR,'nabati '!$AU:$AU,Weekly!$A114,'nabati '!$AV:$AV,Weekly!$C$1)/60</f>
        <v>0</v>
      </c>
      <c r="L114" s="21">
        <f>+SUMIFS('nabati '!AY:AY,'nabati '!$BB:$BB,Weekly!$A114,'nabati '!$BC:$BC,Weekly!$C$1)/20</f>
        <v>0</v>
      </c>
      <c r="M114" s="344">
        <f>+SUMIFS('nabati '!BF:BF,'nabati '!$BI:$BI,Weekly!$A114,'nabati '!$BG:$BG,Weekly!$C$1)/6</f>
        <v>0</v>
      </c>
      <c r="N114" s="345">
        <f>+SUMIFS('nabati '!BM:BM,'nabati '!BP:BP,Weekly!$A114,'nabati '!BN:BN,Weekly!$C$1)/6</f>
        <v>0</v>
      </c>
      <c r="O114" s="346">
        <f t="shared" si="9"/>
        <v>0</v>
      </c>
    </row>
    <row r="115" spans="1:15" ht="12.75">
      <c r="A115" s="353"/>
      <c r="B115" s="354"/>
      <c r="C115" s="355"/>
      <c r="D115" s="356" t="s">
        <v>674</v>
      </c>
      <c r="E115" s="357">
        <f t="shared" ref="E115:N115" si="10">+SUM(E116:E199)</f>
        <v>73</v>
      </c>
      <c r="F115" s="357">
        <f t="shared" si="10"/>
        <v>21</v>
      </c>
      <c r="G115" s="357">
        <f t="shared" si="10"/>
        <v>0</v>
      </c>
      <c r="H115" s="357">
        <f t="shared" si="10"/>
        <v>0</v>
      </c>
      <c r="I115" s="350">
        <f t="shared" si="10"/>
        <v>0</v>
      </c>
      <c r="J115" s="350">
        <f t="shared" si="10"/>
        <v>0</v>
      </c>
      <c r="K115" s="350">
        <f t="shared" si="10"/>
        <v>0</v>
      </c>
      <c r="L115" s="350">
        <f t="shared" si="10"/>
        <v>0</v>
      </c>
      <c r="M115" s="350">
        <f t="shared" si="10"/>
        <v>0</v>
      </c>
      <c r="N115" s="350">
        <f t="shared" si="10"/>
        <v>0</v>
      </c>
      <c r="O115" s="333">
        <f t="shared" si="9"/>
        <v>13195.400000000001</v>
      </c>
    </row>
    <row r="116" spans="1:15" s="267" customFormat="1" ht="12.75">
      <c r="A116" s="309" t="s">
        <v>156</v>
      </c>
      <c r="B116" s="358" t="s">
        <v>31</v>
      </c>
      <c r="C116" s="19" t="s">
        <v>157</v>
      </c>
      <c r="D116" s="359" t="s">
        <v>158</v>
      </c>
      <c r="E116" s="21">
        <f>+SUMIFS('nabati '!B:B,'nabati '!$E:$E,Weekly!$A116,'nabati '!$F:$F,Weekly!$C$1)/6</f>
        <v>0</v>
      </c>
      <c r="F116" s="21">
        <f>+SUMIFS('nabati '!I:I,'nabati '!$L:$L,Weekly!$A116,'nabati '!$M:$M,Weekly!$C$1)/6</f>
        <v>21</v>
      </c>
      <c r="G116" s="21">
        <f>+SUMIFS('nabati '!P:P,'nabati '!$S:$S,Weekly!$A116,'nabati '!$T:$T,Weekly!$C$1)/60</f>
        <v>0</v>
      </c>
      <c r="H116" s="21">
        <f>+SUMIFS('nabati '!W:W,'nabati '!$Z:$Z,Weekly!$A116,'nabati '!$AA:$AA,Weekly!$C$1)/6</f>
        <v>0</v>
      </c>
      <c r="I116" s="21">
        <f>+SUMIFS('nabati '!AD:AD,'nabati '!$AG:$AG,Weekly!$A116,'nabati '!$AH:$AH,Weekly!$C$1)/60</f>
        <v>0</v>
      </c>
      <c r="J116" s="21">
        <f>+SUMIFS('nabati '!AK:AK,'nabati '!$AN:$AN,Weekly!$A116,'nabati '!$AO:$AO,Weekly!$C$1)/60</f>
        <v>0</v>
      </c>
      <c r="K116" s="21">
        <f>+SUMIFS('nabati '!AR:AR,'nabati '!$AU:$AU,Weekly!$A116,'nabati '!$AV:$AV,Weekly!$C$1)/60</f>
        <v>0</v>
      </c>
      <c r="L116" s="21">
        <f>+SUMIFS('nabati '!AY:AY,'nabati '!$BB:$BB,Weekly!$A116,'nabati '!$BC:$BC,Weekly!$C$1)/20</f>
        <v>0</v>
      </c>
      <c r="M116" s="337">
        <f>+SUMIFS('nabati '!BF:BF,'nabati '!$BI:$BI,Weekly!$A116,'nabati '!$BG:$BG,Weekly!$C$1)/6</f>
        <v>0</v>
      </c>
      <c r="N116" s="338">
        <f>+SUMIFS('nabati '!BM:BM,'nabati '!BP:BP,Weekly!$A116,'nabati '!BN:BN,Weekly!$C$1)/6</f>
        <v>0</v>
      </c>
      <c r="O116" s="336">
        <f t="shared" si="9"/>
        <v>4004.7</v>
      </c>
    </row>
    <row r="117" spans="1:15" s="267" customFormat="1" ht="12.75" hidden="1" outlineLevel="1">
      <c r="A117" s="309" t="s">
        <v>159</v>
      </c>
      <c r="B117" s="358" t="s">
        <v>31</v>
      </c>
      <c r="C117" s="19" t="s">
        <v>160</v>
      </c>
      <c r="D117" s="359" t="s">
        <v>158</v>
      </c>
      <c r="E117" s="21">
        <f>+SUMIFS('nabati '!B:B,'nabati '!$E:$E,Weekly!$A117,'nabati '!$F:$F,Weekly!$C$1)/6</f>
        <v>10</v>
      </c>
      <c r="F117" s="21">
        <f>+SUMIFS('nabati '!I:I,'nabati '!$L:$L,Weekly!$A117,'nabati '!$M:$M,Weekly!$C$1)/6</f>
        <v>0</v>
      </c>
      <c r="G117" s="21">
        <f>+SUMIFS('nabati '!P:P,'nabati '!$S:$S,Weekly!$A117,'nabati '!$T:$T,Weekly!$C$1)/60</f>
        <v>0</v>
      </c>
      <c r="H117" s="21">
        <f>+SUMIFS('nabati '!W:W,'nabati '!$Z:$Z,Weekly!$A117,'nabati '!$AA:$AA,Weekly!$C$1)/6</f>
        <v>0</v>
      </c>
      <c r="I117" s="21">
        <f>+SUMIFS('nabati '!AD:AD,'nabati '!$AG:$AG,Weekly!$A117,'nabati '!$AH:$AH,Weekly!$C$1)/60</f>
        <v>0</v>
      </c>
      <c r="J117" s="21">
        <f>+SUMIFS('nabati '!AK:AK,'nabati '!$AN:$AN,Weekly!$A117,'nabati '!$AO:$AO,Weekly!$C$1)/60</f>
        <v>0</v>
      </c>
      <c r="K117" s="21">
        <f>+SUMIFS('nabati '!AR:AR,'nabati '!$AU:$AU,Weekly!$A117,'nabati '!$AV:$AV,Weekly!$C$1)/60</f>
        <v>0</v>
      </c>
      <c r="L117" s="21">
        <f>+SUMIFS('nabati '!AY:AY,'nabati '!$BB:$BB,Weekly!$A117,'nabati '!$BC:$BC,Weekly!$C$1)/20</f>
        <v>0</v>
      </c>
      <c r="M117" s="337">
        <f>+SUMIFS('nabati '!BF:BF,'nabati '!$BI:$BI,Weekly!$A117,'nabati '!$BG:$BG,Weekly!$C$1)/6</f>
        <v>0</v>
      </c>
      <c r="N117" s="338">
        <f>+SUMIFS('nabati '!BM:BM,'nabati '!BP:BP,Weekly!$A117,'nabati '!BN:BN,Weekly!$C$1)/6</f>
        <v>0</v>
      </c>
      <c r="O117" s="336">
        <f t="shared" ref="O117:O149" si="11">+SUMPRODUCT($E$1:$N$1,E117:N117)</f>
        <v>1259</v>
      </c>
    </row>
    <row r="118" spans="1:15" s="267" customFormat="1" ht="12.75" hidden="1" outlineLevel="1">
      <c r="A118" s="309" t="s">
        <v>161</v>
      </c>
      <c r="B118" s="358" t="s">
        <v>31</v>
      </c>
      <c r="C118" s="19" t="s">
        <v>162</v>
      </c>
      <c r="D118" s="359" t="s">
        <v>158</v>
      </c>
      <c r="E118" s="21">
        <f>+SUMIFS('nabati '!B:B,'nabati '!$E:$E,Weekly!$A118,'nabati '!$F:$F,Weekly!$C$1)/6</f>
        <v>0</v>
      </c>
      <c r="F118" s="21">
        <f>+SUMIFS('nabati '!I:I,'nabati '!$L:$L,Weekly!$A118,'nabati '!$M:$M,Weekly!$C$1)/6</f>
        <v>0</v>
      </c>
      <c r="G118" s="21">
        <f>+SUMIFS('nabati '!P:P,'nabati '!$S:$S,Weekly!$A118,'nabati '!$T:$T,Weekly!$C$1)/60</f>
        <v>0</v>
      </c>
      <c r="H118" s="21">
        <f>+SUMIFS('nabati '!W:W,'nabati '!$Z:$Z,Weekly!$A118,'nabati '!$AA:$AA,Weekly!$C$1)/6</f>
        <v>0</v>
      </c>
      <c r="I118" s="21">
        <f>+SUMIFS('nabati '!AD:AD,'nabati '!$AG:$AG,Weekly!$A118,'nabati '!$AH:$AH,Weekly!$C$1)/60</f>
        <v>0</v>
      </c>
      <c r="J118" s="21">
        <f>+SUMIFS('nabati '!AK:AK,'nabati '!$AN:$AN,Weekly!$A118,'nabati '!$AO:$AO,Weekly!$C$1)/60</f>
        <v>0</v>
      </c>
      <c r="K118" s="21">
        <f>+SUMIFS('nabati '!AR:AR,'nabati '!$AU:$AU,Weekly!$A118,'nabati '!$AV:$AV,Weekly!$C$1)/60</f>
        <v>0</v>
      </c>
      <c r="L118" s="21">
        <f>+SUMIFS('nabati '!AY:AY,'nabati '!$BB:$BB,Weekly!$A118,'nabati '!$BC:$BC,Weekly!$C$1)/20</f>
        <v>0</v>
      </c>
      <c r="M118" s="337">
        <f>+SUMIFS('nabati '!BF:BF,'nabati '!$BI:$BI,Weekly!$A118,'nabati '!$BG:$BG,Weekly!$C$1)/6</f>
        <v>0</v>
      </c>
      <c r="N118" s="338">
        <f>+SUMIFS('nabati '!BM:BM,'nabati '!BP:BP,Weekly!$A118,'nabati '!BN:BN,Weekly!$C$1)/6</f>
        <v>0</v>
      </c>
      <c r="O118" s="336">
        <f t="shared" si="11"/>
        <v>0</v>
      </c>
    </row>
    <row r="119" spans="1:15" s="266" customFormat="1" ht="12.75" hidden="1" outlineLevel="1">
      <c r="A119" s="309" t="s">
        <v>163</v>
      </c>
      <c r="B119" s="358" t="s">
        <v>31</v>
      </c>
      <c r="C119" s="19" t="s">
        <v>164</v>
      </c>
      <c r="D119" s="359" t="s">
        <v>158</v>
      </c>
      <c r="E119" s="21">
        <f>+SUMIFS('nabati '!B:B,'nabati '!$E:$E,Weekly!$A119,'nabati '!$F:$F,Weekly!$C$1)/6</f>
        <v>24</v>
      </c>
      <c r="F119" s="21">
        <f>+SUMIFS('nabati '!I:I,'nabati '!$L:$L,Weekly!$A119,'nabati '!$M:$M,Weekly!$C$1)/6</f>
        <v>0</v>
      </c>
      <c r="G119" s="21">
        <f>+SUMIFS('nabati '!P:P,'nabati '!$S:$S,Weekly!$A119,'nabati '!$T:$T,Weekly!$C$1)/60</f>
        <v>0</v>
      </c>
      <c r="H119" s="21">
        <f>+SUMIFS('nabati '!W:W,'nabati '!$Z:$Z,Weekly!$A119,'nabati '!$AA:$AA,Weekly!$C$1)/6</f>
        <v>0</v>
      </c>
      <c r="I119" s="21">
        <f>+SUMIFS('nabati '!AD:AD,'nabati '!$AG:$AG,Weekly!$A119,'nabati '!$AH:$AH,Weekly!$C$1)/60</f>
        <v>0</v>
      </c>
      <c r="J119" s="21">
        <f>+SUMIFS('nabati '!AK:AK,'nabati '!$AN:$AN,Weekly!$A119,'nabati '!$AO:$AO,Weekly!$C$1)/60</f>
        <v>0</v>
      </c>
      <c r="K119" s="21">
        <f>+SUMIFS('nabati '!AR:AR,'nabati '!$AU:$AU,Weekly!$A119,'nabati '!$AV:$AV,Weekly!$C$1)/60</f>
        <v>0</v>
      </c>
      <c r="L119" s="21">
        <f>+SUMIFS('nabati '!AY:AY,'nabati '!$BB:$BB,Weekly!$A119,'nabati '!$BC:$BC,Weekly!$C$1)/20</f>
        <v>0</v>
      </c>
      <c r="M119" s="335">
        <f>+SUMIFS('nabati '!BF:BF,'nabati '!$BI:$BI,Weekly!$A119,'nabati '!$BG:$BG,Weekly!$C$1)/6</f>
        <v>0</v>
      </c>
      <c r="N119" s="335">
        <f>+SUMIFS('nabati '!BM:BM,'nabati '!BP:BP,Weekly!$A119,'nabati '!BN:BN,Weekly!$C$1)/6</f>
        <v>0</v>
      </c>
      <c r="O119" s="336">
        <f t="shared" si="11"/>
        <v>3021.6000000000004</v>
      </c>
    </row>
    <row r="120" spans="1:15" s="267" customFormat="1" ht="12.75" hidden="1" outlineLevel="1">
      <c r="A120" s="360" t="s">
        <v>165</v>
      </c>
      <c r="B120" s="205" t="s">
        <v>31</v>
      </c>
      <c r="C120" s="19" t="s">
        <v>166</v>
      </c>
      <c r="D120" s="359" t="s">
        <v>158</v>
      </c>
      <c r="E120" s="21">
        <f>+SUMIFS('nabati '!B:B,'nabati '!$E:$E,Weekly!$A120,'nabati '!$F:$F,Weekly!$C$1)/6</f>
        <v>8</v>
      </c>
      <c r="F120" s="21">
        <f>+SUMIFS('nabati '!I:I,'nabati '!$L:$L,Weekly!$A120,'nabati '!$M:$M,Weekly!$C$1)/6</f>
        <v>0</v>
      </c>
      <c r="G120" s="21">
        <f>+SUMIFS('nabati '!P:P,'nabati '!$S:$S,Weekly!$A120,'nabati '!$T:$T,Weekly!$C$1)/60</f>
        <v>0</v>
      </c>
      <c r="H120" s="21">
        <f>+SUMIFS('nabati '!W:W,'nabati '!$Z:$Z,Weekly!$A120,'nabati '!$AA:$AA,Weekly!$C$1)/6</f>
        <v>0</v>
      </c>
      <c r="I120" s="21">
        <f>+SUMIFS('nabati '!AD:AD,'nabati '!$AG:$AG,Weekly!$A120,'nabati '!$AH:$AH,Weekly!$C$1)/60</f>
        <v>0</v>
      </c>
      <c r="J120" s="21">
        <f>+SUMIFS('nabati '!AK:AK,'nabati '!$AN:$AN,Weekly!$A120,'nabati '!$AO:$AO,Weekly!$C$1)/60</f>
        <v>0</v>
      </c>
      <c r="K120" s="21">
        <f>+SUMIFS('nabati '!AR:AR,'nabati '!$AU:$AU,Weekly!$A120,'nabati '!$AV:$AV,Weekly!$C$1)/60</f>
        <v>0</v>
      </c>
      <c r="L120" s="21">
        <f>+SUMIFS('nabati '!AY:AY,'nabati '!$BB:$BB,Weekly!$A120,'nabati '!$BC:$BC,Weekly!$C$1)/20</f>
        <v>0</v>
      </c>
      <c r="M120" s="337">
        <f>+SUMIFS('nabati '!BF:BF,'nabati '!$BI:$BI,Weekly!$A120,'nabati '!$BG:$BG,Weekly!$C$1)/6</f>
        <v>0</v>
      </c>
      <c r="N120" s="338">
        <f>+SUMIFS('nabati '!BM:BM,'nabati '!BP:BP,Weekly!$A120,'nabati '!BN:BN,Weekly!$C$1)/6</f>
        <v>0</v>
      </c>
      <c r="O120" s="336">
        <f t="shared" si="11"/>
        <v>1007.2</v>
      </c>
    </row>
    <row r="121" spans="1:15" s="267" customFormat="1" ht="12.75" hidden="1" outlineLevel="1">
      <c r="A121" s="309" t="s">
        <v>167</v>
      </c>
      <c r="B121" s="358" t="s">
        <v>31</v>
      </c>
      <c r="C121" s="19" t="s">
        <v>168</v>
      </c>
      <c r="D121" s="359" t="s">
        <v>158</v>
      </c>
      <c r="E121" s="21">
        <f>+SUMIFS('nabati '!B:B,'nabati '!$E:$E,Weekly!$A121,'nabati '!$F:$F,Weekly!$C$1)/6</f>
        <v>0</v>
      </c>
      <c r="F121" s="21">
        <f>+SUMIFS('nabati '!I:I,'nabati '!$L:$L,Weekly!$A121,'nabati '!$M:$M,Weekly!$C$1)/6</f>
        <v>0</v>
      </c>
      <c r="G121" s="21">
        <f>+SUMIFS('nabati '!P:P,'nabati '!$S:$S,Weekly!$A121,'nabati '!$T:$T,Weekly!$C$1)/60</f>
        <v>0</v>
      </c>
      <c r="H121" s="21">
        <f>+SUMIFS('nabati '!W:W,'nabati '!$Z:$Z,Weekly!$A121,'nabati '!$AA:$AA,Weekly!$C$1)/6</f>
        <v>0</v>
      </c>
      <c r="I121" s="21">
        <f>+SUMIFS('nabati '!AD:AD,'nabati '!$AG:$AG,Weekly!$A121,'nabati '!$AH:$AH,Weekly!$C$1)/60</f>
        <v>0</v>
      </c>
      <c r="J121" s="21">
        <f>+SUMIFS('nabati '!AK:AK,'nabati '!$AN:$AN,Weekly!$A121,'nabati '!$AO:$AO,Weekly!$C$1)/60</f>
        <v>0</v>
      </c>
      <c r="K121" s="21">
        <f>+SUMIFS('nabati '!AR:AR,'nabati '!$AU:$AU,Weekly!$A121,'nabati '!$AV:$AV,Weekly!$C$1)/60</f>
        <v>0</v>
      </c>
      <c r="L121" s="21">
        <f>+SUMIFS('nabati '!AY:AY,'nabati '!$BB:$BB,Weekly!$A121,'nabati '!$BC:$BC,Weekly!$C$1)/20</f>
        <v>0</v>
      </c>
      <c r="M121" s="337">
        <f>+SUMIFS('nabati '!BF:BF,'nabati '!$BI:$BI,Weekly!$A121,'nabati '!$BG:$BG,Weekly!$C$1)/6</f>
        <v>0</v>
      </c>
      <c r="N121" s="338">
        <f>+SUMIFS('nabati '!BM:BM,'nabati '!BP:BP,Weekly!$A121,'nabati '!BN:BN,Weekly!$C$1)/6</f>
        <v>0</v>
      </c>
      <c r="O121" s="336">
        <f t="shared" si="11"/>
        <v>0</v>
      </c>
    </row>
    <row r="122" spans="1:15" s="267" customFormat="1" ht="12.75" hidden="1" outlineLevel="1">
      <c r="A122" s="361">
        <v>221</v>
      </c>
      <c r="B122" s="205" t="s">
        <v>53</v>
      </c>
      <c r="C122" s="195" t="s">
        <v>169</v>
      </c>
      <c r="D122" s="359" t="s">
        <v>158</v>
      </c>
      <c r="E122" s="21">
        <f>+SUMIFS('nabati '!B:B,'nabati '!$E:$E,Weekly!$A122,'nabati '!$F:$F,Weekly!$C$1)/6</f>
        <v>0</v>
      </c>
      <c r="F122" s="21">
        <f>+SUMIFS('nabati '!I:I,'nabati '!$L:$L,Weekly!$A122,'nabati '!$M:$M,Weekly!$C$1)/6</f>
        <v>0</v>
      </c>
      <c r="G122" s="21">
        <f>+SUMIFS('nabati '!P:P,'nabati '!$S:$S,Weekly!$A122,'nabati '!$T:$T,Weekly!$C$1)/60</f>
        <v>0</v>
      </c>
      <c r="H122" s="21">
        <f>+SUMIFS('nabati '!W:W,'nabati '!$Z:$Z,Weekly!$A122,'nabati '!$AA:$AA,Weekly!$C$1)/6</f>
        <v>0</v>
      </c>
      <c r="I122" s="21">
        <f>+SUMIFS('nabati '!AD:AD,'nabati '!$AG:$AG,Weekly!$A122,'nabati '!$AH:$AH,Weekly!$C$1)/60</f>
        <v>0</v>
      </c>
      <c r="J122" s="21">
        <f>+SUMIFS('nabati '!AK:AK,'nabati '!$AN:$AN,Weekly!$A122,'nabati '!$AO:$AO,Weekly!$C$1)/60</f>
        <v>0</v>
      </c>
      <c r="K122" s="21">
        <f>+SUMIFS('nabati '!AR:AR,'nabati '!$AU:$AU,Weekly!$A122,'nabati '!$AV:$AV,Weekly!$C$1)/60</f>
        <v>0</v>
      </c>
      <c r="L122" s="21">
        <f>+SUMIFS('nabati '!AY:AY,'nabati '!$BB:$BB,Weekly!$A122,'nabati '!$BC:$BC,Weekly!$C$1)/20</f>
        <v>0</v>
      </c>
      <c r="M122" s="337">
        <f>+SUMIFS('nabati '!BF:BF,'nabati '!$BI:$BI,Weekly!$A122,'nabati '!$BG:$BG,Weekly!$C$1)/6</f>
        <v>0</v>
      </c>
      <c r="N122" s="338">
        <f>+SUMIFS('nabati '!BM:BM,'nabati '!BP:BP,Weekly!$A122,'nabati '!BN:BN,Weekly!$C$1)/6</f>
        <v>0</v>
      </c>
      <c r="O122" s="336">
        <f t="shared" si="11"/>
        <v>0</v>
      </c>
    </row>
    <row r="123" spans="1:15" s="267" customFormat="1" ht="12.75" hidden="1" outlineLevel="1">
      <c r="A123" s="361">
        <v>226</v>
      </c>
      <c r="B123" s="205" t="s">
        <v>53</v>
      </c>
      <c r="C123" s="195" t="s">
        <v>170</v>
      </c>
      <c r="D123" s="359" t="s">
        <v>158</v>
      </c>
      <c r="E123" s="21">
        <f>+SUMIFS('nabati '!B:B,'nabati '!$E:$E,Weekly!$A123,'nabati '!$F:$F,Weekly!$C$1)/6</f>
        <v>0</v>
      </c>
      <c r="F123" s="21">
        <f>+SUMIFS('nabati '!I:I,'nabati '!$L:$L,Weekly!$A123,'nabati '!$M:$M,Weekly!$C$1)/6</f>
        <v>0</v>
      </c>
      <c r="G123" s="21">
        <f>+SUMIFS('nabati '!P:P,'nabati '!$S:$S,Weekly!$A123,'nabati '!$T:$T,Weekly!$C$1)/60</f>
        <v>0</v>
      </c>
      <c r="H123" s="21">
        <f>+SUMIFS('nabati '!W:W,'nabati '!$Z:$Z,Weekly!$A123,'nabati '!$AA:$AA,Weekly!$C$1)/6</f>
        <v>0</v>
      </c>
      <c r="I123" s="21">
        <f>+SUMIFS('nabati '!AD:AD,'nabati '!$AG:$AG,Weekly!$A123,'nabati '!$AH:$AH,Weekly!$C$1)/60</f>
        <v>0</v>
      </c>
      <c r="J123" s="21">
        <f>+SUMIFS('nabati '!AK:AK,'nabati '!$AN:$AN,Weekly!$A123,'nabati '!$AO:$AO,Weekly!$C$1)/60</f>
        <v>0</v>
      </c>
      <c r="K123" s="21">
        <f>+SUMIFS('nabati '!AR:AR,'nabati '!$AU:$AU,Weekly!$A123,'nabati '!$AV:$AV,Weekly!$C$1)/60</f>
        <v>0</v>
      </c>
      <c r="L123" s="21">
        <f>+SUMIFS('nabati '!AY:AY,'nabati '!$BB:$BB,Weekly!$A123,'nabati '!$BC:$BC,Weekly!$C$1)/20</f>
        <v>0</v>
      </c>
      <c r="M123" s="337">
        <f>+SUMIFS('nabati '!BF:BF,'nabati '!$BI:$BI,Weekly!$A123,'nabati '!$BG:$BG,Weekly!$C$1)/6</f>
        <v>0</v>
      </c>
      <c r="N123" s="338">
        <f>+SUMIFS('nabati '!BM:BM,'nabati '!BP:BP,Weekly!$A123,'nabati '!BN:BN,Weekly!$C$1)/6</f>
        <v>0</v>
      </c>
      <c r="O123" s="336">
        <f t="shared" si="11"/>
        <v>0</v>
      </c>
    </row>
    <row r="124" spans="1:15" s="267" customFormat="1" ht="12.75" hidden="1" outlineLevel="1">
      <c r="A124" s="361">
        <v>227</v>
      </c>
      <c r="B124" s="205" t="s">
        <v>53</v>
      </c>
      <c r="C124" s="195" t="s">
        <v>171</v>
      </c>
      <c r="D124" s="359" t="s">
        <v>158</v>
      </c>
      <c r="E124" s="21">
        <f>+SUMIFS('nabati '!B:B,'nabati '!$E:$E,Weekly!$A124,'nabati '!$F:$F,Weekly!$C$1)/6</f>
        <v>1</v>
      </c>
      <c r="F124" s="21">
        <f>+SUMIFS('nabati '!I:I,'nabati '!$L:$L,Weekly!$A124,'nabati '!$M:$M,Weekly!$C$1)/6</f>
        <v>0</v>
      </c>
      <c r="G124" s="21">
        <f>+SUMIFS('nabati '!P:P,'nabati '!$S:$S,Weekly!$A124,'nabati '!$T:$T,Weekly!$C$1)/60</f>
        <v>0</v>
      </c>
      <c r="H124" s="21">
        <f>+SUMIFS('nabati '!W:W,'nabati '!$Z:$Z,Weekly!$A124,'nabati '!$AA:$AA,Weekly!$C$1)/6</f>
        <v>0</v>
      </c>
      <c r="I124" s="21">
        <f>+SUMIFS('nabati '!AD:AD,'nabati '!$AG:$AG,Weekly!$A124,'nabati '!$AH:$AH,Weekly!$C$1)/60</f>
        <v>0</v>
      </c>
      <c r="J124" s="21">
        <f>+SUMIFS('nabati '!AK:AK,'nabati '!$AN:$AN,Weekly!$A124,'nabati '!$AO:$AO,Weekly!$C$1)/60</f>
        <v>0</v>
      </c>
      <c r="K124" s="21">
        <f>+SUMIFS('nabati '!AR:AR,'nabati '!$AU:$AU,Weekly!$A124,'nabati '!$AV:$AV,Weekly!$C$1)/60</f>
        <v>0</v>
      </c>
      <c r="L124" s="21">
        <f>+SUMIFS('nabati '!AY:AY,'nabati '!$BB:$BB,Weekly!$A124,'nabati '!$BC:$BC,Weekly!$C$1)/20</f>
        <v>0</v>
      </c>
      <c r="M124" s="337">
        <f>+SUMIFS('nabati '!BF:BF,'nabati '!$BI:$BI,Weekly!$A124,'nabati '!$BG:$BG,Weekly!$C$1)/6</f>
        <v>0</v>
      </c>
      <c r="N124" s="338">
        <f>+SUMIFS('nabati '!BM:BM,'nabati '!BP:BP,Weekly!$A124,'nabati '!BN:BN,Weekly!$C$1)/6</f>
        <v>0</v>
      </c>
      <c r="O124" s="336">
        <f t="shared" si="11"/>
        <v>125.9</v>
      </c>
    </row>
    <row r="125" spans="1:15" s="267" customFormat="1" ht="12.75" hidden="1" outlineLevel="1">
      <c r="A125" s="361">
        <v>233</v>
      </c>
      <c r="B125" s="205" t="s">
        <v>53</v>
      </c>
      <c r="C125" s="195" t="s">
        <v>172</v>
      </c>
      <c r="D125" s="359" t="s">
        <v>158</v>
      </c>
      <c r="E125" s="21">
        <f>+SUMIFS('nabati '!B:B,'nabati '!$E:$E,Weekly!$A125,'nabati '!$F:$F,Weekly!$C$1)/6</f>
        <v>0</v>
      </c>
      <c r="F125" s="21">
        <f>+SUMIFS('nabati '!I:I,'nabati '!$L:$L,Weekly!$A125,'nabati '!$M:$M,Weekly!$C$1)/6</f>
        <v>0</v>
      </c>
      <c r="G125" s="21">
        <f>+SUMIFS('nabati '!P:P,'nabati '!$S:$S,Weekly!$A125,'nabati '!$T:$T,Weekly!$C$1)/60</f>
        <v>0</v>
      </c>
      <c r="H125" s="21">
        <f>+SUMIFS('nabati '!W:W,'nabati '!$Z:$Z,Weekly!$A125,'nabati '!$AA:$AA,Weekly!$C$1)/6</f>
        <v>0</v>
      </c>
      <c r="I125" s="21">
        <f>+SUMIFS('nabati '!AD:AD,'nabati '!$AG:$AG,Weekly!$A125,'nabati '!$AH:$AH,Weekly!$C$1)/60</f>
        <v>0</v>
      </c>
      <c r="J125" s="21">
        <f>+SUMIFS('nabati '!AK:AK,'nabati '!$AN:$AN,Weekly!$A125,'nabati '!$AO:$AO,Weekly!$C$1)/60</f>
        <v>0</v>
      </c>
      <c r="K125" s="21">
        <f>+SUMIFS('nabati '!AR:AR,'nabati '!$AU:$AU,Weekly!$A125,'nabati '!$AV:$AV,Weekly!$C$1)/60</f>
        <v>0</v>
      </c>
      <c r="L125" s="21">
        <f>+SUMIFS('nabati '!AY:AY,'nabati '!$BB:$BB,Weekly!$A125,'nabati '!$BC:$BC,Weekly!$C$1)/20</f>
        <v>0</v>
      </c>
      <c r="M125" s="337">
        <f>+SUMIFS('nabati '!BF:BF,'nabati '!$BI:$BI,Weekly!$A125,'nabati '!$BG:$BG,Weekly!$C$1)/6</f>
        <v>0</v>
      </c>
      <c r="N125" s="338">
        <f>+SUMIFS('nabati '!BM:BM,'nabati '!BP:BP,Weekly!$A125,'nabati '!BN:BN,Weekly!$C$1)/6</f>
        <v>0</v>
      </c>
      <c r="O125" s="336">
        <f t="shared" si="11"/>
        <v>0</v>
      </c>
    </row>
    <row r="126" spans="1:15" s="267" customFormat="1" ht="12.75" hidden="1" outlineLevel="1">
      <c r="A126" s="361">
        <v>236</v>
      </c>
      <c r="B126" s="205" t="s">
        <v>53</v>
      </c>
      <c r="C126" s="195" t="s">
        <v>173</v>
      </c>
      <c r="D126" s="359" t="s">
        <v>158</v>
      </c>
      <c r="E126" s="21">
        <f>+SUMIFS('nabati '!B:B,'nabati '!$E:$E,Weekly!$A126,'nabati '!$F:$F,Weekly!$C$1)/6</f>
        <v>0</v>
      </c>
      <c r="F126" s="21">
        <f>+SUMIFS('nabati '!I:I,'nabati '!$L:$L,Weekly!$A126,'nabati '!$M:$M,Weekly!$C$1)/6</f>
        <v>0</v>
      </c>
      <c r="G126" s="21">
        <f>+SUMIFS('nabati '!P:P,'nabati '!$S:$S,Weekly!$A126,'nabati '!$T:$T,Weekly!$C$1)/60</f>
        <v>0</v>
      </c>
      <c r="H126" s="21">
        <f>+SUMIFS('nabati '!W:W,'nabati '!$Z:$Z,Weekly!$A126,'nabati '!$AA:$AA,Weekly!$C$1)/6</f>
        <v>0</v>
      </c>
      <c r="I126" s="21">
        <f>+SUMIFS('nabati '!AD:AD,'nabati '!$AG:$AG,Weekly!$A126,'nabati '!$AH:$AH,Weekly!$C$1)/60</f>
        <v>0</v>
      </c>
      <c r="J126" s="21">
        <f>+SUMIFS('nabati '!AK:AK,'nabati '!$AN:$AN,Weekly!$A126,'nabati '!$AO:$AO,Weekly!$C$1)/60</f>
        <v>0</v>
      </c>
      <c r="K126" s="21">
        <f>+SUMIFS('nabati '!AR:AR,'nabati '!$AU:$AU,Weekly!$A126,'nabati '!$AV:$AV,Weekly!$C$1)/60</f>
        <v>0</v>
      </c>
      <c r="L126" s="21">
        <f>+SUMIFS('nabati '!AY:AY,'nabati '!$BB:$BB,Weekly!$A126,'nabati '!$BC:$BC,Weekly!$C$1)/20</f>
        <v>0</v>
      </c>
      <c r="M126" s="337">
        <f>+SUMIFS('nabati '!BF:BF,'nabati '!$BI:$BI,Weekly!$A126,'nabati '!$BG:$BG,Weekly!$C$1)/6</f>
        <v>0</v>
      </c>
      <c r="N126" s="338">
        <f>+SUMIFS('nabati '!BM:BM,'nabati '!BP:BP,Weekly!$A126,'nabati '!BN:BN,Weekly!$C$1)/6</f>
        <v>0</v>
      </c>
      <c r="O126" s="336">
        <f t="shared" si="11"/>
        <v>0</v>
      </c>
    </row>
    <row r="127" spans="1:15" s="267" customFormat="1" ht="12.75" hidden="1" outlineLevel="1">
      <c r="A127" s="361">
        <v>237</v>
      </c>
      <c r="B127" s="205" t="s">
        <v>53</v>
      </c>
      <c r="C127" s="195" t="s">
        <v>174</v>
      </c>
      <c r="D127" s="359" t="s">
        <v>158</v>
      </c>
      <c r="E127" s="21">
        <f>+SUMIFS('nabati '!B:B,'nabati '!$E:$E,Weekly!$A127,'nabati '!$F:$F,Weekly!$C$1)/6</f>
        <v>1</v>
      </c>
      <c r="F127" s="21">
        <f>+SUMIFS('nabati '!I:I,'nabati '!$L:$L,Weekly!$A127,'nabati '!$M:$M,Weekly!$C$1)/6</f>
        <v>0</v>
      </c>
      <c r="G127" s="21">
        <f>+SUMIFS('nabati '!P:P,'nabati '!$S:$S,Weekly!$A127,'nabati '!$T:$T,Weekly!$C$1)/60</f>
        <v>0</v>
      </c>
      <c r="H127" s="21">
        <f>+SUMIFS('nabati '!W:W,'nabati '!$Z:$Z,Weekly!$A127,'nabati '!$AA:$AA,Weekly!$C$1)/6</f>
        <v>0</v>
      </c>
      <c r="I127" s="21">
        <f>+SUMIFS('nabati '!AD:AD,'nabati '!$AG:$AG,Weekly!$A127,'nabati '!$AH:$AH,Weekly!$C$1)/60</f>
        <v>0</v>
      </c>
      <c r="J127" s="21">
        <f>+SUMIFS('nabati '!AK:AK,'nabati '!$AN:$AN,Weekly!$A127,'nabati '!$AO:$AO,Weekly!$C$1)/60</f>
        <v>0</v>
      </c>
      <c r="K127" s="21">
        <f>+SUMIFS('nabati '!AR:AR,'nabati '!$AU:$AU,Weekly!$A127,'nabati '!$AV:$AV,Weekly!$C$1)/60</f>
        <v>0</v>
      </c>
      <c r="L127" s="21">
        <f>+SUMIFS('nabati '!AY:AY,'nabati '!$BB:$BB,Weekly!$A127,'nabati '!$BC:$BC,Weekly!$C$1)/20</f>
        <v>0</v>
      </c>
      <c r="M127" s="337">
        <f>+SUMIFS('nabati '!BF:BF,'nabati '!$BI:$BI,Weekly!$A127,'nabati '!$BG:$BG,Weekly!$C$1)/6</f>
        <v>0</v>
      </c>
      <c r="N127" s="338">
        <f>+SUMIFS('nabati '!BM:BM,'nabati '!BP:BP,Weekly!$A127,'nabati '!BN:BN,Weekly!$C$1)/6</f>
        <v>0</v>
      </c>
      <c r="O127" s="336">
        <f t="shared" si="11"/>
        <v>125.9</v>
      </c>
    </row>
    <row r="128" spans="1:15" s="267" customFormat="1" ht="12.75" hidden="1" outlineLevel="1">
      <c r="A128" s="361">
        <v>238</v>
      </c>
      <c r="B128" s="205" t="s">
        <v>53</v>
      </c>
      <c r="C128" s="195" t="s">
        <v>175</v>
      </c>
      <c r="D128" s="359" t="s">
        <v>158</v>
      </c>
      <c r="E128" s="21">
        <f>+SUMIFS('nabati '!B:B,'nabati '!$E:$E,Weekly!$A128,'nabati '!$F:$F,Weekly!$C$1)/6</f>
        <v>0</v>
      </c>
      <c r="F128" s="21">
        <f>+SUMIFS('nabati '!I:I,'nabati '!$L:$L,Weekly!$A128,'nabati '!$M:$M,Weekly!$C$1)/6</f>
        <v>0</v>
      </c>
      <c r="G128" s="21">
        <f>+SUMIFS('nabati '!P:P,'nabati '!$S:$S,Weekly!$A128,'nabati '!$T:$T,Weekly!$C$1)/60</f>
        <v>0</v>
      </c>
      <c r="H128" s="21">
        <f>+SUMIFS('nabati '!W:W,'nabati '!$Z:$Z,Weekly!$A128,'nabati '!$AA:$AA,Weekly!$C$1)/6</f>
        <v>0</v>
      </c>
      <c r="I128" s="21">
        <f>+SUMIFS('nabati '!AD:AD,'nabati '!$AG:$AG,Weekly!$A128,'nabati '!$AH:$AH,Weekly!$C$1)/60</f>
        <v>0</v>
      </c>
      <c r="J128" s="21">
        <f>+SUMIFS('nabati '!AK:AK,'nabati '!$AN:$AN,Weekly!$A128,'nabati '!$AO:$AO,Weekly!$C$1)/60</f>
        <v>0</v>
      </c>
      <c r="K128" s="21">
        <f>+SUMIFS('nabati '!AR:AR,'nabati '!$AU:$AU,Weekly!$A128,'nabati '!$AV:$AV,Weekly!$C$1)/60</f>
        <v>0</v>
      </c>
      <c r="L128" s="21">
        <f>+SUMIFS('nabati '!AY:AY,'nabati '!$BB:$BB,Weekly!$A128,'nabati '!$BC:$BC,Weekly!$C$1)/20</f>
        <v>0</v>
      </c>
      <c r="M128" s="337">
        <f>+SUMIFS('nabati '!BF:BF,'nabati '!$BI:$BI,Weekly!$A128,'nabati '!$BG:$BG,Weekly!$C$1)/6</f>
        <v>0</v>
      </c>
      <c r="N128" s="338">
        <f>+SUMIFS('nabati '!BM:BM,'nabati '!BP:BP,Weekly!$A128,'nabati '!BN:BN,Weekly!$C$1)/6</f>
        <v>0</v>
      </c>
      <c r="O128" s="336">
        <f t="shared" si="11"/>
        <v>0</v>
      </c>
    </row>
    <row r="129" spans="1:15" s="267" customFormat="1" ht="12.75" hidden="1" outlineLevel="1">
      <c r="A129" s="361">
        <v>242</v>
      </c>
      <c r="B129" s="205" t="s">
        <v>53</v>
      </c>
      <c r="C129" s="195" t="s">
        <v>176</v>
      </c>
      <c r="D129" s="359" t="s">
        <v>158</v>
      </c>
      <c r="E129" s="21">
        <f>+SUMIFS('nabati '!B:B,'nabati '!$E:$E,Weekly!$A129,'nabati '!$F:$F,Weekly!$C$1)/6</f>
        <v>0</v>
      </c>
      <c r="F129" s="21">
        <f>+SUMIFS('nabati '!I:I,'nabati '!$L:$L,Weekly!$A129,'nabati '!$M:$M,Weekly!$C$1)/6</f>
        <v>0</v>
      </c>
      <c r="G129" s="21">
        <f>+SUMIFS('nabati '!P:P,'nabati '!$S:$S,Weekly!$A129,'nabati '!$T:$T,Weekly!$C$1)/60</f>
        <v>0</v>
      </c>
      <c r="H129" s="21">
        <f>+SUMIFS('nabati '!W:W,'nabati '!$Z:$Z,Weekly!$A129,'nabati '!$AA:$AA,Weekly!$C$1)/6</f>
        <v>0</v>
      </c>
      <c r="I129" s="21">
        <f>+SUMIFS('nabati '!AD:AD,'nabati '!$AG:$AG,Weekly!$A129,'nabati '!$AH:$AH,Weekly!$C$1)/60</f>
        <v>0</v>
      </c>
      <c r="J129" s="21">
        <f>+SUMIFS('nabati '!AK:AK,'nabati '!$AN:$AN,Weekly!$A129,'nabati '!$AO:$AO,Weekly!$C$1)/60</f>
        <v>0</v>
      </c>
      <c r="K129" s="21">
        <f>+SUMIFS('nabati '!AR:AR,'nabati '!$AU:$AU,Weekly!$A129,'nabati '!$AV:$AV,Weekly!$C$1)/60</f>
        <v>0</v>
      </c>
      <c r="L129" s="21">
        <f>+SUMIFS('nabati '!AY:AY,'nabati '!$BB:$BB,Weekly!$A129,'nabati '!$BC:$BC,Weekly!$C$1)/20</f>
        <v>0</v>
      </c>
      <c r="M129" s="337">
        <f>+SUMIFS('nabati '!BF:BF,'nabati '!$BI:$BI,Weekly!$A129,'nabati '!$BG:$BG,Weekly!$C$1)/6</f>
        <v>0</v>
      </c>
      <c r="N129" s="338">
        <f>+SUMIFS('nabati '!BM:BM,'nabati '!BP:BP,Weekly!$A129,'nabati '!BN:BN,Weekly!$C$1)/6</f>
        <v>0</v>
      </c>
      <c r="O129" s="336">
        <f t="shared" si="11"/>
        <v>0</v>
      </c>
    </row>
    <row r="130" spans="1:15" s="267" customFormat="1" ht="12.75" hidden="1" outlineLevel="1">
      <c r="A130" s="361">
        <v>251</v>
      </c>
      <c r="B130" s="205" t="s">
        <v>53</v>
      </c>
      <c r="C130" s="195" t="s">
        <v>177</v>
      </c>
      <c r="D130" s="359" t="s">
        <v>158</v>
      </c>
      <c r="E130" s="21">
        <f>+SUMIFS('nabati '!B:B,'nabati '!$E:$E,Weekly!$A130,'nabati '!$F:$F,Weekly!$C$1)/6</f>
        <v>0</v>
      </c>
      <c r="F130" s="21">
        <f>+SUMIFS('nabati '!I:I,'nabati '!$L:$L,Weekly!$A130,'nabati '!$M:$M,Weekly!$C$1)/6</f>
        <v>0</v>
      </c>
      <c r="G130" s="21">
        <f>+SUMIFS('nabati '!P:P,'nabati '!$S:$S,Weekly!$A130,'nabati '!$T:$T,Weekly!$C$1)/60</f>
        <v>0</v>
      </c>
      <c r="H130" s="21">
        <f>+SUMIFS('nabati '!W:W,'nabati '!$Z:$Z,Weekly!$A130,'nabati '!$AA:$AA,Weekly!$C$1)/6</f>
        <v>0</v>
      </c>
      <c r="I130" s="21">
        <f>+SUMIFS('nabati '!AD:AD,'nabati '!$AG:$AG,Weekly!$A130,'nabati '!$AH:$AH,Weekly!$C$1)/60</f>
        <v>0</v>
      </c>
      <c r="J130" s="21">
        <f>+SUMIFS('nabati '!AK:AK,'nabati '!$AN:$AN,Weekly!$A130,'nabati '!$AO:$AO,Weekly!$C$1)/60</f>
        <v>0</v>
      </c>
      <c r="K130" s="21">
        <f>+SUMIFS('nabati '!AR:AR,'nabati '!$AU:$AU,Weekly!$A130,'nabati '!$AV:$AV,Weekly!$C$1)/60</f>
        <v>0</v>
      </c>
      <c r="L130" s="21">
        <f>+SUMIFS('nabati '!AY:AY,'nabati '!$BB:$BB,Weekly!$A130,'nabati '!$BC:$BC,Weekly!$C$1)/20</f>
        <v>0</v>
      </c>
      <c r="M130" s="337">
        <f>+SUMIFS('nabati '!BF:BF,'nabati '!$BI:$BI,Weekly!$A130,'nabati '!$BG:$BG,Weekly!$C$1)/6</f>
        <v>0</v>
      </c>
      <c r="N130" s="338">
        <f>+SUMIFS('nabati '!BM:BM,'nabati '!BP:BP,Weekly!$A130,'nabati '!BN:BN,Weekly!$C$1)/6</f>
        <v>0</v>
      </c>
      <c r="O130" s="336">
        <f t="shared" si="11"/>
        <v>0</v>
      </c>
    </row>
    <row r="131" spans="1:15" s="267" customFormat="1" ht="12.75" hidden="1" outlineLevel="1">
      <c r="A131" s="361">
        <v>253</v>
      </c>
      <c r="B131" s="205" t="s">
        <v>53</v>
      </c>
      <c r="C131" s="195" t="s">
        <v>178</v>
      </c>
      <c r="D131" s="359" t="s">
        <v>158</v>
      </c>
      <c r="E131" s="21">
        <f>+SUMIFS('nabati '!B:B,'nabati '!$E:$E,Weekly!$A131,'nabati '!$F:$F,Weekly!$C$1)/6</f>
        <v>0</v>
      </c>
      <c r="F131" s="21">
        <f>+SUMIFS('nabati '!I:I,'nabati '!$L:$L,Weekly!$A131,'nabati '!$M:$M,Weekly!$C$1)/6</f>
        <v>0</v>
      </c>
      <c r="G131" s="21">
        <f>+SUMIFS('nabati '!P:P,'nabati '!$S:$S,Weekly!$A131,'nabati '!$T:$T,Weekly!$C$1)/60</f>
        <v>0</v>
      </c>
      <c r="H131" s="21">
        <f>+SUMIFS('nabati '!W:W,'nabati '!$Z:$Z,Weekly!$A131,'nabati '!$AA:$AA,Weekly!$C$1)/6</f>
        <v>0</v>
      </c>
      <c r="I131" s="21">
        <f>+SUMIFS('nabati '!AD:AD,'nabati '!$AG:$AG,Weekly!$A131,'nabati '!$AH:$AH,Weekly!$C$1)/60</f>
        <v>0</v>
      </c>
      <c r="J131" s="21">
        <f>+SUMIFS('nabati '!AK:AK,'nabati '!$AN:$AN,Weekly!$A131,'nabati '!$AO:$AO,Weekly!$C$1)/60</f>
        <v>0</v>
      </c>
      <c r="K131" s="21">
        <f>+SUMIFS('nabati '!AR:AR,'nabati '!$AU:$AU,Weekly!$A131,'nabati '!$AV:$AV,Weekly!$C$1)/60</f>
        <v>0</v>
      </c>
      <c r="L131" s="21">
        <f>+SUMIFS('nabati '!AY:AY,'nabati '!$BB:$BB,Weekly!$A131,'nabati '!$BC:$BC,Weekly!$C$1)/20</f>
        <v>0</v>
      </c>
      <c r="M131" s="337">
        <f>+SUMIFS('nabati '!BF:BF,'nabati '!$BI:$BI,Weekly!$A131,'nabati '!$BG:$BG,Weekly!$C$1)/6</f>
        <v>0</v>
      </c>
      <c r="N131" s="338">
        <f>+SUMIFS('nabati '!BM:BM,'nabati '!BP:BP,Weekly!$A131,'nabati '!BN:BN,Weekly!$C$1)/6</f>
        <v>0</v>
      </c>
      <c r="O131" s="336">
        <f t="shared" si="11"/>
        <v>0</v>
      </c>
    </row>
    <row r="132" spans="1:15" s="267" customFormat="1" ht="12.75" hidden="1" outlineLevel="1">
      <c r="A132" s="361">
        <v>265</v>
      </c>
      <c r="B132" s="205" t="s">
        <v>53</v>
      </c>
      <c r="C132" s="195" t="s">
        <v>179</v>
      </c>
      <c r="D132" s="359" t="s">
        <v>158</v>
      </c>
      <c r="E132" s="21">
        <f>+SUMIFS('nabati '!B:B,'nabati '!$E:$E,Weekly!$A132,'nabati '!$F:$F,Weekly!$C$1)/6</f>
        <v>1</v>
      </c>
      <c r="F132" s="21">
        <f>+SUMIFS('nabati '!I:I,'nabati '!$L:$L,Weekly!$A132,'nabati '!$M:$M,Weekly!$C$1)/6</f>
        <v>0</v>
      </c>
      <c r="G132" s="21">
        <f>+SUMIFS('nabati '!P:P,'nabati '!$S:$S,Weekly!$A132,'nabati '!$T:$T,Weekly!$C$1)/60</f>
        <v>0</v>
      </c>
      <c r="H132" s="21">
        <f>+SUMIFS('nabati '!W:W,'nabati '!$Z:$Z,Weekly!$A132,'nabati '!$AA:$AA,Weekly!$C$1)/6</f>
        <v>0</v>
      </c>
      <c r="I132" s="21">
        <f>+SUMIFS('nabati '!AD:AD,'nabati '!$AG:$AG,Weekly!$A132,'nabati '!$AH:$AH,Weekly!$C$1)/60</f>
        <v>0</v>
      </c>
      <c r="J132" s="21">
        <f>+SUMIFS('nabati '!AK:AK,'nabati '!$AN:$AN,Weekly!$A132,'nabati '!$AO:$AO,Weekly!$C$1)/60</f>
        <v>0</v>
      </c>
      <c r="K132" s="21">
        <f>+SUMIFS('nabati '!AR:AR,'nabati '!$AU:$AU,Weekly!$A132,'nabati '!$AV:$AV,Weekly!$C$1)/60</f>
        <v>0</v>
      </c>
      <c r="L132" s="21">
        <f>+SUMIFS('nabati '!AY:AY,'nabati '!$BB:$BB,Weekly!$A132,'nabati '!$BC:$BC,Weekly!$C$1)/20</f>
        <v>0</v>
      </c>
      <c r="M132" s="337">
        <f>+SUMIFS('nabati '!BF:BF,'nabati '!$BI:$BI,Weekly!$A132,'nabati '!$BG:$BG,Weekly!$C$1)/6</f>
        <v>0</v>
      </c>
      <c r="N132" s="338">
        <f>+SUMIFS('nabati '!BM:BM,'nabati '!BP:BP,Weekly!$A132,'nabati '!BN:BN,Weekly!$C$1)/6</f>
        <v>0</v>
      </c>
      <c r="O132" s="336">
        <f t="shared" si="11"/>
        <v>125.9</v>
      </c>
    </row>
    <row r="133" spans="1:15" s="267" customFormat="1" ht="12.75" hidden="1" outlineLevel="1">
      <c r="A133" s="361">
        <v>266</v>
      </c>
      <c r="B133" s="205" t="s">
        <v>53</v>
      </c>
      <c r="C133" s="195" t="s">
        <v>180</v>
      </c>
      <c r="D133" s="359" t="s">
        <v>158</v>
      </c>
      <c r="E133" s="21">
        <f>+SUMIFS('nabati '!B:B,'nabati '!$E:$E,Weekly!$A133,'nabati '!$F:$F,Weekly!$C$1)/6</f>
        <v>0</v>
      </c>
      <c r="F133" s="21">
        <f>+SUMIFS('nabati '!I:I,'nabati '!$L:$L,Weekly!$A133,'nabati '!$M:$M,Weekly!$C$1)/6</f>
        <v>0</v>
      </c>
      <c r="G133" s="21">
        <f>+SUMIFS('nabati '!P:P,'nabati '!$S:$S,Weekly!$A133,'nabati '!$T:$T,Weekly!$C$1)/60</f>
        <v>0</v>
      </c>
      <c r="H133" s="21">
        <f>+SUMIFS('nabati '!W:W,'nabati '!$Z:$Z,Weekly!$A133,'nabati '!$AA:$AA,Weekly!$C$1)/6</f>
        <v>0</v>
      </c>
      <c r="I133" s="21">
        <f>+SUMIFS('nabati '!AD:AD,'nabati '!$AG:$AG,Weekly!$A133,'nabati '!$AH:$AH,Weekly!$C$1)/60</f>
        <v>0</v>
      </c>
      <c r="J133" s="21">
        <f>+SUMIFS('nabati '!AK:AK,'nabati '!$AN:$AN,Weekly!$A133,'nabati '!$AO:$AO,Weekly!$C$1)/60</f>
        <v>0</v>
      </c>
      <c r="K133" s="21">
        <f>+SUMIFS('nabati '!AR:AR,'nabati '!$AU:$AU,Weekly!$A133,'nabati '!$AV:$AV,Weekly!$C$1)/60</f>
        <v>0</v>
      </c>
      <c r="L133" s="21">
        <f>+SUMIFS('nabati '!AY:AY,'nabati '!$BB:$BB,Weekly!$A133,'nabati '!$BC:$BC,Weekly!$C$1)/20</f>
        <v>0</v>
      </c>
      <c r="M133" s="337">
        <f>+SUMIFS('nabati '!BF:BF,'nabati '!$BI:$BI,Weekly!$A133,'nabati '!$BG:$BG,Weekly!$C$1)/6</f>
        <v>0</v>
      </c>
      <c r="N133" s="338">
        <f>+SUMIFS('nabati '!BM:BM,'nabati '!BP:BP,Weekly!$A133,'nabati '!BN:BN,Weekly!$C$1)/6</f>
        <v>0</v>
      </c>
      <c r="O133" s="336">
        <f t="shared" si="11"/>
        <v>0</v>
      </c>
    </row>
    <row r="134" spans="1:15" s="267" customFormat="1" ht="12.75" hidden="1" outlineLevel="1">
      <c r="A134" s="361">
        <v>267</v>
      </c>
      <c r="B134" s="205" t="s">
        <v>53</v>
      </c>
      <c r="C134" s="195" t="s">
        <v>181</v>
      </c>
      <c r="D134" s="359" t="s">
        <v>158</v>
      </c>
      <c r="E134" s="21">
        <f>+SUMIFS('nabati '!B:B,'nabati '!$E:$E,Weekly!$A134,'nabati '!$F:$F,Weekly!$C$1)/6</f>
        <v>2</v>
      </c>
      <c r="F134" s="21">
        <f>+SUMIFS('nabati '!I:I,'nabati '!$L:$L,Weekly!$A134,'nabati '!$M:$M,Weekly!$C$1)/6</f>
        <v>0</v>
      </c>
      <c r="G134" s="21">
        <f>+SUMIFS('nabati '!P:P,'nabati '!$S:$S,Weekly!$A134,'nabati '!$T:$T,Weekly!$C$1)/60</f>
        <v>0</v>
      </c>
      <c r="H134" s="21">
        <f>+SUMIFS('nabati '!W:W,'nabati '!$Z:$Z,Weekly!$A134,'nabati '!$AA:$AA,Weekly!$C$1)/6</f>
        <v>0</v>
      </c>
      <c r="I134" s="21">
        <f>+SUMIFS('nabati '!AD:AD,'nabati '!$AG:$AG,Weekly!$A134,'nabati '!$AH:$AH,Weekly!$C$1)/60</f>
        <v>0</v>
      </c>
      <c r="J134" s="21">
        <f>+SUMIFS('nabati '!AK:AK,'nabati '!$AN:$AN,Weekly!$A134,'nabati '!$AO:$AO,Weekly!$C$1)/60</f>
        <v>0</v>
      </c>
      <c r="K134" s="21">
        <f>+SUMIFS('nabati '!AR:AR,'nabati '!$AU:$AU,Weekly!$A134,'nabati '!$AV:$AV,Weekly!$C$1)/60</f>
        <v>0</v>
      </c>
      <c r="L134" s="21">
        <f>+SUMIFS('nabati '!AY:AY,'nabati '!$BB:$BB,Weekly!$A134,'nabati '!$BC:$BC,Weekly!$C$1)/20</f>
        <v>0</v>
      </c>
      <c r="M134" s="337">
        <f>+SUMIFS('nabati '!BF:BF,'nabati '!$BI:$BI,Weekly!$A134,'nabati '!$BG:$BG,Weekly!$C$1)/6</f>
        <v>0</v>
      </c>
      <c r="N134" s="338">
        <f>+SUMIFS('nabati '!BM:BM,'nabati '!BP:BP,Weekly!$A134,'nabati '!BN:BN,Weekly!$C$1)/6</f>
        <v>0</v>
      </c>
      <c r="O134" s="336">
        <f t="shared" si="11"/>
        <v>251.8</v>
      </c>
    </row>
    <row r="135" spans="1:15" s="267" customFormat="1" ht="12.75" hidden="1" outlineLevel="1">
      <c r="A135" s="361">
        <v>274</v>
      </c>
      <c r="B135" s="205" t="s">
        <v>53</v>
      </c>
      <c r="C135" s="195" t="s">
        <v>182</v>
      </c>
      <c r="D135" s="359" t="s">
        <v>158</v>
      </c>
      <c r="E135" s="21">
        <f>+SUMIFS('nabati '!B:B,'nabati '!$E:$E,Weekly!$A135,'nabati '!$F:$F,Weekly!$C$1)/6</f>
        <v>0</v>
      </c>
      <c r="F135" s="21">
        <f>+SUMIFS('nabati '!I:I,'nabati '!$L:$L,Weekly!$A135,'nabati '!$M:$M,Weekly!$C$1)/6</f>
        <v>0</v>
      </c>
      <c r="G135" s="21">
        <f>+SUMIFS('nabati '!P:P,'nabati '!$S:$S,Weekly!$A135,'nabati '!$T:$T,Weekly!$C$1)/60</f>
        <v>0</v>
      </c>
      <c r="H135" s="21">
        <f>+SUMIFS('nabati '!W:W,'nabati '!$Z:$Z,Weekly!$A135,'nabati '!$AA:$AA,Weekly!$C$1)/6</f>
        <v>0</v>
      </c>
      <c r="I135" s="21">
        <f>+SUMIFS('nabati '!AD:AD,'nabati '!$AG:$AG,Weekly!$A135,'nabati '!$AH:$AH,Weekly!$C$1)/60</f>
        <v>0</v>
      </c>
      <c r="J135" s="21">
        <f>+SUMIFS('nabati '!AK:AK,'nabati '!$AN:$AN,Weekly!$A135,'nabati '!$AO:$AO,Weekly!$C$1)/60</f>
        <v>0</v>
      </c>
      <c r="K135" s="21">
        <f>+SUMIFS('nabati '!AR:AR,'nabati '!$AU:$AU,Weekly!$A135,'nabati '!$AV:$AV,Weekly!$C$1)/60</f>
        <v>0</v>
      </c>
      <c r="L135" s="21">
        <f>+SUMIFS('nabati '!AY:AY,'nabati '!$BB:$BB,Weekly!$A135,'nabati '!$BC:$BC,Weekly!$C$1)/20</f>
        <v>0</v>
      </c>
      <c r="M135" s="337">
        <f>+SUMIFS('nabati '!BF:BF,'nabati '!$BI:$BI,Weekly!$A135,'nabati '!$BG:$BG,Weekly!$C$1)/6</f>
        <v>0</v>
      </c>
      <c r="N135" s="338">
        <f>+SUMIFS('nabati '!BM:BM,'nabati '!BP:BP,Weekly!$A135,'nabati '!BN:BN,Weekly!$C$1)/6</f>
        <v>0</v>
      </c>
      <c r="O135" s="336">
        <f t="shared" si="11"/>
        <v>0</v>
      </c>
    </row>
    <row r="136" spans="1:15" s="267" customFormat="1" ht="12.75" hidden="1" outlineLevel="1">
      <c r="A136" s="361">
        <v>290</v>
      </c>
      <c r="B136" s="205" t="s">
        <v>53</v>
      </c>
      <c r="C136" s="195" t="s">
        <v>183</v>
      </c>
      <c r="D136" s="359" t="s">
        <v>158</v>
      </c>
      <c r="E136" s="21">
        <f>+SUMIFS('nabati '!B:B,'nabati '!$E:$E,Weekly!$A136,'nabati '!$F:$F,Weekly!$C$1)/6</f>
        <v>2</v>
      </c>
      <c r="F136" s="21">
        <f>+SUMIFS('nabati '!I:I,'nabati '!$L:$L,Weekly!$A136,'nabati '!$M:$M,Weekly!$C$1)/6</f>
        <v>0</v>
      </c>
      <c r="G136" s="21">
        <f>+SUMIFS('nabati '!P:P,'nabati '!$S:$S,Weekly!$A136,'nabati '!$T:$T,Weekly!$C$1)/60</f>
        <v>0</v>
      </c>
      <c r="H136" s="21">
        <f>+SUMIFS('nabati '!W:W,'nabati '!$Z:$Z,Weekly!$A136,'nabati '!$AA:$AA,Weekly!$C$1)/6</f>
        <v>0</v>
      </c>
      <c r="I136" s="21">
        <f>+SUMIFS('nabati '!AD:AD,'nabati '!$AG:$AG,Weekly!$A136,'nabati '!$AH:$AH,Weekly!$C$1)/60</f>
        <v>0</v>
      </c>
      <c r="J136" s="21">
        <f>+SUMIFS('nabati '!AK:AK,'nabati '!$AN:$AN,Weekly!$A136,'nabati '!$AO:$AO,Weekly!$C$1)/60</f>
        <v>0</v>
      </c>
      <c r="K136" s="21">
        <f>+SUMIFS('nabati '!AR:AR,'nabati '!$AU:$AU,Weekly!$A136,'nabati '!$AV:$AV,Weekly!$C$1)/60</f>
        <v>0</v>
      </c>
      <c r="L136" s="21">
        <f>+SUMIFS('nabati '!AY:AY,'nabati '!$BB:$BB,Weekly!$A136,'nabati '!$BC:$BC,Weekly!$C$1)/20</f>
        <v>0</v>
      </c>
      <c r="M136" s="337">
        <f>+SUMIFS('nabati '!BF:BF,'nabati '!$BI:$BI,Weekly!$A136,'nabati '!$BG:$BG,Weekly!$C$1)/6</f>
        <v>0</v>
      </c>
      <c r="N136" s="338">
        <f>+SUMIFS('nabati '!BM:BM,'nabati '!BP:BP,Weekly!$A136,'nabati '!BN:BN,Weekly!$C$1)/6</f>
        <v>0</v>
      </c>
      <c r="O136" s="336">
        <f t="shared" si="11"/>
        <v>251.8</v>
      </c>
    </row>
    <row r="137" spans="1:15" s="267" customFormat="1" ht="12.75" hidden="1" outlineLevel="1">
      <c r="A137" s="361">
        <v>293</v>
      </c>
      <c r="B137" s="205" t="s">
        <v>53</v>
      </c>
      <c r="C137" s="195" t="s">
        <v>184</v>
      </c>
      <c r="D137" s="359" t="s">
        <v>158</v>
      </c>
      <c r="E137" s="21">
        <f>+SUMIFS('nabati '!B:B,'nabati '!$E:$E,Weekly!$A137,'nabati '!$F:$F,Weekly!$C$1)/6</f>
        <v>0</v>
      </c>
      <c r="F137" s="21">
        <f>+SUMIFS('nabati '!I:I,'nabati '!$L:$L,Weekly!$A137,'nabati '!$M:$M,Weekly!$C$1)/6</f>
        <v>0</v>
      </c>
      <c r="G137" s="21">
        <f>+SUMIFS('nabati '!P:P,'nabati '!$S:$S,Weekly!$A137,'nabati '!$T:$T,Weekly!$C$1)/60</f>
        <v>0</v>
      </c>
      <c r="H137" s="21">
        <f>+SUMIFS('nabati '!W:W,'nabati '!$Z:$Z,Weekly!$A137,'nabati '!$AA:$AA,Weekly!$C$1)/6</f>
        <v>0</v>
      </c>
      <c r="I137" s="21">
        <f>+SUMIFS('nabati '!AD:AD,'nabati '!$AG:$AG,Weekly!$A137,'nabati '!$AH:$AH,Weekly!$C$1)/60</f>
        <v>0</v>
      </c>
      <c r="J137" s="21">
        <f>+SUMIFS('nabati '!AK:AK,'nabati '!$AN:$AN,Weekly!$A137,'nabati '!$AO:$AO,Weekly!$C$1)/60</f>
        <v>0</v>
      </c>
      <c r="K137" s="21">
        <f>+SUMIFS('nabati '!AR:AR,'nabati '!$AU:$AU,Weekly!$A137,'nabati '!$AV:$AV,Weekly!$C$1)/60</f>
        <v>0</v>
      </c>
      <c r="L137" s="21">
        <f>+SUMIFS('nabati '!AY:AY,'nabati '!$BB:$BB,Weekly!$A137,'nabati '!$BC:$BC,Weekly!$C$1)/20</f>
        <v>0</v>
      </c>
      <c r="M137" s="337">
        <f>+SUMIFS('nabati '!BF:BF,'nabati '!$BI:$BI,Weekly!$A137,'nabati '!$BG:$BG,Weekly!$C$1)/6</f>
        <v>0</v>
      </c>
      <c r="N137" s="338">
        <f>+SUMIFS('nabati '!BM:BM,'nabati '!BP:BP,Weekly!$A137,'nabati '!BN:BN,Weekly!$C$1)/6</f>
        <v>0</v>
      </c>
      <c r="O137" s="336">
        <f t="shared" si="11"/>
        <v>0</v>
      </c>
    </row>
    <row r="138" spans="1:15" s="267" customFormat="1" ht="12.75" hidden="1" outlineLevel="1">
      <c r="A138" s="361">
        <v>296</v>
      </c>
      <c r="B138" s="205" t="s">
        <v>53</v>
      </c>
      <c r="C138" s="195" t="s">
        <v>185</v>
      </c>
      <c r="D138" s="359" t="s">
        <v>158</v>
      </c>
      <c r="E138" s="21">
        <f>+SUMIFS('nabati '!B:B,'nabati '!$E:$E,Weekly!$A138,'nabati '!$F:$F,Weekly!$C$1)/6</f>
        <v>0</v>
      </c>
      <c r="F138" s="21">
        <f>+SUMIFS('nabati '!I:I,'nabati '!$L:$L,Weekly!$A138,'nabati '!$M:$M,Weekly!$C$1)/6</f>
        <v>0</v>
      </c>
      <c r="G138" s="21">
        <f>+SUMIFS('nabati '!P:P,'nabati '!$S:$S,Weekly!$A138,'nabati '!$T:$T,Weekly!$C$1)/60</f>
        <v>0</v>
      </c>
      <c r="H138" s="21">
        <f>+SUMIFS('nabati '!W:W,'nabati '!$Z:$Z,Weekly!$A138,'nabati '!$AA:$AA,Weekly!$C$1)/6</f>
        <v>0</v>
      </c>
      <c r="I138" s="21">
        <f>+SUMIFS('nabati '!AD:AD,'nabati '!$AG:$AG,Weekly!$A138,'nabati '!$AH:$AH,Weekly!$C$1)/60</f>
        <v>0</v>
      </c>
      <c r="J138" s="21">
        <f>+SUMIFS('nabati '!AK:AK,'nabati '!$AN:$AN,Weekly!$A138,'nabati '!$AO:$AO,Weekly!$C$1)/60</f>
        <v>0</v>
      </c>
      <c r="K138" s="21">
        <f>+SUMIFS('nabati '!AR:AR,'nabati '!$AU:$AU,Weekly!$A138,'nabati '!$AV:$AV,Weekly!$C$1)/60</f>
        <v>0</v>
      </c>
      <c r="L138" s="21">
        <f>+SUMIFS('nabati '!AY:AY,'nabati '!$BB:$BB,Weekly!$A138,'nabati '!$BC:$BC,Weekly!$C$1)/20</f>
        <v>0</v>
      </c>
      <c r="M138" s="337">
        <f>+SUMIFS('nabati '!BF:BF,'nabati '!$BI:$BI,Weekly!$A138,'nabati '!$BG:$BG,Weekly!$C$1)/6</f>
        <v>0</v>
      </c>
      <c r="N138" s="338">
        <f>+SUMIFS('nabati '!BM:BM,'nabati '!BP:BP,Weekly!$A138,'nabati '!BN:BN,Weekly!$C$1)/6</f>
        <v>0</v>
      </c>
      <c r="O138" s="336">
        <f t="shared" si="11"/>
        <v>0</v>
      </c>
    </row>
    <row r="139" spans="1:15" s="267" customFormat="1" ht="12.75" hidden="1" outlineLevel="1">
      <c r="A139" s="361">
        <v>409</v>
      </c>
      <c r="B139" s="205" t="s">
        <v>53</v>
      </c>
      <c r="C139" s="195" t="s">
        <v>186</v>
      </c>
      <c r="D139" s="359" t="s">
        <v>158</v>
      </c>
      <c r="E139" s="21">
        <f>+SUMIFS('nabati '!B:B,'nabati '!$E:$E,Weekly!$A139,'nabati '!$F:$F,Weekly!$C$1)/6</f>
        <v>0</v>
      </c>
      <c r="F139" s="21">
        <f>+SUMIFS('nabati '!I:I,'nabati '!$L:$L,Weekly!$A139,'nabati '!$M:$M,Weekly!$C$1)/6</f>
        <v>0</v>
      </c>
      <c r="G139" s="21">
        <f>+SUMIFS('nabati '!P:P,'nabati '!$S:$S,Weekly!$A139,'nabati '!$T:$T,Weekly!$C$1)/60</f>
        <v>0</v>
      </c>
      <c r="H139" s="21">
        <f>+SUMIFS('nabati '!W:W,'nabati '!$Z:$Z,Weekly!$A139,'nabati '!$AA:$AA,Weekly!$C$1)/6</f>
        <v>0</v>
      </c>
      <c r="I139" s="21">
        <f>+SUMIFS('nabati '!AD:AD,'nabati '!$AG:$AG,Weekly!$A139,'nabati '!$AH:$AH,Weekly!$C$1)/60</f>
        <v>0</v>
      </c>
      <c r="J139" s="21">
        <f>+SUMIFS('nabati '!AK:AK,'nabati '!$AN:$AN,Weekly!$A139,'nabati '!$AO:$AO,Weekly!$C$1)/60</f>
        <v>0</v>
      </c>
      <c r="K139" s="21">
        <f>+SUMIFS('nabati '!AR:AR,'nabati '!$AU:$AU,Weekly!$A139,'nabati '!$AV:$AV,Weekly!$C$1)/60</f>
        <v>0</v>
      </c>
      <c r="L139" s="21">
        <f>+SUMIFS('nabati '!AY:AY,'nabati '!$BB:$BB,Weekly!$A139,'nabati '!$BC:$BC,Weekly!$C$1)/20</f>
        <v>0</v>
      </c>
      <c r="M139" s="337">
        <f>+SUMIFS('nabati '!BF:BF,'nabati '!$BI:$BI,Weekly!$A139,'nabati '!$BG:$BG,Weekly!$C$1)/6</f>
        <v>0</v>
      </c>
      <c r="N139" s="338">
        <f>+SUMIFS('nabati '!BM:BM,'nabati '!BP:BP,Weekly!$A139,'nabati '!BN:BN,Weekly!$C$1)/6</f>
        <v>0</v>
      </c>
      <c r="O139" s="336">
        <f t="shared" si="11"/>
        <v>0</v>
      </c>
    </row>
    <row r="140" spans="1:15" s="267" customFormat="1" ht="12.75" hidden="1" outlineLevel="1">
      <c r="A140" s="361">
        <v>410</v>
      </c>
      <c r="B140" s="205" t="s">
        <v>53</v>
      </c>
      <c r="C140" s="195" t="s">
        <v>187</v>
      </c>
      <c r="D140" s="359" t="s">
        <v>158</v>
      </c>
      <c r="E140" s="21">
        <f>+SUMIFS('nabati '!B:B,'nabati '!$E:$E,Weekly!$A140,'nabati '!$F:$F,Weekly!$C$1)/6</f>
        <v>0</v>
      </c>
      <c r="F140" s="21">
        <f>+SUMIFS('nabati '!I:I,'nabati '!$L:$L,Weekly!$A140,'nabati '!$M:$M,Weekly!$C$1)/6</f>
        <v>0</v>
      </c>
      <c r="G140" s="21">
        <f>+SUMIFS('nabati '!P:P,'nabati '!$S:$S,Weekly!$A140,'nabati '!$T:$T,Weekly!$C$1)/60</f>
        <v>0</v>
      </c>
      <c r="H140" s="21">
        <f>+SUMIFS('nabati '!W:W,'nabati '!$Z:$Z,Weekly!$A140,'nabati '!$AA:$AA,Weekly!$C$1)/6</f>
        <v>0</v>
      </c>
      <c r="I140" s="21">
        <f>+SUMIFS('nabati '!AD:AD,'nabati '!$AG:$AG,Weekly!$A140,'nabati '!$AH:$AH,Weekly!$C$1)/60</f>
        <v>0</v>
      </c>
      <c r="J140" s="21">
        <f>+SUMIFS('nabati '!AK:AK,'nabati '!$AN:$AN,Weekly!$A140,'nabati '!$AO:$AO,Weekly!$C$1)/60</f>
        <v>0</v>
      </c>
      <c r="K140" s="21">
        <f>+SUMIFS('nabati '!AR:AR,'nabati '!$AU:$AU,Weekly!$A140,'nabati '!$AV:$AV,Weekly!$C$1)/60</f>
        <v>0</v>
      </c>
      <c r="L140" s="21">
        <f>+SUMIFS('nabati '!AY:AY,'nabati '!$BB:$BB,Weekly!$A140,'nabati '!$BC:$BC,Weekly!$C$1)/20</f>
        <v>0</v>
      </c>
      <c r="M140" s="337">
        <f>+SUMIFS('nabati '!BF:BF,'nabati '!$BI:$BI,Weekly!$A140,'nabati '!$BG:$BG,Weekly!$C$1)/6</f>
        <v>0</v>
      </c>
      <c r="N140" s="338">
        <f>+SUMIFS('nabati '!BM:BM,'nabati '!BP:BP,Weekly!$A140,'nabati '!BN:BN,Weekly!$C$1)/6</f>
        <v>0</v>
      </c>
      <c r="O140" s="336">
        <f t="shared" si="11"/>
        <v>0</v>
      </c>
    </row>
    <row r="141" spans="1:15" s="267" customFormat="1" ht="12.75" hidden="1" outlineLevel="1">
      <c r="A141" s="361">
        <v>627</v>
      </c>
      <c r="B141" s="205" t="s">
        <v>53</v>
      </c>
      <c r="C141" s="195" t="s">
        <v>188</v>
      </c>
      <c r="D141" s="359" t="s">
        <v>158</v>
      </c>
      <c r="E141" s="21">
        <f>+SUMIFS('nabati '!B:B,'nabati '!$E:$E,Weekly!$A141,'nabati '!$F:$F,Weekly!$C$1)/6</f>
        <v>0</v>
      </c>
      <c r="F141" s="21">
        <f>+SUMIFS('nabati '!I:I,'nabati '!$L:$L,Weekly!$A141,'nabati '!$M:$M,Weekly!$C$1)/6</f>
        <v>0</v>
      </c>
      <c r="G141" s="21">
        <f>+SUMIFS('nabati '!P:P,'nabati '!$S:$S,Weekly!$A141,'nabati '!$T:$T,Weekly!$C$1)/60</f>
        <v>0</v>
      </c>
      <c r="H141" s="21">
        <f>+SUMIFS('nabati '!W:W,'nabati '!$Z:$Z,Weekly!$A141,'nabati '!$AA:$AA,Weekly!$C$1)/6</f>
        <v>0</v>
      </c>
      <c r="I141" s="21">
        <f>+SUMIFS('nabati '!AD:AD,'nabati '!$AG:$AG,Weekly!$A141,'nabati '!$AH:$AH,Weekly!$C$1)/60</f>
        <v>0</v>
      </c>
      <c r="J141" s="21">
        <f>+SUMIFS('nabati '!AK:AK,'nabati '!$AN:$AN,Weekly!$A141,'nabati '!$AO:$AO,Weekly!$C$1)/60</f>
        <v>0</v>
      </c>
      <c r="K141" s="21">
        <f>+SUMIFS('nabati '!AR:AR,'nabati '!$AU:$AU,Weekly!$A141,'nabati '!$AV:$AV,Weekly!$C$1)/60</f>
        <v>0</v>
      </c>
      <c r="L141" s="21">
        <f>+SUMIFS('nabati '!AY:AY,'nabati '!$BB:$BB,Weekly!$A141,'nabati '!$BC:$BC,Weekly!$C$1)/20</f>
        <v>0</v>
      </c>
      <c r="M141" s="337">
        <f>+SUMIFS('nabati '!BF:BF,'nabati '!$BI:$BI,Weekly!$A141,'nabati '!$BG:$BG,Weekly!$C$1)/6</f>
        <v>0</v>
      </c>
      <c r="N141" s="338">
        <f>+SUMIFS('nabati '!BM:BM,'nabati '!BP:BP,Weekly!$A141,'nabati '!BN:BN,Weekly!$C$1)/6</f>
        <v>0</v>
      </c>
      <c r="O141" s="336">
        <f t="shared" si="11"/>
        <v>0</v>
      </c>
    </row>
    <row r="142" spans="1:15" s="267" customFormat="1" ht="12.75" hidden="1" outlineLevel="1">
      <c r="A142" s="361">
        <v>630</v>
      </c>
      <c r="B142" s="205" t="s">
        <v>53</v>
      </c>
      <c r="C142" s="195" t="s">
        <v>189</v>
      </c>
      <c r="D142" s="359" t="s">
        <v>158</v>
      </c>
      <c r="E142" s="21">
        <f>+SUMIFS('nabati '!B:B,'nabati '!$E:$E,Weekly!$A142,'nabati '!$F:$F,Weekly!$C$1)/6</f>
        <v>0</v>
      </c>
      <c r="F142" s="21">
        <f>+SUMIFS('nabati '!I:I,'nabati '!$L:$L,Weekly!$A142,'nabati '!$M:$M,Weekly!$C$1)/6</f>
        <v>0</v>
      </c>
      <c r="G142" s="21">
        <f>+SUMIFS('nabati '!P:P,'nabati '!$S:$S,Weekly!$A142,'nabati '!$T:$T,Weekly!$C$1)/60</f>
        <v>0</v>
      </c>
      <c r="H142" s="21">
        <f>+SUMIFS('nabati '!W:W,'nabati '!$Z:$Z,Weekly!$A142,'nabati '!$AA:$AA,Weekly!$C$1)/6</f>
        <v>0</v>
      </c>
      <c r="I142" s="21">
        <f>+SUMIFS('nabati '!AD:AD,'nabati '!$AG:$AG,Weekly!$A142,'nabati '!$AH:$AH,Weekly!$C$1)/60</f>
        <v>0</v>
      </c>
      <c r="J142" s="21">
        <f>+SUMIFS('nabati '!AK:AK,'nabati '!$AN:$AN,Weekly!$A142,'nabati '!$AO:$AO,Weekly!$C$1)/60</f>
        <v>0</v>
      </c>
      <c r="K142" s="21">
        <f>+SUMIFS('nabati '!AR:AR,'nabati '!$AU:$AU,Weekly!$A142,'nabati '!$AV:$AV,Weekly!$C$1)/60</f>
        <v>0</v>
      </c>
      <c r="L142" s="21">
        <f>+SUMIFS('nabati '!AY:AY,'nabati '!$BB:$BB,Weekly!$A142,'nabati '!$BC:$BC,Weekly!$C$1)/20</f>
        <v>0</v>
      </c>
      <c r="M142" s="337">
        <f>+SUMIFS('nabati '!BF:BF,'nabati '!$BI:$BI,Weekly!$A142,'nabati '!$BG:$BG,Weekly!$C$1)/6</f>
        <v>0</v>
      </c>
      <c r="N142" s="338">
        <f>+SUMIFS('nabati '!BM:BM,'nabati '!BP:BP,Weekly!$A142,'nabati '!BN:BN,Weekly!$C$1)/6</f>
        <v>0</v>
      </c>
      <c r="O142" s="336">
        <f t="shared" si="11"/>
        <v>0</v>
      </c>
    </row>
    <row r="143" spans="1:15" s="267" customFormat="1" ht="12.75" hidden="1" outlineLevel="1">
      <c r="A143" s="361">
        <v>631</v>
      </c>
      <c r="B143" s="205" t="s">
        <v>53</v>
      </c>
      <c r="C143" s="195" t="s">
        <v>190</v>
      </c>
      <c r="D143" s="359" t="s">
        <v>158</v>
      </c>
      <c r="E143" s="21">
        <f>+SUMIFS('nabati '!B:B,'nabati '!$E:$E,Weekly!$A143,'nabati '!$F:$F,Weekly!$C$1)/6</f>
        <v>0</v>
      </c>
      <c r="F143" s="21">
        <f>+SUMIFS('nabati '!I:I,'nabati '!$L:$L,Weekly!$A143,'nabati '!$M:$M,Weekly!$C$1)/6</f>
        <v>0</v>
      </c>
      <c r="G143" s="21">
        <f>+SUMIFS('nabati '!P:P,'nabati '!$S:$S,Weekly!$A143,'nabati '!$T:$T,Weekly!$C$1)/60</f>
        <v>0</v>
      </c>
      <c r="H143" s="21">
        <f>+SUMIFS('nabati '!W:W,'nabati '!$Z:$Z,Weekly!$A143,'nabati '!$AA:$AA,Weekly!$C$1)/6</f>
        <v>0</v>
      </c>
      <c r="I143" s="21">
        <f>+SUMIFS('nabati '!AD:AD,'nabati '!$AG:$AG,Weekly!$A143,'nabati '!$AH:$AH,Weekly!$C$1)/60</f>
        <v>0</v>
      </c>
      <c r="J143" s="21">
        <f>+SUMIFS('nabati '!AK:AK,'nabati '!$AN:$AN,Weekly!$A143,'nabati '!$AO:$AO,Weekly!$C$1)/60</f>
        <v>0</v>
      </c>
      <c r="K143" s="21">
        <f>+SUMIFS('nabati '!AR:AR,'nabati '!$AU:$AU,Weekly!$A143,'nabati '!$AV:$AV,Weekly!$C$1)/60</f>
        <v>0</v>
      </c>
      <c r="L143" s="21">
        <f>+SUMIFS('nabati '!AY:AY,'nabati '!$BB:$BB,Weekly!$A143,'nabati '!$BC:$BC,Weekly!$C$1)/20</f>
        <v>0</v>
      </c>
      <c r="M143" s="337">
        <f>+SUMIFS('nabati '!BF:BF,'nabati '!$BI:$BI,Weekly!$A143,'nabati '!$BG:$BG,Weekly!$C$1)/6</f>
        <v>0</v>
      </c>
      <c r="N143" s="338">
        <f>+SUMIFS('nabati '!BM:BM,'nabati '!BP:BP,Weekly!$A143,'nabati '!BN:BN,Weekly!$C$1)/6</f>
        <v>0</v>
      </c>
      <c r="O143" s="336">
        <f t="shared" si="11"/>
        <v>0</v>
      </c>
    </row>
    <row r="144" spans="1:15" s="267" customFormat="1" ht="12.75" hidden="1" outlineLevel="1">
      <c r="A144" s="361">
        <v>634</v>
      </c>
      <c r="B144" s="205" t="s">
        <v>53</v>
      </c>
      <c r="C144" s="195" t="s">
        <v>191</v>
      </c>
      <c r="D144" s="359" t="s">
        <v>158</v>
      </c>
      <c r="E144" s="21">
        <f>+SUMIFS('nabati '!B:B,'nabati '!$E:$E,Weekly!$A144,'nabati '!$F:$F,Weekly!$C$1)/6</f>
        <v>0</v>
      </c>
      <c r="F144" s="21">
        <f>+SUMIFS('nabati '!I:I,'nabati '!$L:$L,Weekly!$A144,'nabati '!$M:$M,Weekly!$C$1)/6</f>
        <v>0</v>
      </c>
      <c r="G144" s="21">
        <f>+SUMIFS('nabati '!P:P,'nabati '!$S:$S,Weekly!$A144,'nabati '!$T:$T,Weekly!$C$1)/60</f>
        <v>0</v>
      </c>
      <c r="H144" s="21">
        <f>+SUMIFS('nabati '!W:W,'nabati '!$Z:$Z,Weekly!$A144,'nabati '!$AA:$AA,Weekly!$C$1)/6</f>
        <v>0</v>
      </c>
      <c r="I144" s="21">
        <f>+SUMIFS('nabati '!AD:AD,'nabati '!$AG:$AG,Weekly!$A144,'nabati '!$AH:$AH,Weekly!$C$1)/60</f>
        <v>0</v>
      </c>
      <c r="J144" s="21">
        <f>+SUMIFS('nabati '!AK:AK,'nabati '!$AN:$AN,Weekly!$A144,'nabati '!$AO:$AO,Weekly!$C$1)/60</f>
        <v>0</v>
      </c>
      <c r="K144" s="21">
        <f>+SUMIFS('nabati '!AR:AR,'nabati '!$AU:$AU,Weekly!$A144,'nabati '!$AV:$AV,Weekly!$C$1)/60</f>
        <v>0</v>
      </c>
      <c r="L144" s="21">
        <f>+SUMIFS('nabati '!AY:AY,'nabati '!$BB:$BB,Weekly!$A144,'nabati '!$BC:$BC,Weekly!$C$1)/20</f>
        <v>0</v>
      </c>
      <c r="M144" s="337">
        <f>+SUMIFS('nabati '!BF:BF,'nabati '!$BI:$BI,Weekly!$A144,'nabati '!$BG:$BG,Weekly!$C$1)/6</f>
        <v>0</v>
      </c>
      <c r="N144" s="338">
        <f>+SUMIFS('nabati '!BM:BM,'nabati '!BP:BP,Weekly!$A144,'nabati '!BN:BN,Weekly!$C$1)/6</f>
        <v>0</v>
      </c>
      <c r="O144" s="336">
        <f t="shared" si="11"/>
        <v>0</v>
      </c>
    </row>
    <row r="145" spans="1:15" s="267" customFormat="1" ht="12.75" hidden="1" outlineLevel="1">
      <c r="A145" s="361">
        <v>635</v>
      </c>
      <c r="B145" s="205" t="s">
        <v>53</v>
      </c>
      <c r="C145" s="195" t="s">
        <v>192</v>
      </c>
      <c r="D145" s="359" t="s">
        <v>158</v>
      </c>
      <c r="E145" s="21">
        <f>+SUMIFS('nabati '!B:B,'nabati '!$E:$E,Weekly!$A145,'nabati '!$F:$F,Weekly!$C$1)/6</f>
        <v>0</v>
      </c>
      <c r="F145" s="21">
        <f>+SUMIFS('nabati '!I:I,'nabati '!$L:$L,Weekly!$A145,'nabati '!$M:$M,Weekly!$C$1)/6</f>
        <v>0</v>
      </c>
      <c r="G145" s="21">
        <f>+SUMIFS('nabati '!P:P,'nabati '!$S:$S,Weekly!$A145,'nabati '!$T:$T,Weekly!$C$1)/60</f>
        <v>0</v>
      </c>
      <c r="H145" s="21">
        <f>+SUMIFS('nabati '!W:W,'nabati '!$Z:$Z,Weekly!$A145,'nabati '!$AA:$AA,Weekly!$C$1)/6</f>
        <v>0</v>
      </c>
      <c r="I145" s="21">
        <f>+SUMIFS('nabati '!AD:AD,'nabati '!$AG:$AG,Weekly!$A145,'nabati '!$AH:$AH,Weekly!$C$1)/60</f>
        <v>0</v>
      </c>
      <c r="J145" s="21">
        <f>+SUMIFS('nabati '!AK:AK,'nabati '!$AN:$AN,Weekly!$A145,'nabati '!$AO:$AO,Weekly!$C$1)/60</f>
        <v>0</v>
      </c>
      <c r="K145" s="21">
        <f>+SUMIFS('nabati '!AR:AR,'nabati '!$AU:$AU,Weekly!$A145,'nabati '!$AV:$AV,Weekly!$C$1)/60</f>
        <v>0</v>
      </c>
      <c r="L145" s="21">
        <f>+SUMIFS('nabati '!AY:AY,'nabati '!$BB:$BB,Weekly!$A145,'nabati '!$BC:$BC,Weekly!$C$1)/20</f>
        <v>0</v>
      </c>
      <c r="M145" s="337">
        <f>+SUMIFS('nabati '!BF:BF,'nabati '!$BI:$BI,Weekly!$A145,'nabati '!$BG:$BG,Weekly!$C$1)/6</f>
        <v>0</v>
      </c>
      <c r="N145" s="338">
        <f>+SUMIFS('nabati '!BM:BM,'nabati '!BP:BP,Weekly!$A145,'nabati '!BN:BN,Weekly!$C$1)/6</f>
        <v>0</v>
      </c>
      <c r="O145" s="336">
        <f t="shared" si="11"/>
        <v>0</v>
      </c>
    </row>
    <row r="146" spans="1:15" s="267" customFormat="1" ht="12.75" hidden="1" outlineLevel="1">
      <c r="A146" s="361">
        <v>636</v>
      </c>
      <c r="B146" s="205" t="s">
        <v>53</v>
      </c>
      <c r="C146" s="195" t="s">
        <v>193</v>
      </c>
      <c r="D146" s="359" t="s">
        <v>158</v>
      </c>
      <c r="E146" s="21">
        <f>+SUMIFS('nabati '!B:B,'nabati '!$E:$E,Weekly!$A146,'nabati '!$F:$F,Weekly!$C$1)/6</f>
        <v>0</v>
      </c>
      <c r="F146" s="21">
        <f>+SUMIFS('nabati '!I:I,'nabati '!$L:$L,Weekly!$A146,'nabati '!$M:$M,Weekly!$C$1)/6</f>
        <v>0</v>
      </c>
      <c r="G146" s="21">
        <f>+SUMIFS('nabati '!P:P,'nabati '!$S:$S,Weekly!$A146,'nabati '!$T:$T,Weekly!$C$1)/60</f>
        <v>0</v>
      </c>
      <c r="H146" s="21">
        <f>+SUMIFS('nabati '!W:W,'nabati '!$Z:$Z,Weekly!$A146,'nabati '!$AA:$AA,Weekly!$C$1)/6</f>
        <v>0</v>
      </c>
      <c r="I146" s="21">
        <f>+SUMIFS('nabati '!AD:AD,'nabati '!$AG:$AG,Weekly!$A146,'nabati '!$AH:$AH,Weekly!$C$1)/60</f>
        <v>0</v>
      </c>
      <c r="J146" s="21">
        <f>+SUMIFS('nabati '!AK:AK,'nabati '!$AN:$AN,Weekly!$A146,'nabati '!$AO:$AO,Weekly!$C$1)/60</f>
        <v>0</v>
      </c>
      <c r="K146" s="21">
        <f>+SUMIFS('nabati '!AR:AR,'nabati '!$AU:$AU,Weekly!$A146,'nabati '!$AV:$AV,Weekly!$C$1)/60</f>
        <v>0</v>
      </c>
      <c r="L146" s="21">
        <f>+SUMIFS('nabati '!AY:AY,'nabati '!$BB:$BB,Weekly!$A146,'nabati '!$BC:$BC,Weekly!$C$1)/20</f>
        <v>0</v>
      </c>
      <c r="M146" s="337">
        <f>+SUMIFS('nabati '!BF:BF,'nabati '!$BI:$BI,Weekly!$A146,'nabati '!$BG:$BG,Weekly!$C$1)/6</f>
        <v>0</v>
      </c>
      <c r="N146" s="338">
        <f>+SUMIFS('nabati '!BM:BM,'nabati '!BP:BP,Weekly!$A146,'nabati '!BN:BN,Weekly!$C$1)/6</f>
        <v>0</v>
      </c>
      <c r="O146" s="336">
        <f t="shared" si="11"/>
        <v>0</v>
      </c>
    </row>
    <row r="147" spans="1:15" s="267" customFormat="1" ht="12.75" hidden="1" outlineLevel="1">
      <c r="A147" s="361">
        <v>637</v>
      </c>
      <c r="B147" s="205" t="s">
        <v>53</v>
      </c>
      <c r="C147" s="195" t="s">
        <v>194</v>
      </c>
      <c r="D147" s="359" t="s">
        <v>158</v>
      </c>
      <c r="E147" s="21">
        <f>+SUMIFS('nabati '!B:B,'nabati '!$E:$E,Weekly!$A147,'nabati '!$F:$F,Weekly!$C$1)/6</f>
        <v>0</v>
      </c>
      <c r="F147" s="21">
        <f>+SUMIFS('nabati '!I:I,'nabati '!$L:$L,Weekly!$A147,'nabati '!$M:$M,Weekly!$C$1)/6</f>
        <v>0</v>
      </c>
      <c r="G147" s="21">
        <f>+SUMIFS('nabati '!P:P,'nabati '!$S:$S,Weekly!$A147,'nabati '!$T:$T,Weekly!$C$1)/60</f>
        <v>0</v>
      </c>
      <c r="H147" s="21">
        <f>+SUMIFS('nabati '!W:W,'nabati '!$Z:$Z,Weekly!$A147,'nabati '!$AA:$AA,Weekly!$C$1)/6</f>
        <v>0</v>
      </c>
      <c r="I147" s="21">
        <f>+SUMIFS('nabati '!AD:AD,'nabati '!$AG:$AG,Weekly!$A147,'nabati '!$AH:$AH,Weekly!$C$1)/60</f>
        <v>0</v>
      </c>
      <c r="J147" s="21">
        <f>+SUMIFS('nabati '!AK:AK,'nabati '!$AN:$AN,Weekly!$A147,'nabati '!$AO:$AO,Weekly!$C$1)/60</f>
        <v>0</v>
      </c>
      <c r="K147" s="21">
        <f>+SUMIFS('nabati '!AR:AR,'nabati '!$AU:$AU,Weekly!$A147,'nabati '!$AV:$AV,Weekly!$C$1)/60</f>
        <v>0</v>
      </c>
      <c r="L147" s="21">
        <f>+SUMIFS('nabati '!AY:AY,'nabati '!$BB:$BB,Weekly!$A147,'nabati '!$BC:$BC,Weekly!$C$1)/20</f>
        <v>0</v>
      </c>
      <c r="M147" s="337">
        <f>+SUMIFS('nabati '!BF:BF,'nabati '!$BI:$BI,Weekly!$A147,'nabati '!$BG:$BG,Weekly!$C$1)/6</f>
        <v>0</v>
      </c>
      <c r="N147" s="338">
        <f>+SUMIFS('nabati '!BM:BM,'nabati '!BP:BP,Weekly!$A147,'nabati '!BN:BN,Weekly!$C$1)/6</f>
        <v>0</v>
      </c>
      <c r="O147" s="336">
        <f t="shared" si="11"/>
        <v>0</v>
      </c>
    </row>
    <row r="148" spans="1:15" s="267" customFormat="1" ht="12.75" hidden="1" outlineLevel="1">
      <c r="A148" s="361">
        <v>645</v>
      </c>
      <c r="B148" s="205" t="s">
        <v>53</v>
      </c>
      <c r="C148" s="195" t="s">
        <v>195</v>
      </c>
      <c r="D148" s="359" t="s">
        <v>158</v>
      </c>
      <c r="E148" s="21">
        <f>+SUMIFS('nabati '!B:B,'nabati '!$E:$E,Weekly!$A148,'nabati '!$F:$F,Weekly!$C$1)/6</f>
        <v>0</v>
      </c>
      <c r="F148" s="21">
        <f>+SUMIFS('nabati '!I:I,'nabati '!$L:$L,Weekly!$A148,'nabati '!$M:$M,Weekly!$C$1)/6</f>
        <v>0</v>
      </c>
      <c r="G148" s="21">
        <f>+SUMIFS('nabati '!P:P,'nabati '!$S:$S,Weekly!$A148,'nabati '!$T:$T,Weekly!$C$1)/60</f>
        <v>0</v>
      </c>
      <c r="H148" s="21">
        <f>+SUMIFS('nabati '!W:W,'nabati '!$Z:$Z,Weekly!$A148,'nabati '!$AA:$AA,Weekly!$C$1)/6</f>
        <v>0</v>
      </c>
      <c r="I148" s="21">
        <f>+SUMIFS('nabati '!AD:AD,'nabati '!$AG:$AG,Weekly!$A148,'nabati '!$AH:$AH,Weekly!$C$1)/60</f>
        <v>0</v>
      </c>
      <c r="J148" s="21">
        <f>+SUMIFS('nabati '!AK:AK,'nabati '!$AN:$AN,Weekly!$A148,'nabati '!$AO:$AO,Weekly!$C$1)/60</f>
        <v>0</v>
      </c>
      <c r="K148" s="21">
        <f>+SUMIFS('nabati '!AR:AR,'nabati '!$AU:$AU,Weekly!$A148,'nabati '!$AV:$AV,Weekly!$C$1)/60</f>
        <v>0</v>
      </c>
      <c r="L148" s="21">
        <f>+SUMIFS('nabati '!AY:AY,'nabati '!$BB:$BB,Weekly!$A148,'nabati '!$BC:$BC,Weekly!$C$1)/20</f>
        <v>0</v>
      </c>
      <c r="M148" s="337">
        <f>+SUMIFS('nabati '!BF:BF,'nabati '!$BI:$BI,Weekly!$A148,'nabati '!$BG:$BG,Weekly!$C$1)/6</f>
        <v>0</v>
      </c>
      <c r="N148" s="338">
        <f>+SUMIFS('nabati '!BM:BM,'nabati '!BP:BP,Weekly!$A148,'nabati '!BN:BN,Weekly!$C$1)/6</f>
        <v>0</v>
      </c>
      <c r="O148" s="336">
        <f t="shared" si="11"/>
        <v>0</v>
      </c>
    </row>
    <row r="149" spans="1:15" s="267" customFormat="1" ht="12.75" hidden="1" outlineLevel="1">
      <c r="A149" s="361">
        <v>648</v>
      </c>
      <c r="B149" s="205" t="s">
        <v>53</v>
      </c>
      <c r="C149" s="195" t="s">
        <v>196</v>
      </c>
      <c r="D149" s="359" t="s">
        <v>158</v>
      </c>
      <c r="E149" s="21">
        <f>+SUMIFS('nabati '!B:B,'nabati '!$E:$E,Weekly!$A149,'nabati '!$F:$F,Weekly!$C$1)/6</f>
        <v>0</v>
      </c>
      <c r="F149" s="21">
        <f>+SUMIFS('nabati '!I:I,'nabati '!$L:$L,Weekly!$A149,'nabati '!$M:$M,Weekly!$C$1)/6</f>
        <v>0</v>
      </c>
      <c r="G149" s="21">
        <f>+SUMIFS('nabati '!P:P,'nabati '!$S:$S,Weekly!$A149,'nabati '!$T:$T,Weekly!$C$1)/60</f>
        <v>0</v>
      </c>
      <c r="H149" s="21">
        <f>+SUMIFS('nabati '!W:W,'nabati '!$Z:$Z,Weekly!$A149,'nabati '!$AA:$AA,Weekly!$C$1)/6</f>
        <v>0</v>
      </c>
      <c r="I149" s="21">
        <f>+SUMIFS('nabati '!AD:AD,'nabati '!$AG:$AG,Weekly!$A149,'nabati '!$AH:$AH,Weekly!$C$1)/60</f>
        <v>0</v>
      </c>
      <c r="J149" s="21">
        <f>+SUMIFS('nabati '!AK:AK,'nabati '!$AN:$AN,Weekly!$A149,'nabati '!$AO:$AO,Weekly!$C$1)/60</f>
        <v>0</v>
      </c>
      <c r="K149" s="21">
        <f>+SUMIFS('nabati '!AR:AR,'nabati '!$AU:$AU,Weekly!$A149,'nabati '!$AV:$AV,Weekly!$C$1)/60</f>
        <v>0</v>
      </c>
      <c r="L149" s="21">
        <f>+SUMIFS('nabati '!AY:AY,'nabati '!$BB:$BB,Weekly!$A149,'nabati '!$BC:$BC,Weekly!$C$1)/20</f>
        <v>0</v>
      </c>
      <c r="M149" s="337">
        <f>+SUMIFS('nabati '!BF:BF,'nabati '!$BI:$BI,Weekly!$A149,'nabati '!$BG:$BG,Weekly!$C$1)/6</f>
        <v>0</v>
      </c>
      <c r="N149" s="338">
        <f>+SUMIFS('nabati '!BM:BM,'nabati '!BP:BP,Weekly!$A149,'nabati '!BN:BN,Weekly!$C$1)/6</f>
        <v>0</v>
      </c>
      <c r="O149" s="336">
        <f t="shared" si="11"/>
        <v>0</v>
      </c>
    </row>
    <row r="150" spans="1:15" s="267" customFormat="1" ht="12.75" hidden="1" outlineLevel="1">
      <c r="A150" s="361">
        <v>652</v>
      </c>
      <c r="B150" s="205" t="s">
        <v>53</v>
      </c>
      <c r="C150" s="195" t="s">
        <v>197</v>
      </c>
      <c r="D150" s="359" t="s">
        <v>158</v>
      </c>
      <c r="E150" s="21">
        <f>+SUMIFS('nabati '!B:B,'nabati '!$E:$E,Weekly!$A150,'nabati '!$F:$F,Weekly!$C$1)/6</f>
        <v>0</v>
      </c>
      <c r="F150" s="21">
        <f>+SUMIFS('nabati '!I:I,'nabati '!$L:$L,Weekly!$A150,'nabati '!$M:$M,Weekly!$C$1)/6</f>
        <v>0</v>
      </c>
      <c r="G150" s="21">
        <f>+SUMIFS('nabati '!P:P,'nabati '!$S:$S,Weekly!$A150,'nabati '!$T:$T,Weekly!$C$1)/60</f>
        <v>0</v>
      </c>
      <c r="H150" s="21">
        <f>+SUMIFS('nabati '!W:W,'nabati '!$Z:$Z,Weekly!$A150,'nabati '!$AA:$AA,Weekly!$C$1)/6</f>
        <v>0</v>
      </c>
      <c r="I150" s="21">
        <f>+SUMIFS('nabati '!AD:AD,'nabati '!$AG:$AG,Weekly!$A150,'nabati '!$AH:$AH,Weekly!$C$1)/60</f>
        <v>0</v>
      </c>
      <c r="J150" s="21">
        <f>+SUMIFS('nabati '!AK:AK,'nabati '!$AN:$AN,Weekly!$A150,'nabati '!$AO:$AO,Weekly!$C$1)/60</f>
        <v>0</v>
      </c>
      <c r="K150" s="21">
        <f>+SUMIFS('nabati '!AR:AR,'nabati '!$AU:$AU,Weekly!$A150,'nabati '!$AV:$AV,Weekly!$C$1)/60</f>
        <v>0</v>
      </c>
      <c r="L150" s="21">
        <f>+SUMIFS('nabati '!AY:AY,'nabati '!$BB:$BB,Weekly!$A150,'nabati '!$BC:$BC,Weekly!$C$1)/20</f>
        <v>0</v>
      </c>
      <c r="M150" s="337">
        <f>+SUMIFS('nabati '!BF:BF,'nabati '!$BI:$BI,Weekly!$A150,'nabati '!$BG:$BG,Weekly!$C$1)/6</f>
        <v>0</v>
      </c>
      <c r="N150" s="338">
        <f>+SUMIFS('nabati '!BM:BM,'nabati '!BP:BP,Weekly!$A150,'nabati '!BN:BN,Weekly!$C$1)/6</f>
        <v>0</v>
      </c>
      <c r="O150" s="336">
        <f t="shared" ref="O150:O176" si="12">+SUMPRODUCT($E$1:$N$1,E150:N150)</f>
        <v>0</v>
      </c>
    </row>
    <row r="151" spans="1:15" s="267" customFormat="1" ht="12.75" hidden="1" outlineLevel="1">
      <c r="A151" s="361">
        <v>654</v>
      </c>
      <c r="B151" s="205" t="s">
        <v>53</v>
      </c>
      <c r="C151" s="195" t="s">
        <v>198</v>
      </c>
      <c r="D151" s="359" t="s">
        <v>158</v>
      </c>
      <c r="E151" s="21">
        <f>+SUMIFS('nabati '!B:B,'nabati '!$E:$E,Weekly!$A151,'nabati '!$F:$F,Weekly!$C$1)/6</f>
        <v>0</v>
      </c>
      <c r="F151" s="21">
        <f>+SUMIFS('nabati '!I:I,'nabati '!$L:$L,Weekly!$A151,'nabati '!$M:$M,Weekly!$C$1)/6</f>
        <v>0</v>
      </c>
      <c r="G151" s="21">
        <f>+SUMIFS('nabati '!P:P,'nabati '!$S:$S,Weekly!$A151,'nabati '!$T:$T,Weekly!$C$1)/60</f>
        <v>0</v>
      </c>
      <c r="H151" s="21">
        <f>+SUMIFS('nabati '!W:W,'nabati '!$Z:$Z,Weekly!$A151,'nabati '!$AA:$AA,Weekly!$C$1)/6</f>
        <v>0</v>
      </c>
      <c r="I151" s="21">
        <f>+SUMIFS('nabati '!AD:AD,'nabati '!$AG:$AG,Weekly!$A151,'nabati '!$AH:$AH,Weekly!$C$1)/60</f>
        <v>0</v>
      </c>
      <c r="J151" s="21">
        <f>+SUMIFS('nabati '!AK:AK,'nabati '!$AN:$AN,Weekly!$A151,'nabati '!$AO:$AO,Weekly!$C$1)/60</f>
        <v>0</v>
      </c>
      <c r="K151" s="21">
        <f>+SUMIFS('nabati '!AR:AR,'nabati '!$AU:$AU,Weekly!$A151,'nabati '!$AV:$AV,Weekly!$C$1)/60</f>
        <v>0</v>
      </c>
      <c r="L151" s="21">
        <f>+SUMIFS('nabati '!AY:AY,'nabati '!$BB:$BB,Weekly!$A151,'nabati '!$BC:$BC,Weekly!$C$1)/20</f>
        <v>0</v>
      </c>
      <c r="M151" s="337">
        <f>+SUMIFS('nabati '!BF:BF,'nabati '!$BI:$BI,Weekly!$A151,'nabati '!$BG:$BG,Weekly!$C$1)/6</f>
        <v>0</v>
      </c>
      <c r="N151" s="338">
        <f>+SUMIFS('nabati '!BM:BM,'nabati '!BP:BP,Weekly!$A151,'nabati '!BN:BN,Weekly!$C$1)/6</f>
        <v>0</v>
      </c>
      <c r="O151" s="336">
        <f t="shared" si="12"/>
        <v>0</v>
      </c>
    </row>
    <row r="152" spans="1:15" s="267" customFormat="1" ht="12.75" hidden="1" outlineLevel="1">
      <c r="A152" s="361">
        <v>655</v>
      </c>
      <c r="B152" s="205" t="s">
        <v>53</v>
      </c>
      <c r="C152" s="195" t="s">
        <v>199</v>
      </c>
      <c r="D152" s="359" t="s">
        <v>158</v>
      </c>
      <c r="E152" s="21">
        <f>+SUMIFS('nabati '!B:B,'nabati '!$E:$E,Weekly!$A152,'nabati '!$F:$F,Weekly!$C$1)/6</f>
        <v>0</v>
      </c>
      <c r="F152" s="21">
        <f>+SUMIFS('nabati '!I:I,'nabati '!$L:$L,Weekly!$A152,'nabati '!$M:$M,Weekly!$C$1)/6</f>
        <v>0</v>
      </c>
      <c r="G152" s="21">
        <f>+SUMIFS('nabati '!P:P,'nabati '!$S:$S,Weekly!$A152,'nabati '!$T:$T,Weekly!$C$1)/60</f>
        <v>0</v>
      </c>
      <c r="H152" s="21">
        <f>+SUMIFS('nabati '!W:W,'nabati '!$Z:$Z,Weekly!$A152,'nabati '!$AA:$AA,Weekly!$C$1)/6</f>
        <v>0</v>
      </c>
      <c r="I152" s="21">
        <f>+SUMIFS('nabati '!AD:AD,'nabati '!$AG:$AG,Weekly!$A152,'nabati '!$AH:$AH,Weekly!$C$1)/60</f>
        <v>0</v>
      </c>
      <c r="J152" s="21">
        <f>+SUMIFS('nabati '!AK:AK,'nabati '!$AN:$AN,Weekly!$A152,'nabati '!$AO:$AO,Weekly!$C$1)/60</f>
        <v>0</v>
      </c>
      <c r="K152" s="21">
        <f>+SUMIFS('nabati '!AR:AR,'nabati '!$AU:$AU,Weekly!$A152,'nabati '!$AV:$AV,Weekly!$C$1)/60</f>
        <v>0</v>
      </c>
      <c r="L152" s="21">
        <f>+SUMIFS('nabati '!AY:AY,'nabati '!$BB:$BB,Weekly!$A152,'nabati '!$BC:$BC,Weekly!$C$1)/20</f>
        <v>0</v>
      </c>
      <c r="M152" s="337">
        <f>+SUMIFS('nabati '!BF:BF,'nabati '!$BI:$BI,Weekly!$A152,'nabati '!$BG:$BG,Weekly!$C$1)/6</f>
        <v>0</v>
      </c>
      <c r="N152" s="338">
        <f>+SUMIFS('nabati '!BM:BM,'nabati '!BP:BP,Weekly!$A152,'nabati '!BN:BN,Weekly!$C$1)/6</f>
        <v>0</v>
      </c>
      <c r="O152" s="336">
        <f t="shared" si="12"/>
        <v>0</v>
      </c>
    </row>
    <row r="153" spans="1:15" s="267" customFormat="1" ht="12.75" hidden="1" outlineLevel="1">
      <c r="A153" s="361">
        <v>658</v>
      </c>
      <c r="B153" s="205" t="s">
        <v>53</v>
      </c>
      <c r="C153" s="195" t="s">
        <v>200</v>
      </c>
      <c r="D153" s="359" t="s">
        <v>158</v>
      </c>
      <c r="E153" s="21">
        <f>+SUMIFS('nabati '!B:B,'nabati '!$E:$E,Weekly!$A153,'nabati '!$F:$F,Weekly!$C$1)/6</f>
        <v>5</v>
      </c>
      <c r="F153" s="21">
        <f>+SUMIFS('nabati '!I:I,'nabati '!$L:$L,Weekly!$A153,'nabati '!$M:$M,Weekly!$C$1)/6</f>
        <v>0</v>
      </c>
      <c r="G153" s="21">
        <f>+SUMIFS('nabati '!P:P,'nabati '!$S:$S,Weekly!$A153,'nabati '!$T:$T,Weekly!$C$1)/60</f>
        <v>0</v>
      </c>
      <c r="H153" s="21">
        <f>+SUMIFS('nabati '!W:W,'nabati '!$Z:$Z,Weekly!$A153,'nabati '!$AA:$AA,Weekly!$C$1)/6</f>
        <v>0</v>
      </c>
      <c r="I153" s="21">
        <f>+SUMIFS('nabati '!AD:AD,'nabati '!$AG:$AG,Weekly!$A153,'nabati '!$AH:$AH,Weekly!$C$1)/60</f>
        <v>0</v>
      </c>
      <c r="J153" s="21">
        <f>+SUMIFS('nabati '!AK:AK,'nabati '!$AN:$AN,Weekly!$A153,'nabati '!$AO:$AO,Weekly!$C$1)/60</f>
        <v>0</v>
      </c>
      <c r="K153" s="21">
        <f>+SUMIFS('nabati '!AR:AR,'nabati '!$AU:$AU,Weekly!$A153,'nabati '!$AV:$AV,Weekly!$C$1)/60</f>
        <v>0</v>
      </c>
      <c r="L153" s="21">
        <f>+SUMIFS('nabati '!AY:AY,'nabati '!$BB:$BB,Weekly!$A153,'nabati '!$BC:$BC,Weekly!$C$1)/20</f>
        <v>0</v>
      </c>
      <c r="M153" s="337">
        <f>+SUMIFS('nabati '!BF:BF,'nabati '!$BI:$BI,Weekly!$A153,'nabati '!$BG:$BG,Weekly!$C$1)/6</f>
        <v>0</v>
      </c>
      <c r="N153" s="338">
        <f>+SUMIFS('nabati '!BM:BM,'nabati '!BP:BP,Weekly!$A153,'nabati '!BN:BN,Weekly!$C$1)/6</f>
        <v>0</v>
      </c>
      <c r="O153" s="336">
        <f t="shared" si="12"/>
        <v>629.5</v>
      </c>
    </row>
    <row r="154" spans="1:15" s="267" customFormat="1" ht="12.75" hidden="1" outlineLevel="1">
      <c r="A154" s="361">
        <v>659</v>
      </c>
      <c r="B154" s="205" t="s">
        <v>53</v>
      </c>
      <c r="C154" s="195" t="s">
        <v>201</v>
      </c>
      <c r="D154" s="359" t="s">
        <v>158</v>
      </c>
      <c r="E154" s="21">
        <f>+SUMIFS('nabati '!B:B,'nabati '!$E:$E,Weekly!$A154,'nabati '!$F:$F,Weekly!$C$1)/6</f>
        <v>1</v>
      </c>
      <c r="F154" s="21">
        <f>+SUMIFS('nabati '!I:I,'nabati '!$L:$L,Weekly!$A154,'nabati '!$M:$M,Weekly!$C$1)/6</f>
        <v>0</v>
      </c>
      <c r="G154" s="21">
        <f>+SUMIFS('nabati '!P:P,'nabati '!$S:$S,Weekly!$A154,'nabati '!$T:$T,Weekly!$C$1)/60</f>
        <v>0</v>
      </c>
      <c r="H154" s="21">
        <f>+SUMIFS('nabati '!W:W,'nabati '!$Z:$Z,Weekly!$A154,'nabati '!$AA:$AA,Weekly!$C$1)/6</f>
        <v>0</v>
      </c>
      <c r="I154" s="21">
        <f>+SUMIFS('nabati '!AD:AD,'nabati '!$AG:$AG,Weekly!$A154,'nabati '!$AH:$AH,Weekly!$C$1)/60</f>
        <v>0</v>
      </c>
      <c r="J154" s="21">
        <f>+SUMIFS('nabati '!AK:AK,'nabati '!$AN:$AN,Weekly!$A154,'nabati '!$AO:$AO,Weekly!$C$1)/60</f>
        <v>0</v>
      </c>
      <c r="K154" s="21">
        <f>+SUMIFS('nabati '!AR:AR,'nabati '!$AU:$AU,Weekly!$A154,'nabati '!$AV:$AV,Weekly!$C$1)/60</f>
        <v>0</v>
      </c>
      <c r="L154" s="21">
        <f>+SUMIFS('nabati '!AY:AY,'nabati '!$BB:$BB,Weekly!$A154,'nabati '!$BC:$BC,Weekly!$C$1)/20</f>
        <v>0</v>
      </c>
      <c r="M154" s="337">
        <f>+SUMIFS('nabati '!BF:BF,'nabati '!$BI:$BI,Weekly!$A154,'nabati '!$BG:$BG,Weekly!$C$1)/6</f>
        <v>0</v>
      </c>
      <c r="N154" s="338">
        <f>+SUMIFS('nabati '!BM:BM,'nabati '!BP:BP,Weekly!$A154,'nabati '!BN:BN,Weekly!$C$1)/6</f>
        <v>0</v>
      </c>
      <c r="O154" s="336">
        <f t="shared" si="12"/>
        <v>125.9</v>
      </c>
    </row>
    <row r="155" spans="1:15" s="267" customFormat="1" ht="12.75" hidden="1" outlineLevel="1">
      <c r="A155" s="361">
        <v>674</v>
      </c>
      <c r="B155" s="205" t="s">
        <v>53</v>
      </c>
      <c r="C155" s="195" t="s">
        <v>202</v>
      </c>
      <c r="D155" s="359" t="s">
        <v>158</v>
      </c>
      <c r="E155" s="21">
        <f>+SUMIFS('nabati '!B:B,'nabati '!$E:$E,Weekly!$A155,'nabati '!$F:$F,Weekly!$C$1)/6</f>
        <v>2</v>
      </c>
      <c r="F155" s="21">
        <f>+SUMIFS('nabati '!I:I,'nabati '!$L:$L,Weekly!$A155,'nabati '!$M:$M,Weekly!$C$1)/6</f>
        <v>0</v>
      </c>
      <c r="G155" s="21">
        <f>+SUMIFS('nabati '!P:P,'nabati '!$S:$S,Weekly!$A155,'nabati '!$T:$T,Weekly!$C$1)/60</f>
        <v>0</v>
      </c>
      <c r="H155" s="21">
        <f>+SUMIFS('nabati '!W:W,'nabati '!$Z:$Z,Weekly!$A155,'nabati '!$AA:$AA,Weekly!$C$1)/6</f>
        <v>0</v>
      </c>
      <c r="I155" s="21">
        <f>+SUMIFS('nabati '!AD:AD,'nabati '!$AG:$AG,Weekly!$A155,'nabati '!$AH:$AH,Weekly!$C$1)/60</f>
        <v>0</v>
      </c>
      <c r="J155" s="21">
        <f>+SUMIFS('nabati '!AK:AK,'nabati '!$AN:$AN,Weekly!$A155,'nabati '!$AO:$AO,Weekly!$C$1)/60</f>
        <v>0</v>
      </c>
      <c r="K155" s="21">
        <f>+SUMIFS('nabati '!AR:AR,'nabati '!$AU:$AU,Weekly!$A155,'nabati '!$AV:$AV,Weekly!$C$1)/60</f>
        <v>0</v>
      </c>
      <c r="L155" s="21">
        <f>+SUMIFS('nabati '!AY:AY,'nabati '!$BB:$BB,Weekly!$A155,'nabati '!$BC:$BC,Weekly!$C$1)/20</f>
        <v>0</v>
      </c>
      <c r="M155" s="337">
        <f>+SUMIFS('nabati '!BF:BF,'nabati '!$BI:$BI,Weekly!$A155,'nabati '!$BG:$BG,Weekly!$C$1)/6</f>
        <v>0</v>
      </c>
      <c r="N155" s="338">
        <f>+SUMIFS('nabati '!BM:BM,'nabati '!BP:BP,Weekly!$A155,'nabati '!BN:BN,Weekly!$C$1)/6</f>
        <v>0</v>
      </c>
      <c r="O155" s="336">
        <f t="shared" si="12"/>
        <v>251.8</v>
      </c>
    </row>
    <row r="156" spans="1:15" s="267" customFormat="1" ht="12.75" hidden="1" outlineLevel="1">
      <c r="A156" s="361">
        <v>683</v>
      </c>
      <c r="B156" s="205" t="s">
        <v>53</v>
      </c>
      <c r="C156" s="195" t="s">
        <v>203</v>
      </c>
      <c r="D156" s="359" t="s">
        <v>158</v>
      </c>
      <c r="E156" s="21">
        <f>+SUMIFS('nabati '!B:B,'nabati '!$E:$E,Weekly!$A156,'nabati '!$F:$F,Weekly!$C$1)/6</f>
        <v>0</v>
      </c>
      <c r="F156" s="21">
        <f>+SUMIFS('nabati '!I:I,'nabati '!$L:$L,Weekly!$A156,'nabati '!$M:$M,Weekly!$C$1)/6</f>
        <v>0</v>
      </c>
      <c r="G156" s="21">
        <f>+SUMIFS('nabati '!P:P,'nabati '!$S:$S,Weekly!$A156,'nabati '!$T:$T,Weekly!$C$1)/60</f>
        <v>0</v>
      </c>
      <c r="H156" s="21">
        <f>+SUMIFS('nabati '!W:W,'nabati '!$Z:$Z,Weekly!$A156,'nabati '!$AA:$AA,Weekly!$C$1)/6</f>
        <v>0</v>
      </c>
      <c r="I156" s="21">
        <f>+SUMIFS('nabati '!AD:AD,'nabati '!$AG:$AG,Weekly!$A156,'nabati '!$AH:$AH,Weekly!$C$1)/60</f>
        <v>0</v>
      </c>
      <c r="J156" s="21">
        <f>+SUMIFS('nabati '!AK:AK,'nabati '!$AN:$AN,Weekly!$A156,'nabati '!$AO:$AO,Weekly!$C$1)/60</f>
        <v>0</v>
      </c>
      <c r="K156" s="21">
        <f>+SUMIFS('nabati '!AR:AR,'nabati '!$AU:$AU,Weekly!$A156,'nabati '!$AV:$AV,Weekly!$C$1)/60</f>
        <v>0</v>
      </c>
      <c r="L156" s="21">
        <f>+SUMIFS('nabati '!AY:AY,'nabati '!$BB:$BB,Weekly!$A156,'nabati '!$BC:$BC,Weekly!$C$1)/20</f>
        <v>0</v>
      </c>
      <c r="M156" s="337">
        <f>+SUMIFS('nabati '!BF:BF,'nabati '!$BI:$BI,Weekly!$A156,'nabati '!$BG:$BG,Weekly!$C$1)/6</f>
        <v>0</v>
      </c>
      <c r="N156" s="338">
        <f>+SUMIFS('nabati '!BM:BM,'nabati '!BP:BP,Weekly!$A156,'nabati '!BN:BN,Weekly!$C$1)/6</f>
        <v>0</v>
      </c>
      <c r="O156" s="336">
        <f t="shared" si="12"/>
        <v>0</v>
      </c>
    </row>
    <row r="157" spans="1:15" s="267" customFormat="1" ht="12.75" hidden="1" outlineLevel="1">
      <c r="A157" s="361">
        <v>688</v>
      </c>
      <c r="B157" s="205" t="s">
        <v>53</v>
      </c>
      <c r="C157" s="195" t="s">
        <v>204</v>
      </c>
      <c r="D157" s="359" t="s">
        <v>158</v>
      </c>
      <c r="E157" s="21">
        <f>+SUMIFS('nabati '!B:B,'nabati '!$E:$E,Weekly!$A157,'nabati '!$F:$F,Weekly!$C$1)/6</f>
        <v>0</v>
      </c>
      <c r="F157" s="21">
        <f>+SUMIFS('nabati '!I:I,'nabati '!$L:$L,Weekly!$A157,'nabati '!$M:$M,Weekly!$C$1)/6</f>
        <v>0</v>
      </c>
      <c r="G157" s="21">
        <f>+SUMIFS('nabati '!P:P,'nabati '!$S:$S,Weekly!$A157,'nabati '!$T:$T,Weekly!$C$1)/60</f>
        <v>0</v>
      </c>
      <c r="H157" s="21">
        <f>+SUMIFS('nabati '!W:W,'nabati '!$Z:$Z,Weekly!$A157,'nabati '!$AA:$AA,Weekly!$C$1)/6</f>
        <v>0</v>
      </c>
      <c r="I157" s="21">
        <f>+SUMIFS('nabati '!AD:AD,'nabati '!$AG:$AG,Weekly!$A157,'nabati '!$AH:$AH,Weekly!$C$1)/60</f>
        <v>0</v>
      </c>
      <c r="J157" s="21">
        <f>+SUMIFS('nabati '!AK:AK,'nabati '!$AN:$AN,Weekly!$A157,'nabati '!$AO:$AO,Weekly!$C$1)/60</f>
        <v>0</v>
      </c>
      <c r="K157" s="21">
        <f>+SUMIFS('nabati '!AR:AR,'nabati '!$AU:$AU,Weekly!$A157,'nabati '!$AV:$AV,Weekly!$C$1)/60</f>
        <v>0</v>
      </c>
      <c r="L157" s="21">
        <f>+SUMIFS('nabati '!AY:AY,'nabati '!$BB:$BB,Weekly!$A157,'nabati '!$BC:$BC,Weekly!$C$1)/20</f>
        <v>0</v>
      </c>
      <c r="M157" s="337">
        <f>+SUMIFS('nabati '!BF:BF,'nabati '!$BI:$BI,Weekly!$A157,'nabati '!$BG:$BG,Weekly!$C$1)/6</f>
        <v>0</v>
      </c>
      <c r="N157" s="338">
        <f>+SUMIFS('nabati '!BM:BM,'nabati '!BP:BP,Weekly!$A157,'nabati '!BN:BN,Weekly!$C$1)/6</f>
        <v>0</v>
      </c>
      <c r="O157" s="336">
        <f t="shared" si="12"/>
        <v>0</v>
      </c>
    </row>
    <row r="158" spans="1:15" s="267" customFormat="1" ht="12.75" hidden="1" outlineLevel="1">
      <c r="A158" s="361">
        <v>689</v>
      </c>
      <c r="B158" s="205" t="s">
        <v>53</v>
      </c>
      <c r="C158" s="195" t="s">
        <v>205</v>
      </c>
      <c r="D158" s="359" t="s">
        <v>158</v>
      </c>
      <c r="E158" s="21">
        <f>+SUMIFS('nabati '!B:B,'nabati '!$E:$E,Weekly!$A158,'nabati '!$F:$F,Weekly!$C$1)/6</f>
        <v>0</v>
      </c>
      <c r="F158" s="21">
        <f>+SUMIFS('nabati '!I:I,'nabati '!$L:$L,Weekly!$A158,'nabati '!$M:$M,Weekly!$C$1)/6</f>
        <v>0</v>
      </c>
      <c r="G158" s="21">
        <f>+SUMIFS('nabati '!P:P,'nabati '!$S:$S,Weekly!$A158,'nabati '!$T:$T,Weekly!$C$1)/60</f>
        <v>0</v>
      </c>
      <c r="H158" s="21">
        <f>+SUMIFS('nabati '!W:W,'nabati '!$Z:$Z,Weekly!$A158,'nabati '!$AA:$AA,Weekly!$C$1)/6</f>
        <v>0</v>
      </c>
      <c r="I158" s="21">
        <f>+SUMIFS('nabati '!AD:AD,'nabati '!$AG:$AG,Weekly!$A158,'nabati '!$AH:$AH,Weekly!$C$1)/60</f>
        <v>0</v>
      </c>
      <c r="J158" s="21">
        <f>+SUMIFS('nabati '!AK:AK,'nabati '!$AN:$AN,Weekly!$A158,'nabati '!$AO:$AO,Weekly!$C$1)/60</f>
        <v>0</v>
      </c>
      <c r="K158" s="21">
        <f>+SUMIFS('nabati '!AR:AR,'nabati '!$AU:$AU,Weekly!$A158,'nabati '!$AV:$AV,Weekly!$C$1)/60</f>
        <v>0</v>
      </c>
      <c r="L158" s="21">
        <f>+SUMIFS('nabati '!AY:AY,'nabati '!$BB:$BB,Weekly!$A158,'nabati '!$BC:$BC,Weekly!$C$1)/20</f>
        <v>0</v>
      </c>
      <c r="M158" s="337">
        <f>+SUMIFS('nabati '!BF:BF,'nabati '!$BI:$BI,Weekly!$A158,'nabati '!$BG:$BG,Weekly!$C$1)/6</f>
        <v>0</v>
      </c>
      <c r="N158" s="338">
        <f>+SUMIFS('nabati '!BM:BM,'nabati '!BP:BP,Weekly!$A158,'nabati '!BN:BN,Weekly!$C$1)/6</f>
        <v>0</v>
      </c>
      <c r="O158" s="336">
        <f t="shared" si="12"/>
        <v>0</v>
      </c>
    </row>
    <row r="159" spans="1:15" s="267" customFormat="1" ht="12.75" hidden="1" outlineLevel="1">
      <c r="A159" s="361">
        <v>693</v>
      </c>
      <c r="B159" s="205" t="s">
        <v>53</v>
      </c>
      <c r="C159" s="195" t="s">
        <v>206</v>
      </c>
      <c r="D159" s="359" t="s">
        <v>158</v>
      </c>
      <c r="E159" s="21">
        <f>+SUMIFS('nabati '!B:B,'nabati '!$E:$E,Weekly!$A159,'nabati '!$F:$F,Weekly!$C$1)/6</f>
        <v>0</v>
      </c>
      <c r="F159" s="21">
        <f>+SUMIFS('nabati '!I:I,'nabati '!$L:$L,Weekly!$A159,'nabati '!$M:$M,Weekly!$C$1)/6</f>
        <v>0</v>
      </c>
      <c r="G159" s="21">
        <f>+SUMIFS('nabati '!P:P,'nabati '!$S:$S,Weekly!$A159,'nabati '!$T:$T,Weekly!$C$1)/60</f>
        <v>0</v>
      </c>
      <c r="H159" s="21">
        <f>+SUMIFS('nabati '!W:W,'nabati '!$Z:$Z,Weekly!$A159,'nabati '!$AA:$AA,Weekly!$C$1)/6</f>
        <v>0</v>
      </c>
      <c r="I159" s="21">
        <f>+SUMIFS('nabati '!AD:AD,'nabati '!$AG:$AG,Weekly!$A159,'nabati '!$AH:$AH,Weekly!$C$1)/60</f>
        <v>0</v>
      </c>
      <c r="J159" s="21">
        <f>+SUMIFS('nabati '!AK:AK,'nabati '!$AN:$AN,Weekly!$A159,'nabati '!$AO:$AO,Weekly!$C$1)/60</f>
        <v>0</v>
      </c>
      <c r="K159" s="21">
        <f>+SUMIFS('nabati '!AR:AR,'nabati '!$AU:$AU,Weekly!$A159,'nabati '!$AV:$AV,Weekly!$C$1)/60</f>
        <v>0</v>
      </c>
      <c r="L159" s="21">
        <f>+SUMIFS('nabati '!AY:AY,'nabati '!$BB:$BB,Weekly!$A159,'nabati '!$BC:$BC,Weekly!$C$1)/20</f>
        <v>0</v>
      </c>
      <c r="M159" s="337">
        <f>+SUMIFS('nabati '!BF:BF,'nabati '!$BI:$BI,Weekly!$A159,'nabati '!$BG:$BG,Weekly!$C$1)/6</f>
        <v>0</v>
      </c>
      <c r="N159" s="338">
        <f>+SUMIFS('nabati '!BM:BM,'nabati '!BP:BP,Weekly!$A159,'nabati '!BN:BN,Weekly!$C$1)/6</f>
        <v>0</v>
      </c>
      <c r="O159" s="336">
        <f t="shared" si="12"/>
        <v>0</v>
      </c>
    </row>
    <row r="160" spans="1:15" s="267" customFormat="1" ht="12.75" hidden="1" outlineLevel="1">
      <c r="A160" s="361">
        <v>2006</v>
      </c>
      <c r="B160" s="205" t="s">
        <v>53</v>
      </c>
      <c r="C160" s="195" t="s">
        <v>207</v>
      </c>
      <c r="D160" s="359" t="s">
        <v>158</v>
      </c>
      <c r="E160" s="21">
        <f>+SUMIFS('nabati '!B:B,'nabati '!$E:$E,Weekly!$A160,'nabati '!$F:$F,Weekly!$C$1)/6</f>
        <v>0</v>
      </c>
      <c r="F160" s="21">
        <f>+SUMIFS('nabati '!I:I,'nabati '!$L:$L,Weekly!$A160,'nabati '!$M:$M,Weekly!$C$1)/6</f>
        <v>0</v>
      </c>
      <c r="G160" s="21">
        <f>+SUMIFS('nabati '!P:P,'nabati '!$S:$S,Weekly!$A160,'nabati '!$T:$T,Weekly!$C$1)/60</f>
        <v>0</v>
      </c>
      <c r="H160" s="21">
        <f>+SUMIFS('nabati '!W:W,'nabati '!$Z:$Z,Weekly!$A160,'nabati '!$AA:$AA,Weekly!$C$1)/6</f>
        <v>0</v>
      </c>
      <c r="I160" s="21">
        <f>+SUMIFS('nabati '!AD:AD,'nabati '!$AG:$AG,Weekly!$A160,'nabati '!$AH:$AH,Weekly!$C$1)/60</f>
        <v>0</v>
      </c>
      <c r="J160" s="21">
        <f>+SUMIFS('nabati '!AK:AK,'nabati '!$AN:$AN,Weekly!$A160,'nabati '!$AO:$AO,Weekly!$C$1)/60</f>
        <v>0</v>
      </c>
      <c r="K160" s="21">
        <f>+SUMIFS('nabati '!AR:AR,'nabati '!$AU:$AU,Weekly!$A160,'nabati '!$AV:$AV,Weekly!$C$1)/60</f>
        <v>0</v>
      </c>
      <c r="L160" s="21">
        <f>+SUMIFS('nabati '!AY:AY,'nabati '!$BB:$BB,Weekly!$A160,'nabati '!$BC:$BC,Weekly!$C$1)/20</f>
        <v>0</v>
      </c>
      <c r="M160" s="337">
        <f>+SUMIFS('nabati '!BF:BF,'nabati '!$BI:$BI,Weekly!$A160,'nabati '!$BG:$BG,Weekly!$C$1)/6</f>
        <v>0</v>
      </c>
      <c r="N160" s="338">
        <f>+SUMIFS('nabati '!BM:BM,'nabati '!BP:BP,Weekly!$A160,'nabati '!BN:BN,Weekly!$C$1)/6</f>
        <v>0</v>
      </c>
      <c r="O160" s="336">
        <f t="shared" si="12"/>
        <v>0</v>
      </c>
    </row>
    <row r="161" spans="1:15" s="267" customFormat="1" ht="12.75" hidden="1" outlineLevel="1">
      <c r="A161" s="361">
        <v>2009</v>
      </c>
      <c r="B161" s="205" t="s">
        <v>53</v>
      </c>
      <c r="C161" s="195" t="s">
        <v>208</v>
      </c>
      <c r="D161" s="359" t="s">
        <v>158</v>
      </c>
      <c r="E161" s="21">
        <f>+SUMIFS('nabati '!B:B,'nabati '!$E:$E,Weekly!$A161,'nabati '!$F:$F,Weekly!$C$1)/6</f>
        <v>0</v>
      </c>
      <c r="F161" s="21">
        <f>+SUMIFS('nabati '!I:I,'nabati '!$L:$L,Weekly!$A161,'nabati '!$M:$M,Weekly!$C$1)/6</f>
        <v>0</v>
      </c>
      <c r="G161" s="21">
        <f>+SUMIFS('nabati '!P:P,'nabati '!$S:$S,Weekly!$A161,'nabati '!$T:$T,Weekly!$C$1)/60</f>
        <v>0</v>
      </c>
      <c r="H161" s="21">
        <f>+SUMIFS('nabati '!W:W,'nabati '!$Z:$Z,Weekly!$A161,'nabati '!$AA:$AA,Weekly!$C$1)/6</f>
        <v>0</v>
      </c>
      <c r="I161" s="21">
        <f>+SUMIFS('nabati '!AD:AD,'nabati '!$AG:$AG,Weekly!$A161,'nabati '!$AH:$AH,Weekly!$C$1)/60</f>
        <v>0</v>
      </c>
      <c r="J161" s="21">
        <f>+SUMIFS('nabati '!AK:AK,'nabati '!$AN:$AN,Weekly!$A161,'nabati '!$AO:$AO,Weekly!$C$1)/60</f>
        <v>0</v>
      </c>
      <c r="K161" s="21">
        <f>+SUMIFS('nabati '!AR:AR,'nabati '!$AU:$AU,Weekly!$A161,'nabati '!$AV:$AV,Weekly!$C$1)/60</f>
        <v>0</v>
      </c>
      <c r="L161" s="21">
        <f>+SUMIFS('nabati '!AY:AY,'nabati '!$BB:$BB,Weekly!$A161,'nabati '!$BC:$BC,Weekly!$C$1)/20</f>
        <v>0</v>
      </c>
      <c r="M161" s="337">
        <f>+SUMIFS('nabati '!BF:BF,'nabati '!$BI:$BI,Weekly!$A161,'nabati '!$BG:$BG,Weekly!$C$1)/6</f>
        <v>0</v>
      </c>
      <c r="N161" s="338">
        <f>+SUMIFS('nabati '!BM:BM,'nabati '!BP:BP,Weekly!$A161,'nabati '!BN:BN,Weekly!$C$1)/6</f>
        <v>0</v>
      </c>
      <c r="O161" s="336">
        <f t="shared" si="12"/>
        <v>0</v>
      </c>
    </row>
    <row r="162" spans="1:15" s="267" customFormat="1" ht="12.75" hidden="1" outlineLevel="1">
      <c r="A162" s="361">
        <v>2023</v>
      </c>
      <c r="B162" s="205" t="s">
        <v>53</v>
      </c>
      <c r="C162" s="195" t="s">
        <v>209</v>
      </c>
      <c r="D162" s="359" t="s">
        <v>158</v>
      </c>
      <c r="E162" s="21">
        <f>+SUMIFS('nabati '!B:B,'nabati '!$E:$E,Weekly!$A162,'nabati '!$F:$F,Weekly!$C$1)/6</f>
        <v>0</v>
      </c>
      <c r="F162" s="21">
        <f>+SUMIFS('nabati '!I:I,'nabati '!$L:$L,Weekly!$A162,'nabati '!$M:$M,Weekly!$C$1)/6</f>
        <v>0</v>
      </c>
      <c r="G162" s="21">
        <f>+SUMIFS('nabati '!P:P,'nabati '!$S:$S,Weekly!$A162,'nabati '!$T:$T,Weekly!$C$1)/60</f>
        <v>0</v>
      </c>
      <c r="H162" s="21">
        <f>+SUMIFS('nabati '!W:W,'nabati '!$Z:$Z,Weekly!$A162,'nabati '!$AA:$AA,Weekly!$C$1)/6</f>
        <v>0</v>
      </c>
      <c r="I162" s="21">
        <f>+SUMIFS('nabati '!AD:AD,'nabati '!$AG:$AG,Weekly!$A162,'nabati '!$AH:$AH,Weekly!$C$1)/60</f>
        <v>0</v>
      </c>
      <c r="J162" s="21">
        <f>+SUMIFS('nabati '!AK:AK,'nabati '!$AN:$AN,Weekly!$A162,'nabati '!$AO:$AO,Weekly!$C$1)/60</f>
        <v>0</v>
      </c>
      <c r="K162" s="21">
        <f>+SUMIFS('nabati '!AR:AR,'nabati '!$AU:$AU,Weekly!$A162,'nabati '!$AV:$AV,Weekly!$C$1)/60</f>
        <v>0</v>
      </c>
      <c r="L162" s="21">
        <f>+SUMIFS('nabati '!AY:AY,'nabati '!$BB:$BB,Weekly!$A162,'nabati '!$BC:$BC,Weekly!$C$1)/20</f>
        <v>0</v>
      </c>
      <c r="M162" s="337">
        <f>+SUMIFS('nabati '!BF:BF,'nabati '!$BI:$BI,Weekly!$A162,'nabati '!$BG:$BG,Weekly!$C$1)/6</f>
        <v>0</v>
      </c>
      <c r="N162" s="338">
        <f>+SUMIFS('nabati '!BM:BM,'nabati '!BP:BP,Weekly!$A162,'nabati '!BN:BN,Weekly!$C$1)/6</f>
        <v>0</v>
      </c>
      <c r="O162" s="336">
        <f t="shared" si="12"/>
        <v>0</v>
      </c>
    </row>
    <row r="163" spans="1:15" s="267" customFormat="1" ht="12.75" hidden="1" outlineLevel="1">
      <c r="A163" s="361">
        <v>2021</v>
      </c>
      <c r="B163" s="205" t="s">
        <v>53</v>
      </c>
      <c r="C163" s="195" t="s">
        <v>210</v>
      </c>
      <c r="D163" s="359" t="s">
        <v>158</v>
      </c>
      <c r="E163" s="21">
        <f>+SUMIFS('nabati '!B:B,'nabati '!$E:$E,Weekly!$A163,'nabati '!$F:$F,Weekly!$C$1)/6</f>
        <v>0</v>
      </c>
      <c r="F163" s="21">
        <f>+SUMIFS('nabati '!I:I,'nabati '!$L:$L,Weekly!$A163,'nabati '!$M:$M,Weekly!$C$1)/6</f>
        <v>0</v>
      </c>
      <c r="G163" s="21">
        <f>+SUMIFS('nabati '!P:P,'nabati '!$S:$S,Weekly!$A163,'nabati '!$T:$T,Weekly!$C$1)/60</f>
        <v>0</v>
      </c>
      <c r="H163" s="21">
        <f>+SUMIFS('nabati '!W:W,'nabati '!$Z:$Z,Weekly!$A163,'nabati '!$AA:$AA,Weekly!$C$1)/6</f>
        <v>0</v>
      </c>
      <c r="I163" s="21">
        <f>+SUMIFS('nabati '!AD:AD,'nabati '!$AG:$AG,Weekly!$A163,'nabati '!$AH:$AH,Weekly!$C$1)/60</f>
        <v>0</v>
      </c>
      <c r="J163" s="21">
        <f>+SUMIFS('nabati '!AK:AK,'nabati '!$AN:$AN,Weekly!$A163,'nabati '!$AO:$AO,Weekly!$C$1)/60</f>
        <v>0</v>
      </c>
      <c r="K163" s="21">
        <f>+SUMIFS('nabati '!AR:AR,'nabati '!$AU:$AU,Weekly!$A163,'nabati '!$AV:$AV,Weekly!$C$1)/60</f>
        <v>0</v>
      </c>
      <c r="L163" s="21">
        <f>+SUMIFS('nabati '!AY:AY,'nabati '!$BB:$BB,Weekly!$A163,'nabati '!$BC:$BC,Weekly!$C$1)/20</f>
        <v>0</v>
      </c>
      <c r="M163" s="337">
        <f>+SUMIFS('nabati '!BF:BF,'nabati '!$BI:$BI,Weekly!$A163,'nabati '!$BG:$BG,Weekly!$C$1)/6</f>
        <v>0</v>
      </c>
      <c r="N163" s="338">
        <f>+SUMIFS('nabati '!BM:BM,'nabati '!BP:BP,Weekly!$A163,'nabati '!BN:BN,Weekly!$C$1)/6</f>
        <v>0</v>
      </c>
      <c r="O163" s="336">
        <f t="shared" si="12"/>
        <v>0</v>
      </c>
    </row>
    <row r="164" spans="1:15" s="267" customFormat="1" ht="12.75" hidden="1" outlineLevel="1">
      <c r="A164" s="361">
        <v>2027</v>
      </c>
      <c r="B164" s="205" t="s">
        <v>53</v>
      </c>
      <c r="C164" s="195" t="s">
        <v>211</v>
      </c>
      <c r="D164" s="359" t="s">
        <v>158</v>
      </c>
      <c r="E164" s="21">
        <f>+SUMIFS('nabati '!B:B,'nabati '!$E:$E,Weekly!$A164,'nabati '!$F:$F,Weekly!$C$1)/6</f>
        <v>0</v>
      </c>
      <c r="F164" s="21">
        <f>+SUMIFS('nabati '!I:I,'nabati '!$L:$L,Weekly!$A164,'nabati '!$M:$M,Weekly!$C$1)/6</f>
        <v>0</v>
      </c>
      <c r="G164" s="21">
        <f>+SUMIFS('nabati '!P:P,'nabati '!$S:$S,Weekly!$A164,'nabati '!$T:$T,Weekly!$C$1)/60</f>
        <v>0</v>
      </c>
      <c r="H164" s="21">
        <f>+SUMIFS('nabati '!W:W,'nabati '!$Z:$Z,Weekly!$A164,'nabati '!$AA:$AA,Weekly!$C$1)/6</f>
        <v>0</v>
      </c>
      <c r="I164" s="21">
        <f>+SUMIFS('nabati '!AD:AD,'nabati '!$AG:$AG,Weekly!$A164,'nabati '!$AH:$AH,Weekly!$C$1)/60</f>
        <v>0</v>
      </c>
      <c r="J164" s="21">
        <f>+SUMIFS('nabati '!AK:AK,'nabati '!$AN:$AN,Weekly!$A164,'nabati '!$AO:$AO,Weekly!$C$1)/60</f>
        <v>0</v>
      </c>
      <c r="K164" s="21">
        <f>+SUMIFS('nabati '!AR:AR,'nabati '!$AU:$AU,Weekly!$A164,'nabati '!$AV:$AV,Weekly!$C$1)/60</f>
        <v>0</v>
      </c>
      <c r="L164" s="21">
        <f>+SUMIFS('nabati '!AY:AY,'nabati '!$BB:$BB,Weekly!$A164,'nabati '!$BC:$BC,Weekly!$C$1)/20</f>
        <v>0</v>
      </c>
      <c r="M164" s="337">
        <f>+SUMIFS('nabati '!BF:BF,'nabati '!$BI:$BI,Weekly!$A164,'nabati '!$BG:$BG,Weekly!$C$1)/6</f>
        <v>0</v>
      </c>
      <c r="N164" s="338">
        <f>+SUMIFS('nabati '!BM:BM,'nabati '!BP:BP,Weekly!$A164,'nabati '!BN:BN,Weekly!$C$1)/6</f>
        <v>0</v>
      </c>
      <c r="O164" s="336">
        <f t="shared" si="12"/>
        <v>0</v>
      </c>
    </row>
    <row r="165" spans="1:15" s="267" customFormat="1" ht="12.75" hidden="1" outlineLevel="1">
      <c r="A165" s="361">
        <v>2028</v>
      </c>
      <c r="B165" s="205" t="s">
        <v>53</v>
      </c>
      <c r="C165" s="195" t="s">
        <v>212</v>
      </c>
      <c r="D165" s="359" t="s">
        <v>158</v>
      </c>
      <c r="E165" s="21">
        <f>+SUMIFS('nabati '!B:B,'nabati '!$E:$E,Weekly!$A165,'nabati '!$F:$F,Weekly!$C$1)/6</f>
        <v>0</v>
      </c>
      <c r="F165" s="21">
        <f>+SUMIFS('nabati '!I:I,'nabati '!$L:$L,Weekly!$A165,'nabati '!$M:$M,Weekly!$C$1)/6</f>
        <v>0</v>
      </c>
      <c r="G165" s="21">
        <f>+SUMIFS('nabati '!P:P,'nabati '!$S:$S,Weekly!$A165,'nabati '!$T:$T,Weekly!$C$1)/60</f>
        <v>0</v>
      </c>
      <c r="H165" s="21">
        <f>+SUMIFS('nabati '!W:W,'nabati '!$Z:$Z,Weekly!$A165,'nabati '!$AA:$AA,Weekly!$C$1)/6</f>
        <v>0</v>
      </c>
      <c r="I165" s="21">
        <f>+SUMIFS('nabati '!AD:AD,'nabati '!$AG:$AG,Weekly!$A165,'nabati '!$AH:$AH,Weekly!$C$1)/60</f>
        <v>0</v>
      </c>
      <c r="J165" s="21">
        <f>+SUMIFS('nabati '!AK:AK,'nabati '!$AN:$AN,Weekly!$A165,'nabati '!$AO:$AO,Weekly!$C$1)/60</f>
        <v>0</v>
      </c>
      <c r="K165" s="21">
        <f>+SUMIFS('nabati '!AR:AR,'nabati '!$AU:$AU,Weekly!$A165,'nabati '!$AV:$AV,Weekly!$C$1)/60</f>
        <v>0</v>
      </c>
      <c r="L165" s="21">
        <f>+SUMIFS('nabati '!AY:AY,'nabati '!$BB:$BB,Weekly!$A165,'nabati '!$BC:$BC,Weekly!$C$1)/20</f>
        <v>0</v>
      </c>
      <c r="M165" s="337">
        <f>+SUMIFS('nabati '!BF:BF,'nabati '!$BI:$BI,Weekly!$A165,'nabati '!$BG:$BG,Weekly!$C$1)/6</f>
        <v>0</v>
      </c>
      <c r="N165" s="338">
        <f>+SUMIFS('nabati '!BM:BM,'nabati '!BP:BP,Weekly!$A165,'nabati '!BN:BN,Weekly!$C$1)/6</f>
        <v>0</v>
      </c>
      <c r="O165" s="336">
        <f t="shared" si="12"/>
        <v>0</v>
      </c>
    </row>
    <row r="166" spans="1:15" s="267" customFormat="1" ht="12.75" hidden="1" outlineLevel="1">
      <c r="A166" s="361">
        <v>2029</v>
      </c>
      <c r="B166" s="205" t="s">
        <v>53</v>
      </c>
      <c r="C166" s="195" t="s">
        <v>213</v>
      </c>
      <c r="D166" s="359" t="s">
        <v>158</v>
      </c>
      <c r="E166" s="21">
        <f>+SUMIFS('nabati '!B:B,'nabati '!$E:$E,Weekly!$A166,'nabati '!$F:$F,Weekly!$C$1)/6</f>
        <v>0</v>
      </c>
      <c r="F166" s="21">
        <f>+SUMIFS('nabati '!I:I,'nabati '!$L:$L,Weekly!$A166,'nabati '!$M:$M,Weekly!$C$1)/6</f>
        <v>0</v>
      </c>
      <c r="G166" s="21">
        <f>+SUMIFS('nabati '!P:P,'nabati '!$S:$S,Weekly!$A166,'nabati '!$T:$T,Weekly!$C$1)/60</f>
        <v>0</v>
      </c>
      <c r="H166" s="21">
        <f>+SUMIFS('nabati '!W:W,'nabati '!$Z:$Z,Weekly!$A166,'nabati '!$AA:$AA,Weekly!$C$1)/6</f>
        <v>0</v>
      </c>
      <c r="I166" s="21">
        <f>+SUMIFS('nabati '!AD:AD,'nabati '!$AG:$AG,Weekly!$A166,'nabati '!$AH:$AH,Weekly!$C$1)/60</f>
        <v>0</v>
      </c>
      <c r="J166" s="21">
        <f>+SUMIFS('nabati '!AK:AK,'nabati '!$AN:$AN,Weekly!$A166,'nabati '!$AO:$AO,Weekly!$C$1)/60</f>
        <v>0</v>
      </c>
      <c r="K166" s="21">
        <f>+SUMIFS('nabati '!AR:AR,'nabati '!$AU:$AU,Weekly!$A166,'nabati '!$AV:$AV,Weekly!$C$1)/60</f>
        <v>0</v>
      </c>
      <c r="L166" s="21">
        <f>+SUMIFS('nabati '!AY:AY,'nabati '!$BB:$BB,Weekly!$A166,'nabati '!$BC:$BC,Weekly!$C$1)/20</f>
        <v>0</v>
      </c>
      <c r="M166" s="337">
        <f>+SUMIFS('nabati '!BF:BF,'nabati '!$BI:$BI,Weekly!$A166,'nabati '!$BG:$BG,Weekly!$C$1)/6</f>
        <v>0</v>
      </c>
      <c r="N166" s="338">
        <f>+SUMIFS('nabati '!BM:BM,'nabati '!BP:BP,Weekly!$A166,'nabati '!BN:BN,Weekly!$C$1)/6</f>
        <v>0</v>
      </c>
      <c r="O166" s="336">
        <f t="shared" si="12"/>
        <v>0</v>
      </c>
    </row>
    <row r="167" spans="1:15" s="267" customFormat="1" ht="12.75" hidden="1" outlineLevel="1">
      <c r="A167" s="361">
        <v>2030</v>
      </c>
      <c r="B167" s="205" t="s">
        <v>53</v>
      </c>
      <c r="C167" s="195" t="s">
        <v>214</v>
      </c>
      <c r="D167" s="359" t="s">
        <v>158</v>
      </c>
      <c r="E167" s="21">
        <f>+SUMIFS('nabati '!B:B,'nabati '!$E:$E,Weekly!$A167,'nabati '!$F:$F,Weekly!$C$1)/6</f>
        <v>0</v>
      </c>
      <c r="F167" s="21">
        <f>+SUMIFS('nabati '!I:I,'nabati '!$L:$L,Weekly!$A167,'nabati '!$M:$M,Weekly!$C$1)/6</f>
        <v>0</v>
      </c>
      <c r="G167" s="21">
        <f>+SUMIFS('nabati '!P:P,'nabati '!$S:$S,Weekly!$A167,'nabati '!$T:$T,Weekly!$C$1)/60</f>
        <v>0</v>
      </c>
      <c r="H167" s="21">
        <f>+SUMIFS('nabati '!W:W,'nabati '!$Z:$Z,Weekly!$A167,'nabati '!$AA:$AA,Weekly!$C$1)/6</f>
        <v>0</v>
      </c>
      <c r="I167" s="21">
        <f>+SUMIFS('nabati '!AD:AD,'nabati '!$AG:$AG,Weekly!$A167,'nabati '!$AH:$AH,Weekly!$C$1)/60</f>
        <v>0</v>
      </c>
      <c r="J167" s="21">
        <f>+SUMIFS('nabati '!AK:AK,'nabati '!$AN:$AN,Weekly!$A167,'nabati '!$AO:$AO,Weekly!$C$1)/60</f>
        <v>0</v>
      </c>
      <c r="K167" s="21">
        <f>+SUMIFS('nabati '!AR:AR,'nabati '!$AU:$AU,Weekly!$A167,'nabati '!$AV:$AV,Weekly!$C$1)/60</f>
        <v>0</v>
      </c>
      <c r="L167" s="21">
        <f>+SUMIFS('nabati '!AY:AY,'nabati '!$BB:$BB,Weekly!$A167,'nabati '!$BC:$BC,Weekly!$C$1)/20</f>
        <v>0</v>
      </c>
      <c r="M167" s="337">
        <f>+SUMIFS('nabati '!BF:BF,'nabati '!$BI:$BI,Weekly!$A167,'nabati '!$BG:$BG,Weekly!$C$1)/6</f>
        <v>0</v>
      </c>
      <c r="N167" s="338">
        <f>+SUMIFS('nabati '!BM:BM,'nabati '!BP:BP,Weekly!$A167,'nabati '!BN:BN,Weekly!$C$1)/6</f>
        <v>0</v>
      </c>
      <c r="O167" s="336">
        <f t="shared" si="12"/>
        <v>0</v>
      </c>
    </row>
    <row r="168" spans="1:15" s="267" customFormat="1" ht="12.75" hidden="1" outlineLevel="1">
      <c r="A168" s="361">
        <v>2031</v>
      </c>
      <c r="B168" s="205" t="s">
        <v>53</v>
      </c>
      <c r="C168" s="195" t="s">
        <v>215</v>
      </c>
      <c r="D168" s="359" t="s">
        <v>158</v>
      </c>
      <c r="E168" s="21">
        <f>+SUMIFS('nabati '!B:B,'nabati '!$E:$E,Weekly!$A168,'nabati '!$F:$F,Weekly!$C$1)/6</f>
        <v>1</v>
      </c>
      <c r="F168" s="21">
        <f>+SUMIFS('nabati '!I:I,'nabati '!$L:$L,Weekly!$A168,'nabati '!$M:$M,Weekly!$C$1)/6</f>
        <v>0</v>
      </c>
      <c r="G168" s="21">
        <f>+SUMIFS('nabati '!P:P,'nabati '!$S:$S,Weekly!$A168,'nabati '!$T:$T,Weekly!$C$1)/60</f>
        <v>0</v>
      </c>
      <c r="H168" s="21">
        <f>+SUMIFS('nabati '!W:W,'nabati '!$Z:$Z,Weekly!$A168,'nabati '!$AA:$AA,Weekly!$C$1)/6</f>
        <v>0</v>
      </c>
      <c r="I168" s="21">
        <f>+SUMIFS('nabati '!AD:AD,'nabati '!$AG:$AG,Weekly!$A168,'nabati '!$AH:$AH,Weekly!$C$1)/60</f>
        <v>0</v>
      </c>
      <c r="J168" s="21">
        <f>+SUMIFS('nabati '!AK:AK,'nabati '!$AN:$AN,Weekly!$A168,'nabati '!$AO:$AO,Weekly!$C$1)/60</f>
        <v>0</v>
      </c>
      <c r="K168" s="21">
        <f>+SUMIFS('nabati '!AR:AR,'nabati '!$AU:$AU,Weekly!$A168,'nabati '!$AV:$AV,Weekly!$C$1)/60</f>
        <v>0</v>
      </c>
      <c r="L168" s="21">
        <f>+SUMIFS('nabati '!AY:AY,'nabati '!$BB:$BB,Weekly!$A168,'nabati '!$BC:$BC,Weekly!$C$1)/20</f>
        <v>0</v>
      </c>
      <c r="M168" s="337">
        <f>+SUMIFS('nabati '!BF:BF,'nabati '!$BI:$BI,Weekly!$A168,'nabati '!$BG:$BG,Weekly!$C$1)/6</f>
        <v>0</v>
      </c>
      <c r="N168" s="338">
        <f>+SUMIFS('nabati '!BM:BM,'nabati '!BP:BP,Weekly!$A168,'nabati '!BN:BN,Weekly!$C$1)/6</f>
        <v>0</v>
      </c>
      <c r="O168" s="336">
        <f t="shared" si="12"/>
        <v>125.9</v>
      </c>
    </row>
    <row r="169" spans="1:15" s="267" customFormat="1" ht="12.75" hidden="1" outlineLevel="1">
      <c r="A169" s="361">
        <v>2045</v>
      </c>
      <c r="B169" s="205" t="s">
        <v>53</v>
      </c>
      <c r="C169" s="195" t="s">
        <v>216</v>
      </c>
      <c r="D169" s="359" t="s">
        <v>158</v>
      </c>
      <c r="E169" s="21">
        <f>+SUMIFS('nabati '!B:B,'nabati '!$E:$E,Weekly!$A169,'nabati '!$F:$F,Weekly!$C$1)/6</f>
        <v>0</v>
      </c>
      <c r="F169" s="21">
        <f>+SUMIFS('nabati '!I:I,'nabati '!$L:$L,Weekly!$A169,'nabati '!$M:$M,Weekly!$C$1)/6</f>
        <v>0</v>
      </c>
      <c r="G169" s="21">
        <f>+SUMIFS('nabati '!P:P,'nabati '!$S:$S,Weekly!$A169,'nabati '!$T:$T,Weekly!$C$1)/60</f>
        <v>0</v>
      </c>
      <c r="H169" s="21">
        <f>+SUMIFS('nabati '!W:W,'nabati '!$Z:$Z,Weekly!$A169,'nabati '!$AA:$AA,Weekly!$C$1)/6</f>
        <v>0</v>
      </c>
      <c r="I169" s="21">
        <f>+SUMIFS('nabati '!AD:AD,'nabati '!$AG:$AG,Weekly!$A169,'nabati '!$AH:$AH,Weekly!$C$1)/60</f>
        <v>0</v>
      </c>
      <c r="J169" s="21">
        <f>+SUMIFS('nabati '!AK:AK,'nabati '!$AN:$AN,Weekly!$A169,'nabati '!$AO:$AO,Weekly!$C$1)/60</f>
        <v>0</v>
      </c>
      <c r="K169" s="21">
        <f>+SUMIFS('nabati '!AR:AR,'nabati '!$AU:$AU,Weekly!$A169,'nabati '!$AV:$AV,Weekly!$C$1)/60</f>
        <v>0</v>
      </c>
      <c r="L169" s="21">
        <f>+SUMIFS('nabati '!AY:AY,'nabati '!$BB:$BB,Weekly!$A169,'nabati '!$BC:$BC,Weekly!$C$1)/20</f>
        <v>0</v>
      </c>
      <c r="M169" s="337">
        <f>+SUMIFS('nabati '!BF:BF,'nabati '!$BI:$BI,Weekly!$A169,'nabati '!$BG:$BG,Weekly!$C$1)/6</f>
        <v>0</v>
      </c>
      <c r="N169" s="338">
        <f>+SUMIFS('nabati '!BM:BM,'nabati '!BP:BP,Weekly!$A169,'nabati '!BN:BN,Weekly!$C$1)/6</f>
        <v>0</v>
      </c>
      <c r="O169" s="336">
        <f t="shared" si="12"/>
        <v>0</v>
      </c>
    </row>
    <row r="170" spans="1:15" s="267" customFormat="1" ht="12.75" hidden="1" outlineLevel="1">
      <c r="A170" s="361">
        <v>2046</v>
      </c>
      <c r="B170" s="205" t="s">
        <v>53</v>
      </c>
      <c r="C170" s="195" t="s">
        <v>217</v>
      </c>
      <c r="D170" s="359" t="s">
        <v>158</v>
      </c>
      <c r="E170" s="21">
        <f>+SUMIFS('nabati '!B:B,'nabati '!$E:$E,Weekly!$A170,'nabati '!$F:$F,Weekly!$C$1)/6</f>
        <v>1</v>
      </c>
      <c r="F170" s="21">
        <f>+SUMIFS('nabati '!I:I,'nabati '!$L:$L,Weekly!$A170,'nabati '!$M:$M,Weekly!$C$1)/6</f>
        <v>0</v>
      </c>
      <c r="G170" s="21">
        <f>+SUMIFS('nabati '!P:P,'nabati '!$S:$S,Weekly!$A170,'nabati '!$T:$T,Weekly!$C$1)/60</f>
        <v>0</v>
      </c>
      <c r="H170" s="21">
        <f>+SUMIFS('nabati '!W:W,'nabati '!$Z:$Z,Weekly!$A170,'nabati '!$AA:$AA,Weekly!$C$1)/6</f>
        <v>0</v>
      </c>
      <c r="I170" s="21">
        <f>+SUMIFS('nabati '!AD:AD,'nabati '!$AG:$AG,Weekly!$A170,'nabati '!$AH:$AH,Weekly!$C$1)/60</f>
        <v>0</v>
      </c>
      <c r="J170" s="21">
        <f>+SUMIFS('nabati '!AK:AK,'nabati '!$AN:$AN,Weekly!$A170,'nabati '!$AO:$AO,Weekly!$C$1)/60</f>
        <v>0</v>
      </c>
      <c r="K170" s="21">
        <f>+SUMIFS('nabati '!AR:AR,'nabati '!$AU:$AU,Weekly!$A170,'nabati '!$AV:$AV,Weekly!$C$1)/60</f>
        <v>0</v>
      </c>
      <c r="L170" s="21">
        <f>+SUMIFS('nabati '!AY:AY,'nabati '!$BB:$BB,Weekly!$A170,'nabati '!$BC:$BC,Weekly!$C$1)/20</f>
        <v>0</v>
      </c>
      <c r="M170" s="337">
        <f>+SUMIFS('nabati '!BF:BF,'nabati '!$BI:$BI,Weekly!$A170,'nabati '!$BG:$BG,Weekly!$C$1)/6</f>
        <v>0</v>
      </c>
      <c r="N170" s="338">
        <f>+SUMIFS('nabati '!BM:BM,'nabati '!BP:BP,Weekly!$A170,'nabati '!BN:BN,Weekly!$C$1)/6</f>
        <v>0</v>
      </c>
      <c r="O170" s="336">
        <f t="shared" si="12"/>
        <v>125.9</v>
      </c>
    </row>
    <row r="171" spans="1:15" s="267" customFormat="1" ht="12.75" hidden="1" outlineLevel="1">
      <c r="A171" s="361">
        <v>2048</v>
      </c>
      <c r="B171" s="205" t="s">
        <v>53</v>
      </c>
      <c r="C171" s="195" t="s">
        <v>218</v>
      </c>
      <c r="D171" s="359" t="s">
        <v>158</v>
      </c>
      <c r="E171" s="21">
        <f>+SUMIFS('nabati '!B:B,'nabati '!$E:$E,Weekly!$A171,'nabati '!$F:$F,Weekly!$C$1)/6</f>
        <v>0</v>
      </c>
      <c r="F171" s="21">
        <f>+SUMIFS('nabati '!I:I,'nabati '!$L:$L,Weekly!$A171,'nabati '!$M:$M,Weekly!$C$1)/6</f>
        <v>0</v>
      </c>
      <c r="G171" s="21">
        <f>+SUMIFS('nabati '!P:P,'nabati '!$S:$S,Weekly!$A171,'nabati '!$T:$T,Weekly!$C$1)/60</f>
        <v>0</v>
      </c>
      <c r="H171" s="21">
        <f>+SUMIFS('nabati '!W:W,'nabati '!$Z:$Z,Weekly!$A171,'nabati '!$AA:$AA,Weekly!$C$1)/6</f>
        <v>0</v>
      </c>
      <c r="I171" s="21">
        <f>+SUMIFS('nabati '!AD:AD,'nabati '!$AG:$AG,Weekly!$A171,'nabati '!$AH:$AH,Weekly!$C$1)/60</f>
        <v>0</v>
      </c>
      <c r="J171" s="21">
        <f>+SUMIFS('nabati '!AK:AK,'nabati '!$AN:$AN,Weekly!$A171,'nabati '!$AO:$AO,Weekly!$C$1)/60</f>
        <v>0</v>
      </c>
      <c r="K171" s="21">
        <f>+SUMIFS('nabati '!AR:AR,'nabati '!$AU:$AU,Weekly!$A171,'nabati '!$AV:$AV,Weekly!$C$1)/60</f>
        <v>0</v>
      </c>
      <c r="L171" s="21">
        <f>+SUMIFS('nabati '!AY:AY,'nabati '!$BB:$BB,Weekly!$A171,'nabati '!$BC:$BC,Weekly!$C$1)/20</f>
        <v>0</v>
      </c>
      <c r="M171" s="337">
        <f>+SUMIFS('nabati '!BF:BF,'nabati '!$BI:$BI,Weekly!$A171,'nabati '!$BG:$BG,Weekly!$C$1)/6</f>
        <v>0</v>
      </c>
      <c r="N171" s="338">
        <f>+SUMIFS('nabati '!BM:BM,'nabati '!BP:BP,Weekly!$A171,'nabati '!BN:BN,Weekly!$C$1)/6</f>
        <v>0</v>
      </c>
      <c r="O171" s="336">
        <f t="shared" si="12"/>
        <v>0</v>
      </c>
    </row>
    <row r="172" spans="1:15" s="267" customFormat="1" ht="12.75" hidden="1" outlineLevel="1">
      <c r="A172" s="361">
        <v>2051</v>
      </c>
      <c r="B172" s="205" t="s">
        <v>53</v>
      </c>
      <c r="C172" s="195" t="s">
        <v>219</v>
      </c>
      <c r="D172" s="359" t="s">
        <v>158</v>
      </c>
      <c r="E172" s="21">
        <f>+SUMIFS('nabati '!B:B,'nabati '!$E:$E,Weekly!$A172,'nabati '!$F:$F,Weekly!$C$1)/6</f>
        <v>0</v>
      </c>
      <c r="F172" s="21">
        <f>+SUMIFS('nabati '!I:I,'nabati '!$L:$L,Weekly!$A172,'nabati '!$M:$M,Weekly!$C$1)/6</f>
        <v>0</v>
      </c>
      <c r="G172" s="21">
        <f>+SUMIFS('nabati '!P:P,'nabati '!$S:$S,Weekly!$A172,'nabati '!$T:$T,Weekly!$C$1)/60</f>
        <v>0</v>
      </c>
      <c r="H172" s="21">
        <f>+SUMIFS('nabati '!W:W,'nabati '!$Z:$Z,Weekly!$A172,'nabati '!$AA:$AA,Weekly!$C$1)/6</f>
        <v>0</v>
      </c>
      <c r="I172" s="21">
        <f>+SUMIFS('nabati '!AD:AD,'nabati '!$AG:$AG,Weekly!$A172,'nabati '!$AH:$AH,Weekly!$C$1)/60</f>
        <v>0</v>
      </c>
      <c r="J172" s="21">
        <f>+SUMIFS('nabati '!AK:AK,'nabati '!$AN:$AN,Weekly!$A172,'nabati '!$AO:$AO,Weekly!$C$1)/60</f>
        <v>0</v>
      </c>
      <c r="K172" s="21">
        <f>+SUMIFS('nabati '!AR:AR,'nabati '!$AU:$AU,Weekly!$A172,'nabati '!$AV:$AV,Weekly!$C$1)/60</f>
        <v>0</v>
      </c>
      <c r="L172" s="21">
        <f>+SUMIFS('nabati '!AY:AY,'nabati '!$BB:$BB,Weekly!$A172,'nabati '!$BC:$BC,Weekly!$C$1)/20</f>
        <v>0</v>
      </c>
      <c r="M172" s="337">
        <f>+SUMIFS('nabati '!BF:BF,'nabati '!$BI:$BI,Weekly!$A172,'nabati '!$BG:$BG,Weekly!$C$1)/6</f>
        <v>0</v>
      </c>
      <c r="N172" s="338">
        <f>+SUMIFS('nabati '!BM:BM,'nabati '!BP:BP,Weekly!$A172,'nabati '!BN:BN,Weekly!$C$1)/6</f>
        <v>0</v>
      </c>
      <c r="O172" s="336">
        <f t="shared" si="12"/>
        <v>0</v>
      </c>
    </row>
    <row r="173" spans="1:15" s="267" customFormat="1" ht="12.75" hidden="1" outlineLevel="1">
      <c r="A173" s="361">
        <v>2065</v>
      </c>
      <c r="B173" s="205" t="s">
        <v>53</v>
      </c>
      <c r="C173" s="195" t="s">
        <v>220</v>
      </c>
      <c r="D173" s="359" t="s">
        <v>158</v>
      </c>
      <c r="E173" s="21">
        <f>+SUMIFS('nabati '!B:B,'nabati '!$E:$E,Weekly!$A173,'nabati '!$F:$F,Weekly!$C$1)/6</f>
        <v>0</v>
      </c>
      <c r="F173" s="21">
        <f>+SUMIFS('nabati '!I:I,'nabati '!$L:$L,Weekly!$A173,'nabati '!$M:$M,Weekly!$C$1)/6</f>
        <v>0</v>
      </c>
      <c r="G173" s="21">
        <f>+SUMIFS('nabati '!P:P,'nabati '!$S:$S,Weekly!$A173,'nabati '!$T:$T,Weekly!$C$1)/60</f>
        <v>0</v>
      </c>
      <c r="H173" s="21">
        <f>+SUMIFS('nabati '!W:W,'nabati '!$Z:$Z,Weekly!$A173,'nabati '!$AA:$AA,Weekly!$C$1)/6</f>
        <v>0</v>
      </c>
      <c r="I173" s="21">
        <f>+SUMIFS('nabati '!AD:AD,'nabati '!$AG:$AG,Weekly!$A173,'nabati '!$AH:$AH,Weekly!$C$1)/60</f>
        <v>0</v>
      </c>
      <c r="J173" s="21">
        <f>+SUMIFS('nabati '!AK:AK,'nabati '!$AN:$AN,Weekly!$A173,'nabati '!$AO:$AO,Weekly!$C$1)/60</f>
        <v>0</v>
      </c>
      <c r="K173" s="21">
        <f>+SUMIFS('nabati '!AR:AR,'nabati '!$AU:$AU,Weekly!$A173,'nabati '!$AV:$AV,Weekly!$C$1)/60</f>
        <v>0</v>
      </c>
      <c r="L173" s="21">
        <f>+SUMIFS('nabati '!AY:AY,'nabati '!$BB:$BB,Weekly!$A173,'nabati '!$BC:$BC,Weekly!$C$1)/20</f>
        <v>0</v>
      </c>
      <c r="M173" s="337">
        <f>+SUMIFS('nabati '!BF:BF,'nabati '!$BI:$BI,Weekly!$A173,'nabati '!$BG:$BG,Weekly!$C$1)/6</f>
        <v>0</v>
      </c>
      <c r="N173" s="338">
        <f>+SUMIFS('nabati '!BM:BM,'nabati '!BP:BP,Weekly!$A173,'nabati '!BN:BN,Weekly!$C$1)/6</f>
        <v>0</v>
      </c>
      <c r="O173" s="336">
        <f t="shared" si="12"/>
        <v>0</v>
      </c>
    </row>
    <row r="174" spans="1:15" s="267" customFormat="1" ht="12.75" hidden="1" outlineLevel="1">
      <c r="A174" s="361">
        <v>2066</v>
      </c>
      <c r="B174" s="205" t="s">
        <v>53</v>
      </c>
      <c r="C174" s="195" t="s">
        <v>221</v>
      </c>
      <c r="D174" s="359" t="s">
        <v>158</v>
      </c>
      <c r="E174" s="21">
        <f>+SUMIFS('nabati '!B:B,'nabati '!$E:$E,Weekly!$A174,'nabati '!$F:$F,Weekly!$C$1)/6</f>
        <v>1</v>
      </c>
      <c r="F174" s="21">
        <f>+SUMIFS('nabati '!I:I,'nabati '!$L:$L,Weekly!$A174,'nabati '!$M:$M,Weekly!$C$1)/6</f>
        <v>0</v>
      </c>
      <c r="G174" s="21">
        <f>+SUMIFS('nabati '!P:P,'nabati '!$S:$S,Weekly!$A174,'nabati '!$T:$T,Weekly!$C$1)/60</f>
        <v>0</v>
      </c>
      <c r="H174" s="21">
        <f>+SUMIFS('nabati '!W:W,'nabati '!$Z:$Z,Weekly!$A174,'nabati '!$AA:$AA,Weekly!$C$1)/6</f>
        <v>0</v>
      </c>
      <c r="I174" s="21">
        <f>+SUMIFS('nabati '!AD:AD,'nabati '!$AG:$AG,Weekly!$A174,'nabati '!$AH:$AH,Weekly!$C$1)/60</f>
        <v>0</v>
      </c>
      <c r="J174" s="21">
        <f>+SUMIFS('nabati '!AK:AK,'nabati '!$AN:$AN,Weekly!$A174,'nabati '!$AO:$AO,Weekly!$C$1)/60</f>
        <v>0</v>
      </c>
      <c r="K174" s="21">
        <f>+SUMIFS('nabati '!AR:AR,'nabati '!$AU:$AU,Weekly!$A174,'nabati '!$AV:$AV,Weekly!$C$1)/60</f>
        <v>0</v>
      </c>
      <c r="L174" s="21">
        <f>+SUMIFS('nabati '!AY:AY,'nabati '!$BB:$BB,Weekly!$A174,'nabati '!$BC:$BC,Weekly!$C$1)/20</f>
        <v>0</v>
      </c>
      <c r="M174" s="337">
        <f>+SUMIFS('nabati '!BF:BF,'nabati '!$BI:$BI,Weekly!$A174,'nabati '!$BG:$BG,Weekly!$C$1)/6</f>
        <v>0</v>
      </c>
      <c r="N174" s="338">
        <f>+SUMIFS('nabati '!BM:BM,'nabati '!BP:BP,Weekly!$A174,'nabati '!BN:BN,Weekly!$C$1)/6</f>
        <v>0</v>
      </c>
      <c r="O174" s="336">
        <f t="shared" si="12"/>
        <v>125.9</v>
      </c>
    </row>
    <row r="175" spans="1:15" s="267" customFormat="1" ht="12.75" hidden="1" outlineLevel="1">
      <c r="A175" s="361">
        <v>2074</v>
      </c>
      <c r="B175" s="205" t="s">
        <v>53</v>
      </c>
      <c r="C175" s="195" t="s">
        <v>222</v>
      </c>
      <c r="D175" s="359" t="s">
        <v>158</v>
      </c>
      <c r="E175" s="21">
        <f>+SUMIFS('nabati '!B:B,'nabati '!$E:$E,Weekly!$A175,'nabati '!$F:$F,Weekly!$C$1)/6</f>
        <v>0</v>
      </c>
      <c r="F175" s="21">
        <f>+SUMIFS('nabati '!I:I,'nabati '!$L:$L,Weekly!$A175,'nabati '!$M:$M,Weekly!$C$1)/6</f>
        <v>0</v>
      </c>
      <c r="G175" s="21">
        <f>+SUMIFS('nabati '!P:P,'nabati '!$S:$S,Weekly!$A175,'nabati '!$T:$T,Weekly!$C$1)/60</f>
        <v>0</v>
      </c>
      <c r="H175" s="21">
        <f>+SUMIFS('nabati '!W:W,'nabati '!$Z:$Z,Weekly!$A175,'nabati '!$AA:$AA,Weekly!$C$1)/6</f>
        <v>0</v>
      </c>
      <c r="I175" s="21">
        <f>+SUMIFS('nabati '!AD:AD,'nabati '!$AG:$AG,Weekly!$A175,'nabati '!$AH:$AH,Weekly!$C$1)/60</f>
        <v>0</v>
      </c>
      <c r="J175" s="21">
        <f>+SUMIFS('nabati '!AK:AK,'nabati '!$AN:$AN,Weekly!$A175,'nabati '!$AO:$AO,Weekly!$C$1)/60</f>
        <v>0</v>
      </c>
      <c r="K175" s="21">
        <f>+SUMIFS('nabati '!AR:AR,'nabati '!$AU:$AU,Weekly!$A175,'nabati '!$AV:$AV,Weekly!$C$1)/60</f>
        <v>0</v>
      </c>
      <c r="L175" s="21">
        <f>+SUMIFS('nabati '!AY:AY,'nabati '!$BB:$BB,Weekly!$A175,'nabati '!$BC:$BC,Weekly!$C$1)/20</f>
        <v>0</v>
      </c>
      <c r="M175" s="337">
        <f>+SUMIFS('nabati '!BF:BF,'nabati '!$BI:$BI,Weekly!$A175,'nabati '!$BG:$BG,Weekly!$C$1)/6</f>
        <v>0</v>
      </c>
      <c r="N175" s="338">
        <f>+SUMIFS('nabati '!BM:BM,'nabati '!BP:BP,Weekly!$A175,'nabati '!BN:BN,Weekly!$C$1)/6</f>
        <v>0</v>
      </c>
      <c r="O175" s="336">
        <f t="shared" si="12"/>
        <v>0</v>
      </c>
    </row>
    <row r="176" spans="1:15" s="267" customFormat="1" ht="12.75" hidden="1" outlineLevel="1">
      <c r="A176" s="361">
        <v>2075</v>
      </c>
      <c r="B176" s="205" t="s">
        <v>53</v>
      </c>
      <c r="C176" s="195" t="s">
        <v>223</v>
      </c>
      <c r="D176" s="359" t="s">
        <v>158</v>
      </c>
      <c r="E176" s="21">
        <f>+SUMIFS('nabati '!B:B,'nabati '!$E:$E,Weekly!$A176,'nabati '!$F:$F,Weekly!$C$1)/6</f>
        <v>0</v>
      </c>
      <c r="F176" s="21">
        <f>+SUMIFS('nabati '!I:I,'nabati '!$L:$L,Weekly!$A176,'nabati '!$M:$M,Weekly!$C$1)/6</f>
        <v>0</v>
      </c>
      <c r="G176" s="21">
        <f>+SUMIFS('nabati '!P:P,'nabati '!$S:$S,Weekly!$A176,'nabati '!$T:$T,Weekly!$C$1)/60</f>
        <v>0</v>
      </c>
      <c r="H176" s="21">
        <f>+SUMIFS('nabati '!W:W,'nabati '!$Z:$Z,Weekly!$A176,'nabati '!$AA:$AA,Weekly!$C$1)/6</f>
        <v>0</v>
      </c>
      <c r="I176" s="21">
        <f>+SUMIFS('nabati '!AD:AD,'nabati '!$AG:$AG,Weekly!$A176,'nabati '!$AH:$AH,Weekly!$C$1)/60</f>
        <v>0</v>
      </c>
      <c r="J176" s="21">
        <f>+SUMIFS('nabati '!AK:AK,'nabati '!$AN:$AN,Weekly!$A176,'nabati '!$AO:$AO,Weekly!$C$1)/60</f>
        <v>0</v>
      </c>
      <c r="K176" s="21">
        <f>+SUMIFS('nabati '!AR:AR,'nabati '!$AU:$AU,Weekly!$A176,'nabati '!$AV:$AV,Weekly!$C$1)/60</f>
        <v>0</v>
      </c>
      <c r="L176" s="21">
        <f>+SUMIFS('nabati '!AY:AY,'nabati '!$BB:$BB,Weekly!$A176,'nabati '!$BC:$BC,Weekly!$C$1)/20</f>
        <v>0</v>
      </c>
      <c r="M176" s="337">
        <f>+SUMIFS('nabati '!BF:BF,'nabati '!$BI:$BI,Weekly!$A176,'nabati '!$BG:$BG,Weekly!$C$1)/6</f>
        <v>0</v>
      </c>
      <c r="N176" s="338">
        <f>+SUMIFS('nabati '!BM:BM,'nabati '!BP:BP,Weekly!$A176,'nabati '!BN:BN,Weekly!$C$1)/6</f>
        <v>0</v>
      </c>
      <c r="O176" s="336">
        <f t="shared" si="12"/>
        <v>0</v>
      </c>
    </row>
    <row r="177" spans="1:17" s="267" customFormat="1" ht="12.75" hidden="1" outlineLevel="1">
      <c r="A177" s="361">
        <v>2079</v>
      </c>
      <c r="B177" s="205" t="s">
        <v>53</v>
      </c>
      <c r="C177" s="195" t="s">
        <v>224</v>
      </c>
      <c r="D177" s="359" t="s">
        <v>158</v>
      </c>
      <c r="E177" s="21">
        <f>+SUMIFS('nabati '!B:B,'nabati '!$E:$E,Weekly!$A177,'nabati '!$F:$F,Weekly!$C$1)/6</f>
        <v>1</v>
      </c>
      <c r="F177" s="21">
        <f>+SUMIFS('nabati '!I:I,'nabati '!$L:$L,Weekly!$A177,'nabati '!$M:$M,Weekly!$C$1)/6</f>
        <v>0</v>
      </c>
      <c r="G177" s="21">
        <f>+SUMIFS('nabati '!P:P,'nabati '!$S:$S,Weekly!$A177,'nabati '!$T:$T,Weekly!$C$1)/60</f>
        <v>0</v>
      </c>
      <c r="H177" s="21">
        <f>+SUMIFS('nabati '!W:W,'nabati '!$Z:$Z,Weekly!$A177,'nabati '!$AA:$AA,Weekly!$C$1)/6</f>
        <v>0</v>
      </c>
      <c r="I177" s="21">
        <f>+SUMIFS('nabati '!AD:AD,'nabati '!$AG:$AG,Weekly!$A177,'nabati '!$AH:$AH,Weekly!$C$1)/60</f>
        <v>0</v>
      </c>
      <c r="J177" s="21">
        <f>+SUMIFS('nabati '!AK:AK,'nabati '!$AN:$AN,Weekly!$A177,'nabati '!$AO:$AO,Weekly!$C$1)/60</f>
        <v>0</v>
      </c>
      <c r="K177" s="21">
        <f>+SUMIFS('nabati '!AR:AR,'nabati '!$AU:$AU,Weekly!$A177,'nabati '!$AV:$AV,Weekly!$C$1)/60</f>
        <v>0</v>
      </c>
      <c r="L177" s="21">
        <f>+SUMIFS('nabati '!AY:AY,'nabati '!$BB:$BB,Weekly!$A177,'nabati '!$BC:$BC,Weekly!$C$1)/20</f>
        <v>0</v>
      </c>
      <c r="M177" s="337">
        <f>+SUMIFS('nabati '!BF:BF,'nabati '!$BI:$BI,Weekly!$A177,'nabati '!$BG:$BG,Weekly!$C$1)/6</f>
        <v>0</v>
      </c>
      <c r="N177" s="338">
        <f>+SUMIFS('nabati '!BM:BM,'nabati '!BP:BP,Weekly!$A177,'nabati '!BN:BN,Weekly!$C$1)/6</f>
        <v>0</v>
      </c>
      <c r="O177" s="336">
        <f t="shared" ref="O177:O201" si="13">+SUMPRODUCT($E$1:$N$1,E177:N177)</f>
        <v>125.9</v>
      </c>
    </row>
    <row r="178" spans="1:17" s="267" customFormat="1" ht="12.75" hidden="1" outlineLevel="1">
      <c r="A178" s="361">
        <v>2088</v>
      </c>
      <c r="B178" s="205" t="s">
        <v>53</v>
      </c>
      <c r="C178" s="195" t="s">
        <v>225</v>
      </c>
      <c r="D178" s="359" t="s">
        <v>158</v>
      </c>
      <c r="E178" s="21">
        <f>+SUMIFS('nabati '!B:B,'nabati '!$E:$E,Weekly!$A178,'nabati '!$F:$F,Weekly!$C$1)/6</f>
        <v>0</v>
      </c>
      <c r="F178" s="21">
        <f>+SUMIFS('nabati '!I:I,'nabati '!$L:$L,Weekly!$A178,'nabati '!$M:$M,Weekly!$C$1)/6</f>
        <v>0</v>
      </c>
      <c r="G178" s="21">
        <f>+SUMIFS('nabati '!P:P,'nabati '!$S:$S,Weekly!$A178,'nabati '!$T:$T,Weekly!$C$1)/60</f>
        <v>0</v>
      </c>
      <c r="H178" s="21">
        <f>+SUMIFS('nabati '!W:W,'nabati '!$Z:$Z,Weekly!$A178,'nabati '!$AA:$AA,Weekly!$C$1)/6</f>
        <v>0</v>
      </c>
      <c r="I178" s="21">
        <f>+SUMIFS('nabati '!AD:AD,'nabati '!$AG:$AG,Weekly!$A178,'nabati '!$AH:$AH,Weekly!$C$1)/60</f>
        <v>0</v>
      </c>
      <c r="J178" s="21">
        <f>+SUMIFS('nabati '!AK:AK,'nabati '!$AN:$AN,Weekly!$A178,'nabati '!$AO:$AO,Weekly!$C$1)/60</f>
        <v>0</v>
      </c>
      <c r="K178" s="21">
        <f>+SUMIFS('nabati '!AR:AR,'nabati '!$AU:$AU,Weekly!$A178,'nabati '!$AV:$AV,Weekly!$C$1)/60</f>
        <v>0</v>
      </c>
      <c r="L178" s="21">
        <f>+SUMIFS('nabati '!AY:AY,'nabati '!$BB:$BB,Weekly!$A178,'nabati '!$BC:$BC,Weekly!$C$1)/20</f>
        <v>0</v>
      </c>
      <c r="M178" s="337">
        <f>+SUMIFS('nabati '!BF:BF,'nabati '!$BI:$BI,Weekly!$A178,'nabati '!$BG:$BG,Weekly!$C$1)/6</f>
        <v>0</v>
      </c>
      <c r="N178" s="338">
        <f>+SUMIFS('nabati '!BM:BM,'nabati '!BP:BP,Weekly!$A178,'nabati '!BN:BN,Weekly!$C$1)/6</f>
        <v>0</v>
      </c>
      <c r="O178" s="336">
        <f t="shared" si="13"/>
        <v>0</v>
      </c>
    </row>
    <row r="179" spans="1:17" s="267" customFormat="1" ht="12.75" hidden="1" outlineLevel="1">
      <c r="A179" s="361">
        <v>2089</v>
      </c>
      <c r="B179" s="205" t="s">
        <v>53</v>
      </c>
      <c r="C179" s="195" t="s">
        <v>226</v>
      </c>
      <c r="D179" s="359" t="s">
        <v>158</v>
      </c>
      <c r="E179" s="21">
        <f>+SUMIFS('nabati '!B:B,'nabati '!$E:$E,Weekly!$A179,'nabati '!$F:$F,Weekly!$C$1)/6</f>
        <v>0</v>
      </c>
      <c r="F179" s="21">
        <f>+SUMIFS('nabati '!I:I,'nabati '!$L:$L,Weekly!$A179,'nabati '!$M:$M,Weekly!$C$1)/6</f>
        <v>0</v>
      </c>
      <c r="G179" s="21">
        <f>+SUMIFS('nabati '!P:P,'nabati '!$S:$S,Weekly!$A179,'nabati '!$T:$T,Weekly!$C$1)/60</f>
        <v>0</v>
      </c>
      <c r="H179" s="21">
        <f>+SUMIFS('nabati '!W:W,'nabati '!$Z:$Z,Weekly!$A179,'nabati '!$AA:$AA,Weekly!$C$1)/6</f>
        <v>0</v>
      </c>
      <c r="I179" s="21">
        <f>+SUMIFS('nabati '!AD:AD,'nabati '!$AG:$AG,Weekly!$A179,'nabati '!$AH:$AH,Weekly!$C$1)/60</f>
        <v>0</v>
      </c>
      <c r="J179" s="21">
        <f>+SUMIFS('nabati '!AK:AK,'nabati '!$AN:$AN,Weekly!$A179,'nabati '!$AO:$AO,Weekly!$C$1)/60</f>
        <v>0</v>
      </c>
      <c r="K179" s="21">
        <f>+SUMIFS('nabati '!AR:AR,'nabati '!$AU:$AU,Weekly!$A179,'nabati '!$AV:$AV,Weekly!$C$1)/60</f>
        <v>0</v>
      </c>
      <c r="L179" s="21">
        <f>+SUMIFS('nabati '!AY:AY,'nabati '!$BB:$BB,Weekly!$A179,'nabati '!$BC:$BC,Weekly!$C$1)/20</f>
        <v>0</v>
      </c>
      <c r="M179" s="337">
        <f>+SUMIFS('nabati '!BF:BF,'nabati '!$BI:$BI,Weekly!$A179,'nabati '!$BG:$BG,Weekly!$C$1)/6</f>
        <v>0</v>
      </c>
      <c r="N179" s="338">
        <f>+SUMIFS('nabati '!BM:BM,'nabati '!BP:BP,Weekly!$A179,'nabati '!BN:BN,Weekly!$C$1)/6</f>
        <v>0</v>
      </c>
      <c r="O179" s="336">
        <f t="shared" si="13"/>
        <v>0</v>
      </c>
    </row>
    <row r="180" spans="1:17" s="267" customFormat="1" ht="12.75" hidden="1" outlineLevel="1">
      <c r="A180" s="361">
        <v>2092</v>
      </c>
      <c r="B180" s="205" t="s">
        <v>53</v>
      </c>
      <c r="C180" s="195" t="s">
        <v>227</v>
      </c>
      <c r="D180" s="359" t="s">
        <v>158</v>
      </c>
      <c r="E180" s="21">
        <f>+SUMIFS('nabati '!B:B,'nabati '!$E:$E,Weekly!$A180,'nabati '!$F:$F,Weekly!$C$1)/6</f>
        <v>0</v>
      </c>
      <c r="F180" s="21">
        <f>+SUMIFS('nabati '!I:I,'nabati '!$L:$L,Weekly!$A180,'nabati '!$M:$M,Weekly!$C$1)/6</f>
        <v>0</v>
      </c>
      <c r="G180" s="21">
        <f>+SUMIFS('nabati '!P:P,'nabati '!$S:$S,Weekly!$A180,'nabati '!$T:$T,Weekly!$C$1)/60</f>
        <v>0</v>
      </c>
      <c r="H180" s="21">
        <f>+SUMIFS('nabati '!W:W,'nabati '!$Z:$Z,Weekly!$A180,'nabati '!$AA:$AA,Weekly!$C$1)/6</f>
        <v>0</v>
      </c>
      <c r="I180" s="21">
        <f>+SUMIFS('nabati '!AD:AD,'nabati '!$AG:$AG,Weekly!$A180,'nabati '!$AH:$AH,Weekly!$C$1)/60</f>
        <v>0</v>
      </c>
      <c r="J180" s="21">
        <f>+SUMIFS('nabati '!AK:AK,'nabati '!$AN:$AN,Weekly!$A180,'nabati '!$AO:$AO,Weekly!$C$1)/60</f>
        <v>0</v>
      </c>
      <c r="K180" s="21">
        <f>+SUMIFS('nabati '!AR:AR,'nabati '!$AU:$AU,Weekly!$A180,'nabati '!$AV:$AV,Weekly!$C$1)/60</f>
        <v>0</v>
      </c>
      <c r="L180" s="21">
        <f>+SUMIFS('nabati '!AY:AY,'nabati '!$BB:$BB,Weekly!$A180,'nabati '!$BC:$BC,Weekly!$C$1)/20</f>
        <v>0</v>
      </c>
      <c r="M180" s="337">
        <f>+SUMIFS('nabati '!BF:BF,'nabati '!$BI:$BI,Weekly!$A180,'nabati '!$BG:$BG,Weekly!$C$1)/6</f>
        <v>0</v>
      </c>
      <c r="N180" s="338">
        <f>+SUMIFS('nabati '!BM:BM,'nabati '!BP:BP,Weekly!$A180,'nabati '!BN:BN,Weekly!$C$1)/6</f>
        <v>0</v>
      </c>
      <c r="O180" s="336">
        <f t="shared" si="13"/>
        <v>0</v>
      </c>
      <c r="P180" s="367"/>
      <c r="Q180" s="367"/>
    </row>
    <row r="181" spans="1:17" s="267" customFormat="1" ht="12.75" hidden="1" outlineLevel="1">
      <c r="A181" s="361">
        <v>2093</v>
      </c>
      <c r="B181" s="205" t="s">
        <v>53</v>
      </c>
      <c r="C181" s="195" t="s">
        <v>228</v>
      </c>
      <c r="D181" s="359" t="s">
        <v>158</v>
      </c>
      <c r="E181" s="21">
        <f>+SUMIFS('nabati '!B:B,'nabati '!$E:$E,Weekly!$A181,'nabati '!$F:$F,Weekly!$C$1)/6</f>
        <v>0</v>
      </c>
      <c r="F181" s="21">
        <f>+SUMIFS('nabati '!I:I,'nabati '!$L:$L,Weekly!$A181,'nabati '!$M:$M,Weekly!$C$1)/6</f>
        <v>0</v>
      </c>
      <c r="G181" s="21">
        <f>+SUMIFS('nabati '!P:P,'nabati '!$S:$S,Weekly!$A181,'nabati '!$T:$T,Weekly!$C$1)/60</f>
        <v>0</v>
      </c>
      <c r="H181" s="21">
        <f>+SUMIFS('nabati '!W:W,'nabati '!$Z:$Z,Weekly!$A181,'nabati '!$AA:$AA,Weekly!$C$1)/6</f>
        <v>0</v>
      </c>
      <c r="I181" s="21">
        <f>+SUMIFS('nabati '!AD:AD,'nabati '!$AG:$AG,Weekly!$A181,'nabati '!$AH:$AH,Weekly!$C$1)/60</f>
        <v>0</v>
      </c>
      <c r="J181" s="21">
        <f>+SUMIFS('nabati '!AK:AK,'nabati '!$AN:$AN,Weekly!$A181,'nabati '!$AO:$AO,Weekly!$C$1)/60</f>
        <v>0</v>
      </c>
      <c r="K181" s="21">
        <f>+SUMIFS('nabati '!AR:AR,'nabati '!$AU:$AU,Weekly!$A181,'nabati '!$AV:$AV,Weekly!$C$1)/60</f>
        <v>0</v>
      </c>
      <c r="L181" s="21">
        <f>+SUMIFS('nabati '!AY:AY,'nabati '!$BB:$BB,Weekly!$A181,'nabati '!$BC:$BC,Weekly!$C$1)/20</f>
        <v>0</v>
      </c>
      <c r="M181" s="337">
        <f>+SUMIFS('nabati '!BF:BF,'nabati '!$BI:$BI,Weekly!$A181,'nabati '!$BG:$BG,Weekly!$C$1)/6</f>
        <v>0</v>
      </c>
      <c r="N181" s="338">
        <f>+SUMIFS('nabati '!BM:BM,'nabati '!BP:BP,Weekly!$A181,'nabati '!BN:BN,Weekly!$C$1)/6</f>
        <v>0</v>
      </c>
      <c r="O181" s="336">
        <f t="shared" si="13"/>
        <v>0</v>
      </c>
      <c r="P181" s="367"/>
      <c r="Q181" s="367"/>
    </row>
    <row r="182" spans="1:17" s="267" customFormat="1" ht="12.75" hidden="1" outlineLevel="1">
      <c r="A182" s="361">
        <v>2094</v>
      </c>
      <c r="B182" s="205" t="s">
        <v>53</v>
      </c>
      <c r="C182" s="195" t="s">
        <v>229</v>
      </c>
      <c r="D182" s="359" t="s">
        <v>158</v>
      </c>
      <c r="E182" s="21">
        <f>+SUMIFS('nabati '!B:B,'nabati '!$E:$E,Weekly!$A182,'nabati '!$F:$F,Weekly!$C$1)/6</f>
        <v>0</v>
      </c>
      <c r="F182" s="21">
        <f>+SUMIFS('nabati '!I:I,'nabati '!$L:$L,Weekly!$A182,'nabati '!$M:$M,Weekly!$C$1)/6</f>
        <v>0</v>
      </c>
      <c r="G182" s="21">
        <f>+SUMIFS('nabati '!P:P,'nabati '!$S:$S,Weekly!$A182,'nabati '!$T:$T,Weekly!$C$1)/60</f>
        <v>0</v>
      </c>
      <c r="H182" s="21">
        <f>+SUMIFS('nabati '!W:W,'nabati '!$Z:$Z,Weekly!$A182,'nabati '!$AA:$AA,Weekly!$C$1)/6</f>
        <v>0</v>
      </c>
      <c r="I182" s="21">
        <f>+SUMIFS('nabati '!AD:AD,'nabati '!$AG:$AG,Weekly!$A182,'nabati '!$AH:$AH,Weekly!$C$1)/60</f>
        <v>0</v>
      </c>
      <c r="J182" s="21">
        <f>+SUMIFS('nabati '!AK:AK,'nabati '!$AN:$AN,Weekly!$A182,'nabati '!$AO:$AO,Weekly!$C$1)/60</f>
        <v>0</v>
      </c>
      <c r="K182" s="21">
        <f>+SUMIFS('nabati '!AR:AR,'nabati '!$AU:$AU,Weekly!$A182,'nabati '!$AV:$AV,Weekly!$C$1)/60</f>
        <v>0</v>
      </c>
      <c r="L182" s="21">
        <f>+SUMIFS('nabati '!AY:AY,'nabati '!$BB:$BB,Weekly!$A182,'nabati '!$BC:$BC,Weekly!$C$1)/20</f>
        <v>0</v>
      </c>
      <c r="M182" s="337">
        <f>+SUMIFS('nabati '!BF:BF,'nabati '!$BI:$BI,Weekly!$A182,'nabati '!$BG:$BG,Weekly!$C$1)/6</f>
        <v>0</v>
      </c>
      <c r="N182" s="338">
        <f>+SUMIFS('nabati '!BM:BM,'nabati '!BP:BP,Weekly!$A182,'nabati '!BN:BN,Weekly!$C$1)/6</f>
        <v>0</v>
      </c>
      <c r="O182" s="336">
        <f t="shared" si="13"/>
        <v>0</v>
      </c>
      <c r="P182" s="367"/>
      <c r="Q182" s="367"/>
    </row>
    <row r="183" spans="1:17" s="267" customFormat="1" ht="12.75" hidden="1" outlineLevel="1">
      <c r="A183" s="361">
        <v>2095</v>
      </c>
      <c r="B183" s="205" t="s">
        <v>53</v>
      </c>
      <c r="C183" s="195" t="s">
        <v>230</v>
      </c>
      <c r="D183" s="359" t="s">
        <v>158</v>
      </c>
      <c r="E183" s="21">
        <f>+SUMIFS('nabati '!B:B,'nabati '!$E:$E,Weekly!$A183,'nabati '!$F:$F,Weekly!$C$1)/6</f>
        <v>2</v>
      </c>
      <c r="F183" s="21">
        <f>+SUMIFS('nabati '!I:I,'nabati '!$L:$L,Weekly!$A183,'nabati '!$M:$M,Weekly!$C$1)/6</f>
        <v>0</v>
      </c>
      <c r="G183" s="21">
        <f>+SUMIFS('nabati '!P:P,'nabati '!$S:$S,Weekly!$A183,'nabati '!$T:$T,Weekly!$C$1)/60</f>
        <v>0</v>
      </c>
      <c r="H183" s="21">
        <f>+SUMIFS('nabati '!W:W,'nabati '!$Z:$Z,Weekly!$A183,'nabati '!$AA:$AA,Weekly!$C$1)/6</f>
        <v>0</v>
      </c>
      <c r="I183" s="21">
        <f>+SUMIFS('nabati '!AD:AD,'nabati '!$AG:$AG,Weekly!$A183,'nabati '!$AH:$AH,Weekly!$C$1)/60</f>
        <v>0</v>
      </c>
      <c r="J183" s="21">
        <f>+SUMIFS('nabati '!AK:AK,'nabati '!$AN:$AN,Weekly!$A183,'nabati '!$AO:$AO,Weekly!$C$1)/60</f>
        <v>0</v>
      </c>
      <c r="K183" s="21">
        <f>+SUMIFS('nabati '!AR:AR,'nabati '!$AU:$AU,Weekly!$A183,'nabati '!$AV:$AV,Weekly!$C$1)/60</f>
        <v>0</v>
      </c>
      <c r="L183" s="21">
        <f>+SUMIFS('nabati '!AY:AY,'nabati '!$BB:$BB,Weekly!$A183,'nabati '!$BC:$BC,Weekly!$C$1)/20</f>
        <v>0</v>
      </c>
      <c r="M183" s="337">
        <f>+SUMIFS('nabati '!BF:BF,'nabati '!$BI:$BI,Weekly!$A183,'nabati '!$BG:$BG,Weekly!$C$1)/6</f>
        <v>0</v>
      </c>
      <c r="N183" s="338">
        <f>+SUMIFS('nabati '!BM:BM,'nabati '!BP:BP,Weekly!$A183,'nabati '!BN:BN,Weekly!$C$1)/6</f>
        <v>0</v>
      </c>
      <c r="O183" s="336">
        <f t="shared" si="13"/>
        <v>251.8</v>
      </c>
      <c r="P183" s="367"/>
      <c r="Q183" s="367"/>
    </row>
    <row r="184" spans="1:17" s="267" customFormat="1" ht="12.75" hidden="1" outlineLevel="1">
      <c r="A184" s="361">
        <v>2103</v>
      </c>
      <c r="B184" s="205" t="s">
        <v>53</v>
      </c>
      <c r="C184" s="195" t="s">
        <v>231</v>
      </c>
      <c r="D184" s="359" t="s">
        <v>158</v>
      </c>
      <c r="E184" s="21">
        <f>+SUMIFS('nabati '!B:B,'nabati '!$E:$E,Weekly!$A184,'nabati '!$F:$F,Weekly!$C$1)/6</f>
        <v>0</v>
      </c>
      <c r="F184" s="21">
        <f>+SUMIFS('nabati '!I:I,'nabati '!$L:$L,Weekly!$A184,'nabati '!$M:$M,Weekly!$C$1)/6</f>
        <v>0</v>
      </c>
      <c r="G184" s="21">
        <f>+SUMIFS('nabati '!P:P,'nabati '!$S:$S,Weekly!$A184,'nabati '!$T:$T,Weekly!$C$1)/60</f>
        <v>0</v>
      </c>
      <c r="H184" s="21">
        <f>+SUMIFS('nabati '!W:W,'nabati '!$Z:$Z,Weekly!$A184,'nabati '!$AA:$AA,Weekly!$C$1)/6</f>
        <v>0</v>
      </c>
      <c r="I184" s="21">
        <f>+SUMIFS('nabati '!AD:AD,'nabati '!$AG:$AG,Weekly!$A184,'nabati '!$AH:$AH,Weekly!$C$1)/60</f>
        <v>0</v>
      </c>
      <c r="J184" s="21">
        <f>+SUMIFS('nabati '!AK:AK,'nabati '!$AN:$AN,Weekly!$A184,'nabati '!$AO:$AO,Weekly!$C$1)/60</f>
        <v>0</v>
      </c>
      <c r="K184" s="21">
        <f>+SUMIFS('nabati '!AR:AR,'nabati '!$AU:$AU,Weekly!$A184,'nabati '!$AV:$AV,Weekly!$C$1)/60</f>
        <v>0</v>
      </c>
      <c r="L184" s="21">
        <f>+SUMIFS('nabati '!AY:AY,'nabati '!$BB:$BB,Weekly!$A184,'nabati '!$BC:$BC,Weekly!$C$1)/20</f>
        <v>0</v>
      </c>
      <c r="M184" s="337">
        <f>+SUMIFS('nabati '!BF:BF,'nabati '!$BI:$BI,Weekly!$A184,'nabati '!$BG:$BG,Weekly!$C$1)/6</f>
        <v>0</v>
      </c>
      <c r="N184" s="338">
        <f>+SUMIFS('nabati '!BM:BM,'nabati '!BP:BP,Weekly!$A184,'nabati '!BN:BN,Weekly!$C$1)/6</f>
        <v>0</v>
      </c>
      <c r="O184" s="336">
        <f t="shared" si="13"/>
        <v>0</v>
      </c>
      <c r="P184" s="367"/>
      <c r="Q184" s="367"/>
    </row>
    <row r="185" spans="1:17" s="267" customFormat="1" ht="12.75" hidden="1" outlineLevel="1">
      <c r="A185" s="361">
        <v>2108</v>
      </c>
      <c r="B185" s="205" t="s">
        <v>53</v>
      </c>
      <c r="C185" s="195" t="s">
        <v>232</v>
      </c>
      <c r="D185" s="359" t="s">
        <v>158</v>
      </c>
      <c r="E185" s="21">
        <f>+SUMIFS('nabati '!B:B,'nabati '!$E:$E,Weekly!$A185,'nabati '!$F:$F,Weekly!$C$1)/6</f>
        <v>0</v>
      </c>
      <c r="F185" s="21">
        <f>+SUMIFS('nabati '!I:I,'nabati '!$L:$L,Weekly!$A185,'nabati '!$M:$M,Weekly!$C$1)/6</f>
        <v>0</v>
      </c>
      <c r="G185" s="21">
        <f>+SUMIFS('nabati '!P:P,'nabati '!$S:$S,Weekly!$A185,'nabati '!$T:$T,Weekly!$C$1)/60</f>
        <v>0</v>
      </c>
      <c r="H185" s="21">
        <f>+SUMIFS('nabati '!W:W,'nabati '!$Z:$Z,Weekly!$A185,'nabati '!$AA:$AA,Weekly!$C$1)/6</f>
        <v>0</v>
      </c>
      <c r="I185" s="21">
        <f>+SUMIFS('nabati '!AD:AD,'nabati '!$AG:$AG,Weekly!$A185,'nabati '!$AH:$AH,Weekly!$C$1)/60</f>
        <v>0</v>
      </c>
      <c r="J185" s="21">
        <f>+SUMIFS('nabati '!AK:AK,'nabati '!$AN:$AN,Weekly!$A185,'nabati '!$AO:$AO,Weekly!$C$1)/60</f>
        <v>0</v>
      </c>
      <c r="K185" s="21">
        <f>+SUMIFS('nabati '!AR:AR,'nabati '!$AU:$AU,Weekly!$A185,'nabati '!$AV:$AV,Weekly!$C$1)/60</f>
        <v>0</v>
      </c>
      <c r="L185" s="21">
        <f>+SUMIFS('nabati '!AY:AY,'nabati '!$BB:$BB,Weekly!$A185,'nabati '!$BC:$BC,Weekly!$C$1)/20</f>
        <v>0</v>
      </c>
      <c r="M185" s="337">
        <f>+SUMIFS('nabati '!BF:BF,'nabati '!$BI:$BI,Weekly!$A185,'nabati '!$BG:$BG,Weekly!$C$1)/6</f>
        <v>0</v>
      </c>
      <c r="N185" s="338">
        <f>+SUMIFS('nabati '!BM:BM,'nabati '!BP:BP,Weekly!$A185,'nabati '!BN:BN,Weekly!$C$1)/6</f>
        <v>0</v>
      </c>
      <c r="O185" s="336">
        <f t="shared" si="13"/>
        <v>0</v>
      </c>
      <c r="P185" s="367"/>
      <c r="Q185" s="367"/>
    </row>
    <row r="186" spans="1:17" s="267" customFormat="1" ht="12.75" hidden="1" outlineLevel="1">
      <c r="A186" s="361">
        <v>2114</v>
      </c>
      <c r="B186" s="205" t="s">
        <v>53</v>
      </c>
      <c r="C186" s="195" t="s">
        <v>233</v>
      </c>
      <c r="D186" s="359" t="s">
        <v>158</v>
      </c>
      <c r="E186" s="21">
        <f>+SUMIFS('nabati '!B:B,'nabati '!$E:$E,Weekly!$A186,'nabati '!$F:$F,Weekly!$C$1)/6</f>
        <v>2</v>
      </c>
      <c r="F186" s="21">
        <f>+SUMIFS('nabati '!I:I,'nabati '!$L:$L,Weekly!$A186,'nabati '!$M:$M,Weekly!$C$1)/6</f>
        <v>0</v>
      </c>
      <c r="G186" s="21">
        <f>+SUMIFS('nabati '!P:P,'nabati '!$S:$S,Weekly!$A186,'nabati '!$T:$T,Weekly!$C$1)/60</f>
        <v>0</v>
      </c>
      <c r="H186" s="21">
        <f>+SUMIFS('nabati '!W:W,'nabati '!$Z:$Z,Weekly!$A186,'nabati '!$AA:$AA,Weekly!$C$1)/6</f>
        <v>0</v>
      </c>
      <c r="I186" s="21">
        <f>+SUMIFS('nabati '!AD:AD,'nabati '!$AG:$AG,Weekly!$A186,'nabati '!$AH:$AH,Weekly!$C$1)/60</f>
        <v>0</v>
      </c>
      <c r="J186" s="21">
        <f>+SUMIFS('nabati '!AK:AK,'nabati '!$AN:$AN,Weekly!$A186,'nabati '!$AO:$AO,Weekly!$C$1)/60</f>
        <v>0</v>
      </c>
      <c r="K186" s="21">
        <f>+SUMIFS('nabati '!AR:AR,'nabati '!$AU:$AU,Weekly!$A186,'nabati '!$AV:$AV,Weekly!$C$1)/60</f>
        <v>0</v>
      </c>
      <c r="L186" s="21">
        <f>+SUMIFS('nabati '!AY:AY,'nabati '!$BB:$BB,Weekly!$A186,'nabati '!$BC:$BC,Weekly!$C$1)/20</f>
        <v>0</v>
      </c>
      <c r="M186" s="337">
        <f>+SUMIFS('nabati '!BF:BF,'nabati '!$BI:$BI,Weekly!$A186,'nabati '!$BG:$BG,Weekly!$C$1)/6</f>
        <v>0</v>
      </c>
      <c r="N186" s="338">
        <f>+SUMIFS('nabati '!BM:BM,'nabati '!BP:BP,Weekly!$A186,'nabati '!BN:BN,Weekly!$C$1)/6</f>
        <v>0</v>
      </c>
      <c r="O186" s="336">
        <f t="shared" si="13"/>
        <v>251.8</v>
      </c>
      <c r="P186" s="367"/>
      <c r="Q186" s="367"/>
    </row>
    <row r="187" spans="1:17" s="267" customFormat="1" ht="12.75" hidden="1" outlineLevel="1">
      <c r="A187" s="361">
        <v>69004</v>
      </c>
      <c r="B187" s="205" t="s">
        <v>53</v>
      </c>
      <c r="C187" s="351" t="s">
        <v>234</v>
      </c>
      <c r="D187" s="359" t="s">
        <v>158</v>
      </c>
      <c r="E187" s="21">
        <f>+SUMIFS('nabati '!B:B,'nabati '!$E:$E,Weekly!$A187,'nabati '!$F:$F,Weekly!$C$1)/6</f>
        <v>0</v>
      </c>
      <c r="F187" s="21">
        <f>+SUMIFS('nabati '!I:I,'nabati '!$L:$L,Weekly!$A187,'nabati '!$M:$M,Weekly!$C$1)/6</f>
        <v>0</v>
      </c>
      <c r="G187" s="21">
        <f>+SUMIFS('nabati '!P:P,'nabati '!$S:$S,Weekly!$A187,'nabati '!$T:$T,Weekly!$C$1)/60</f>
        <v>0</v>
      </c>
      <c r="H187" s="21">
        <f>+SUMIFS('nabati '!W:W,'nabati '!$Z:$Z,Weekly!$A187,'nabati '!$AA:$AA,Weekly!$C$1)/6</f>
        <v>0</v>
      </c>
      <c r="I187" s="21">
        <f>+SUMIFS('nabati '!AD:AD,'nabati '!$AG:$AG,Weekly!$A187,'nabati '!$AH:$AH,Weekly!$C$1)/60</f>
        <v>0</v>
      </c>
      <c r="J187" s="21">
        <f>+SUMIFS('nabati '!AK:AK,'nabati '!$AN:$AN,Weekly!$A187,'nabati '!$AO:$AO,Weekly!$C$1)/60</f>
        <v>0</v>
      </c>
      <c r="K187" s="21">
        <f>+SUMIFS('nabati '!AR:AR,'nabati '!$AU:$AU,Weekly!$A187,'nabati '!$AV:$AV,Weekly!$C$1)/60</f>
        <v>0</v>
      </c>
      <c r="L187" s="21">
        <f>+SUMIFS('nabati '!AY:AY,'nabati '!$BB:$BB,Weekly!$A187,'nabati '!$BC:$BC,Weekly!$C$1)/20</f>
        <v>0</v>
      </c>
      <c r="M187" s="337">
        <f>+SUMIFS('nabati '!BF:BF,'nabati '!$BI:$BI,Weekly!$A187,'nabati '!$BG:$BG,Weekly!$C$1)/6</f>
        <v>0</v>
      </c>
      <c r="N187" s="338">
        <f>+SUMIFS('nabati '!BM:BM,'nabati '!BP:BP,Weekly!$A187,'nabati '!BN:BN,Weekly!$C$1)/6</f>
        <v>0</v>
      </c>
      <c r="O187" s="336">
        <f t="shared" si="13"/>
        <v>0</v>
      </c>
      <c r="P187" s="367"/>
      <c r="Q187" s="367"/>
    </row>
    <row r="188" spans="1:17" s="267" customFormat="1" ht="12.75" hidden="1" outlineLevel="1">
      <c r="A188" s="361">
        <v>69014</v>
      </c>
      <c r="B188" s="205" t="s">
        <v>53</v>
      </c>
      <c r="C188" s="351" t="s">
        <v>235</v>
      </c>
      <c r="D188" s="359" t="s">
        <v>158</v>
      </c>
      <c r="E188" s="21">
        <f>+SUMIFS('nabati '!B:B,'nabati '!$E:$E,Weekly!$A188,'nabati '!$F:$F,Weekly!$C$1)/6</f>
        <v>0</v>
      </c>
      <c r="F188" s="21">
        <f>+SUMIFS('nabati '!I:I,'nabati '!$L:$L,Weekly!$A188,'nabati '!$M:$M,Weekly!$C$1)/6</f>
        <v>0</v>
      </c>
      <c r="G188" s="21">
        <f>+SUMIFS('nabati '!P:P,'nabati '!$S:$S,Weekly!$A188,'nabati '!$T:$T,Weekly!$C$1)/60</f>
        <v>0</v>
      </c>
      <c r="H188" s="21">
        <f>+SUMIFS('nabati '!W:W,'nabati '!$Z:$Z,Weekly!$A188,'nabati '!$AA:$AA,Weekly!$C$1)/6</f>
        <v>0</v>
      </c>
      <c r="I188" s="21">
        <f>+SUMIFS('nabati '!AD:AD,'nabati '!$AG:$AG,Weekly!$A188,'nabati '!$AH:$AH,Weekly!$C$1)/60</f>
        <v>0</v>
      </c>
      <c r="J188" s="21">
        <f>+SUMIFS('nabati '!AK:AK,'nabati '!$AN:$AN,Weekly!$A188,'nabati '!$AO:$AO,Weekly!$C$1)/60</f>
        <v>0</v>
      </c>
      <c r="K188" s="21">
        <f>+SUMIFS('nabati '!AR:AR,'nabati '!$AU:$AU,Weekly!$A188,'nabati '!$AV:$AV,Weekly!$C$1)/60</f>
        <v>0</v>
      </c>
      <c r="L188" s="21">
        <f>+SUMIFS('nabati '!AY:AY,'nabati '!$BB:$BB,Weekly!$A188,'nabati '!$BC:$BC,Weekly!$C$1)/20</f>
        <v>0</v>
      </c>
      <c r="M188" s="337">
        <f>+SUMIFS('nabati '!BF:BF,'nabati '!$BI:$BI,Weekly!$A188,'nabati '!$BG:$BG,Weekly!$C$1)/6</f>
        <v>0</v>
      </c>
      <c r="N188" s="338">
        <f>+SUMIFS('nabati '!BM:BM,'nabati '!BP:BP,Weekly!$A188,'nabati '!BN:BN,Weekly!$C$1)/6</f>
        <v>0</v>
      </c>
      <c r="O188" s="336">
        <f t="shared" si="13"/>
        <v>0</v>
      </c>
      <c r="P188" s="367"/>
      <c r="Q188" s="367"/>
    </row>
    <row r="189" spans="1:17" s="267" customFormat="1" ht="12.75" hidden="1" outlineLevel="1">
      <c r="A189" s="361">
        <v>69074</v>
      </c>
      <c r="B189" s="205" t="s">
        <v>53</v>
      </c>
      <c r="C189" s="351" t="s">
        <v>236</v>
      </c>
      <c r="D189" s="359" t="s">
        <v>158</v>
      </c>
      <c r="E189" s="21">
        <f>+SUMIFS('nabati '!B:B,'nabati '!$E:$E,Weekly!$A189,'nabati '!$F:$F,Weekly!$C$1)/6</f>
        <v>2</v>
      </c>
      <c r="F189" s="21">
        <f>+SUMIFS('nabati '!I:I,'nabati '!$L:$L,Weekly!$A189,'nabati '!$M:$M,Weekly!$C$1)/6</f>
        <v>0</v>
      </c>
      <c r="G189" s="21">
        <f>+SUMIFS('nabati '!P:P,'nabati '!$S:$S,Weekly!$A189,'nabati '!$T:$T,Weekly!$C$1)/60</f>
        <v>0</v>
      </c>
      <c r="H189" s="21">
        <f>+SUMIFS('nabati '!W:W,'nabati '!$Z:$Z,Weekly!$A189,'nabati '!$AA:$AA,Weekly!$C$1)/6</f>
        <v>0</v>
      </c>
      <c r="I189" s="21">
        <f>+SUMIFS('nabati '!AD:AD,'nabati '!$AG:$AG,Weekly!$A189,'nabati '!$AH:$AH,Weekly!$C$1)/60</f>
        <v>0</v>
      </c>
      <c r="J189" s="21">
        <f>+SUMIFS('nabati '!AK:AK,'nabati '!$AN:$AN,Weekly!$A189,'nabati '!$AO:$AO,Weekly!$C$1)/60</f>
        <v>0</v>
      </c>
      <c r="K189" s="21">
        <f>+SUMIFS('nabati '!AR:AR,'nabati '!$AU:$AU,Weekly!$A189,'nabati '!$AV:$AV,Weekly!$C$1)/60</f>
        <v>0</v>
      </c>
      <c r="L189" s="21">
        <f>+SUMIFS('nabati '!AY:AY,'nabati '!$BB:$BB,Weekly!$A189,'nabati '!$BC:$BC,Weekly!$C$1)/20</f>
        <v>0</v>
      </c>
      <c r="M189" s="337">
        <f>+SUMIFS('nabati '!BF:BF,'nabati '!$BI:$BI,Weekly!$A189,'nabati '!$BG:$BG,Weekly!$C$1)/6</f>
        <v>0</v>
      </c>
      <c r="N189" s="338">
        <f>+SUMIFS('nabati '!BM:BM,'nabati '!BP:BP,Weekly!$A189,'nabati '!BN:BN,Weekly!$C$1)/6</f>
        <v>0</v>
      </c>
      <c r="O189" s="336">
        <f t="shared" si="13"/>
        <v>251.8</v>
      </c>
      <c r="P189" s="367"/>
      <c r="Q189" s="367"/>
    </row>
    <row r="190" spans="1:17" s="267" customFormat="1" ht="12.75" hidden="1" outlineLevel="1">
      <c r="A190" s="361">
        <v>69039</v>
      </c>
      <c r="B190" s="205" t="s">
        <v>53</v>
      </c>
      <c r="C190" s="351" t="s">
        <v>237</v>
      </c>
      <c r="D190" s="359" t="s">
        <v>158</v>
      </c>
      <c r="E190" s="21">
        <f>+SUMIFS('nabati '!B:B,'nabati '!$E:$E,Weekly!$A190,'nabati '!$F:$F,Weekly!$C$1)/6</f>
        <v>4</v>
      </c>
      <c r="F190" s="21">
        <f>+SUMIFS('nabati '!I:I,'nabati '!$L:$L,Weekly!$A190,'nabati '!$M:$M,Weekly!$C$1)/6</f>
        <v>0</v>
      </c>
      <c r="G190" s="21">
        <f>+SUMIFS('nabati '!P:P,'nabati '!$S:$S,Weekly!$A190,'nabati '!$T:$T,Weekly!$C$1)/60</f>
        <v>0</v>
      </c>
      <c r="H190" s="21">
        <f>+SUMIFS('nabati '!W:W,'nabati '!$Z:$Z,Weekly!$A190,'nabati '!$AA:$AA,Weekly!$C$1)/6</f>
        <v>0</v>
      </c>
      <c r="I190" s="21">
        <f>+SUMIFS('nabati '!AD:AD,'nabati '!$AG:$AG,Weekly!$A190,'nabati '!$AH:$AH,Weekly!$C$1)/60</f>
        <v>0</v>
      </c>
      <c r="J190" s="21">
        <f>+SUMIFS('nabati '!AK:AK,'nabati '!$AN:$AN,Weekly!$A190,'nabati '!$AO:$AO,Weekly!$C$1)/60</f>
        <v>0</v>
      </c>
      <c r="K190" s="21">
        <f>+SUMIFS('nabati '!AR:AR,'nabati '!$AU:$AU,Weekly!$A190,'nabati '!$AV:$AV,Weekly!$C$1)/60</f>
        <v>0</v>
      </c>
      <c r="L190" s="21">
        <f>+SUMIFS('nabati '!AY:AY,'nabati '!$BB:$BB,Weekly!$A190,'nabati '!$BC:$BC,Weekly!$C$1)/20</f>
        <v>0</v>
      </c>
      <c r="M190" s="337">
        <f>+SUMIFS('nabati '!BF:BF,'nabati '!$BI:$BI,Weekly!$A190,'nabati '!$BG:$BG,Weekly!$C$1)/6</f>
        <v>0</v>
      </c>
      <c r="N190" s="338">
        <f>+SUMIFS('nabati '!BM:BM,'nabati '!BP:BP,Weekly!$A190,'nabati '!BN:BN,Weekly!$C$1)/6</f>
        <v>0</v>
      </c>
      <c r="O190" s="336">
        <f t="shared" si="13"/>
        <v>503.6</v>
      </c>
      <c r="P190" s="367"/>
      <c r="Q190" s="367"/>
    </row>
    <row r="191" spans="1:17" s="267" customFormat="1" ht="12.75" hidden="1" outlineLevel="1">
      <c r="A191" s="361">
        <v>69045</v>
      </c>
      <c r="B191" s="205"/>
      <c r="C191" s="351" t="s">
        <v>238</v>
      </c>
      <c r="D191" s="359" t="s">
        <v>158</v>
      </c>
      <c r="E191" s="21">
        <f>+SUMIFS('nabati '!B:B,'nabati '!$E:$E,Weekly!$A191,'nabati '!$F:$F,Weekly!$C$1)/6</f>
        <v>2</v>
      </c>
      <c r="F191" s="21">
        <f>+SUMIFS('nabati '!I:I,'nabati '!$L:$L,Weekly!$A191,'nabati '!$M:$M,Weekly!$C$1)/6</f>
        <v>0</v>
      </c>
      <c r="G191" s="21">
        <f>+SUMIFS('nabati '!P:P,'nabati '!$S:$S,Weekly!$A191,'nabati '!$T:$T,Weekly!$C$1)/60</f>
        <v>0</v>
      </c>
      <c r="H191" s="21">
        <f>+SUMIFS('nabati '!W:W,'nabati '!$Z:$Z,Weekly!$A191,'nabati '!$AA:$AA,Weekly!$C$1)/6</f>
        <v>0</v>
      </c>
      <c r="I191" s="21">
        <f>+SUMIFS('nabati '!AD:AD,'nabati '!$AG:$AG,Weekly!$A191,'nabati '!$AH:$AH,Weekly!$C$1)/60</f>
        <v>0</v>
      </c>
      <c r="J191" s="21">
        <f>+SUMIFS('nabati '!AK:AK,'nabati '!$AN:$AN,Weekly!$A191,'nabati '!$AO:$AO,Weekly!$C$1)/60</f>
        <v>0</v>
      </c>
      <c r="K191" s="21">
        <f>+SUMIFS('nabati '!AR:AR,'nabati '!$AU:$AU,Weekly!$A191,'nabati '!$AV:$AV,Weekly!$C$1)/60</f>
        <v>0</v>
      </c>
      <c r="L191" s="21">
        <f>+SUMIFS('nabati '!AY:AY,'nabati '!$BB:$BB,Weekly!$A191,'nabati '!$BC:$BC,Weekly!$C$1)/20</f>
        <v>0</v>
      </c>
      <c r="M191" s="337">
        <f>+SUMIFS('nabati '!BF:BF,'nabati '!$BI:$BI,Weekly!$A191,'nabati '!$BG:$BG,Weekly!$C$1)/6</f>
        <v>0</v>
      </c>
      <c r="N191" s="338">
        <f>+SUMIFS('nabati '!BM:BM,'nabati '!BP:BP,Weekly!$A191,'nabati '!BN:BN,Weekly!$C$1)/6</f>
        <v>0</v>
      </c>
      <c r="O191" s="336">
        <f t="shared" si="13"/>
        <v>251.8</v>
      </c>
      <c r="P191" s="367"/>
      <c r="Q191" s="367"/>
    </row>
    <row r="192" spans="1:17" s="267" customFormat="1" ht="12.75" hidden="1" outlineLevel="1">
      <c r="A192" s="361">
        <v>69053</v>
      </c>
      <c r="B192" s="205" t="s">
        <v>53</v>
      </c>
      <c r="C192" s="351" t="s">
        <v>239</v>
      </c>
      <c r="D192" s="359" t="s">
        <v>158</v>
      </c>
      <c r="E192" s="21">
        <f>+SUMIFS('nabati '!B:B,'nabati '!$E:$E,Weekly!$A192,'nabati '!$F:$F,Weekly!$C$1)/6</f>
        <v>0</v>
      </c>
      <c r="F192" s="21">
        <f>+SUMIFS('nabati '!I:I,'nabati '!$L:$L,Weekly!$A192,'nabati '!$M:$M,Weekly!$C$1)/6</f>
        <v>0</v>
      </c>
      <c r="G192" s="21">
        <f>+SUMIFS('nabati '!P:P,'nabati '!$S:$S,Weekly!$A192,'nabati '!$T:$T,Weekly!$C$1)/60</f>
        <v>0</v>
      </c>
      <c r="H192" s="21">
        <f>+SUMIFS('nabati '!W:W,'nabati '!$Z:$Z,Weekly!$A192,'nabati '!$AA:$AA,Weekly!$C$1)/6</f>
        <v>0</v>
      </c>
      <c r="I192" s="21">
        <f>+SUMIFS('nabati '!AD:AD,'nabati '!$AG:$AG,Weekly!$A192,'nabati '!$AH:$AH,Weekly!$C$1)/60</f>
        <v>0</v>
      </c>
      <c r="J192" s="21">
        <f>+SUMIFS('nabati '!AK:AK,'nabati '!$AN:$AN,Weekly!$A192,'nabati '!$AO:$AO,Weekly!$C$1)/60</f>
        <v>0</v>
      </c>
      <c r="K192" s="21">
        <f>+SUMIFS('nabati '!AR:AR,'nabati '!$AU:$AU,Weekly!$A192,'nabati '!$AV:$AV,Weekly!$C$1)/60</f>
        <v>0</v>
      </c>
      <c r="L192" s="21">
        <f>+SUMIFS('nabati '!AY:AY,'nabati '!$BB:$BB,Weekly!$A192,'nabati '!$BC:$BC,Weekly!$C$1)/20</f>
        <v>0</v>
      </c>
      <c r="M192" s="337">
        <f>+SUMIFS('nabati '!BF:BF,'nabati '!$BI:$BI,Weekly!$A192,'nabati '!$BG:$BG,Weekly!$C$1)/6</f>
        <v>0</v>
      </c>
      <c r="N192" s="338">
        <f>+SUMIFS('nabati '!BM:BM,'nabati '!BP:BP,Weekly!$A192,'nabati '!BN:BN,Weekly!$C$1)/6</f>
        <v>0</v>
      </c>
      <c r="O192" s="336">
        <f t="shared" si="13"/>
        <v>0</v>
      </c>
      <c r="P192" s="367"/>
      <c r="Q192" s="367"/>
    </row>
    <row r="193" spans="1:17" s="267" customFormat="1" ht="12.75" hidden="1" outlineLevel="1">
      <c r="A193" s="361">
        <v>69061</v>
      </c>
      <c r="B193" s="205" t="s">
        <v>53</v>
      </c>
      <c r="C193" s="351" t="s">
        <v>240</v>
      </c>
      <c r="D193" s="359" t="s">
        <v>158</v>
      </c>
      <c r="E193" s="21">
        <f>+SUMIFS('nabati '!B:B,'nabati '!$E:$E,Weekly!$A193,'nabati '!$F:$F,Weekly!$C$1)/6</f>
        <v>0</v>
      </c>
      <c r="F193" s="21">
        <f>+SUMIFS('nabati '!I:I,'nabati '!$L:$L,Weekly!$A193,'nabati '!$M:$M,Weekly!$C$1)/6</f>
        <v>0</v>
      </c>
      <c r="G193" s="21">
        <f>+SUMIFS('nabati '!P:P,'nabati '!$S:$S,Weekly!$A193,'nabati '!$T:$T,Weekly!$C$1)/60</f>
        <v>0</v>
      </c>
      <c r="H193" s="21">
        <f>+SUMIFS('nabati '!W:W,'nabati '!$Z:$Z,Weekly!$A193,'nabati '!$AA:$AA,Weekly!$C$1)/6</f>
        <v>0</v>
      </c>
      <c r="I193" s="21">
        <f>+SUMIFS('nabati '!AD:AD,'nabati '!$AG:$AG,Weekly!$A193,'nabati '!$AH:$AH,Weekly!$C$1)/60</f>
        <v>0</v>
      </c>
      <c r="J193" s="21">
        <f>+SUMIFS('nabati '!AK:AK,'nabati '!$AN:$AN,Weekly!$A193,'nabati '!$AO:$AO,Weekly!$C$1)/60</f>
        <v>0</v>
      </c>
      <c r="K193" s="21">
        <f>+SUMIFS('nabati '!AR:AR,'nabati '!$AU:$AU,Weekly!$A193,'nabati '!$AV:$AV,Weekly!$C$1)/60</f>
        <v>0</v>
      </c>
      <c r="L193" s="21">
        <f>+SUMIFS('nabati '!AY:AY,'nabati '!$BB:$BB,Weekly!$A193,'nabati '!$BC:$BC,Weekly!$C$1)/20</f>
        <v>0</v>
      </c>
      <c r="M193" s="337">
        <f>+SUMIFS('nabati '!BF:BF,'nabati '!$BI:$BI,Weekly!$A193,'nabati '!$BG:$BG,Weekly!$C$1)/6</f>
        <v>0</v>
      </c>
      <c r="N193" s="338">
        <f>+SUMIFS('nabati '!BM:BM,'nabati '!BP:BP,Weekly!$A193,'nabati '!BN:BN,Weekly!$C$1)/6</f>
        <v>0</v>
      </c>
      <c r="O193" s="336">
        <f t="shared" si="13"/>
        <v>0</v>
      </c>
      <c r="P193" s="367"/>
      <c r="Q193" s="367"/>
    </row>
    <row r="194" spans="1:17" s="267" customFormat="1" ht="12.75" hidden="1" outlineLevel="1">
      <c r="A194" s="361">
        <v>69070</v>
      </c>
      <c r="B194" s="205" t="s">
        <v>53</v>
      </c>
      <c r="C194" s="351" t="s">
        <v>241</v>
      </c>
      <c r="D194" s="359" t="s">
        <v>158</v>
      </c>
      <c r="E194" s="21">
        <f>+SUMIFS('nabati '!B:B,'nabati '!$E:$E,Weekly!$A194,'nabati '!$F:$F,Weekly!$C$1)/6</f>
        <v>0</v>
      </c>
      <c r="F194" s="21">
        <f>+SUMIFS('nabati '!I:I,'nabati '!$L:$L,Weekly!$A194,'nabati '!$M:$M,Weekly!$C$1)/6</f>
        <v>0</v>
      </c>
      <c r="G194" s="21">
        <f>+SUMIFS('nabati '!P:P,'nabati '!$S:$S,Weekly!$A194,'nabati '!$T:$T,Weekly!$C$1)/60</f>
        <v>0</v>
      </c>
      <c r="H194" s="21">
        <f>+SUMIFS('nabati '!W:W,'nabati '!$Z:$Z,Weekly!$A194,'nabati '!$AA:$AA,Weekly!$C$1)/6</f>
        <v>0</v>
      </c>
      <c r="I194" s="21">
        <f>+SUMIFS('nabati '!AD:AD,'nabati '!$AG:$AG,Weekly!$A194,'nabati '!$AH:$AH,Weekly!$C$1)/60</f>
        <v>0</v>
      </c>
      <c r="J194" s="21">
        <f>+SUMIFS('nabati '!AK:AK,'nabati '!$AN:$AN,Weekly!$A194,'nabati '!$AO:$AO,Weekly!$C$1)/60</f>
        <v>0</v>
      </c>
      <c r="K194" s="21">
        <f>+SUMIFS('nabati '!AR:AR,'nabati '!$AU:$AU,Weekly!$A194,'nabati '!$AV:$AV,Weekly!$C$1)/60</f>
        <v>0</v>
      </c>
      <c r="L194" s="21">
        <f>+SUMIFS('nabati '!AY:AY,'nabati '!$BB:$BB,Weekly!$A194,'nabati '!$BC:$BC,Weekly!$C$1)/20</f>
        <v>0</v>
      </c>
      <c r="M194" s="337">
        <f>+SUMIFS('nabati '!BF:BF,'nabati '!$BI:$BI,Weekly!$A194,'nabati '!$BG:$BG,Weekly!$C$1)/6</f>
        <v>0</v>
      </c>
      <c r="N194" s="338">
        <f>+SUMIFS('nabati '!BM:BM,'nabati '!BP:BP,Weekly!$A194,'nabati '!BN:BN,Weekly!$C$1)/6</f>
        <v>0</v>
      </c>
      <c r="O194" s="336">
        <f t="shared" si="13"/>
        <v>0</v>
      </c>
      <c r="P194" s="367"/>
      <c r="Q194" s="367"/>
    </row>
    <row r="195" spans="1:17" s="267" customFormat="1" ht="12.75" hidden="1" outlineLevel="1">
      <c r="A195" s="361">
        <v>69071</v>
      </c>
      <c r="B195" s="205" t="s">
        <v>53</v>
      </c>
      <c r="C195" s="351" t="s">
        <v>242</v>
      </c>
      <c r="D195" s="359" t="s">
        <v>158</v>
      </c>
      <c r="E195" s="21">
        <f>+SUMIFS('nabati '!B:B,'nabati '!$E:$E,Weekly!$A195,'nabati '!$F:$F,Weekly!$C$1)/6</f>
        <v>0</v>
      </c>
      <c r="F195" s="21">
        <f>+SUMIFS('nabati '!I:I,'nabati '!$L:$L,Weekly!$A195,'nabati '!$M:$M,Weekly!$C$1)/6</f>
        <v>0</v>
      </c>
      <c r="G195" s="21">
        <f>+SUMIFS('nabati '!P:P,'nabati '!$S:$S,Weekly!$A195,'nabati '!$T:$T,Weekly!$C$1)/60</f>
        <v>0</v>
      </c>
      <c r="H195" s="21">
        <f>+SUMIFS('nabati '!W:W,'nabati '!$Z:$Z,Weekly!$A195,'nabati '!$AA:$AA,Weekly!$C$1)/6</f>
        <v>0</v>
      </c>
      <c r="I195" s="21">
        <f>+SUMIFS('nabati '!AD:AD,'nabati '!$AG:$AG,Weekly!$A195,'nabati '!$AH:$AH,Weekly!$C$1)/60</f>
        <v>0</v>
      </c>
      <c r="J195" s="21">
        <f>+SUMIFS('nabati '!AK:AK,'nabati '!$AN:$AN,Weekly!$A195,'nabati '!$AO:$AO,Weekly!$C$1)/60</f>
        <v>0</v>
      </c>
      <c r="K195" s="21">
        <f>+SUMIFS('nabati '!AR:AR,'nabati '!$AU:$AU,Weekly!$A195,'nabati '!$AV:$AV,Weekly!$C$1)/60</f>
        <v>0</v>
      </c>
      <c r="L195" s="21">
        <f>+SUMIFS('nabati '!AY:AY,'nabati '!$BB:$BB,Weekly!$A195,'nabati '!$BC:$BC,Weekly!$C$1)/20</f>
        <v>0</v>
      </c>
      <c r="M195" s="337">
        <f>+SUMIFS('nabati '!BF:BF,'nabati '!$BI:$BI,Weekly!$A195,'nabati '!$BG:$BG,Weekly!$C$1)/6</f>
        <v>0</v>
      </c>
      <c r="N195" s="338">
        <f>+SUMIFS('nabati '!BM:BM,'nabati '!BP:BP,Weekly!$A195,'nabati '!BN:BN,Weekly!$C$1)/6</f>
        <v>0</v>
      </c>
      <c r="O195" s="336">
        <f t="shared" si="13"/>
        <v>0</v>
      </c>
      <c r="P195" s="367"/>
      <c r="Q195" s="367"/>
    </row>
    <row r="196" spans="1:17" s="267" customFormat="1" ht="12.75" hidden="1" outlineLevel="1">
      <c r="A196" s="368">
        <v>69072</v>
      </c>
      <c r="B196" s="205" t="s">
        <v>53</v>
      </c>
      <c r="C196" s="351" t="s">
        <v>243</v>
      </c>
      <c r="D196" s="359" t="s">
        <v>158</v>
      </c>
      <c r="E196" s="21">
        <f>+SUMIFS('nabati '!B:B,'nabati '!$E:$E,Weekly!$A196,'nabati '!$F:$F,Weekly!$C$1)/6</f>
        <v>0</v>
      </c>
      <c r="F196" s="21">
        <f>+SUMIFS('nabati '!I:I,'nabati '!$L:$L,Weekly!$A196,'nabati '!$M:$M,Weekly!$C$1)/6</f>
        <v>0</v>
      </c>
      <c r="G196" s="21">
        <f>+SUMIFS('nabati '!P:P,'nabati '!$S:$S,Weekly!$A196,'nabati '!$T:$T,Weekly!$C$1)/60</f>
        <v>0</v>
      </c>
      <c r="H196" s="21">
        <f>+SUMIFS('nabati '!W:W,'nabati '!$Z:$Z,Weekly!$A196,'nabati '!$AA:$AA,Weekly!$C$1)/6</f>
        <v>0</v>
      </c>
      <c r="I196" s="21">
        <f>+SUMIFS('nabati '!AD:AD,'nabati '!$AG:$AG,Weekly!$A196,'nabati '!$AH:$AH,Weekly!$C$1)/60</f>
        <v>0</v>
      </c>
      <c r="J196" s="21">
        <f>+SUMIFS('nabati '!AK:AK,'nabati '!$AN:$AN,Weekly!$A196,'nabati '!$AO:$AO,Weekly!$C$1)/60</f>
        <v>0</v>
      </c>
      <c r="K196" s="21">
        <f>+SUMIFS('nabati '!AR:AR,'nabati '!$AU:$AU,Weekly!$A196,'nabati '!$AV:$AV,Weekly!$C$1)/60</f>
        <v>0</v>
      </c>
      <c r="L196" s="21">
        <f>+SUMIFS('nabati '!AY:AY,'nabati '!$BB:$BB,Weekly!$A196,'nabati '!$BC:$BC,Weekly!$C$1)/20</f>
        <v>0</v>
      </c>
      <c r="M196" s="337">
        <f>+SUMIFS('nabati '!BF:BF,'nabati '!$BI:$BI,Weekly!$A196,'nabati '!$BG:$BG,Weekly!$C$1)/6</f>
        <v>0</v>
      </c>
      <c r="N196" s="338">
        <f>+SUMIFS('nabati '!BM:BM,'nabati '!BP:BP,Weekly!$A196,'nabati '!BN:BN,Weekly!$C$1)/6</f>
        <v>0</v>
      </c>
      <c r="O196" s="336">
        <f t="shared" si="13"/>
        <v>0</v>
      </c>
      <c r="P196" s="367"/>
      <c r="Q196" s="367"/>
    </row>
    <row r="197" spans="1:17" s="267" customFormat="1" ht="12.75" hidden="1" outlineLevel="1">
      <c r="A197" s="368">
        <v>2127</v>
      </c>
      <c r="B197" s="205" t="s">
        <v>53</v>
      </c>
      <c r="C197" s="195" t="s">
        <v>244</v>
      </c>
      <c r="D197" s="359" t="s">
        <v>158</v>
      </c>
      <c r="E197" s="21">
        <f>+SUMIFS('nabati '!B:B,'nabati '!$E:$E,Weekly!$A197,'nabati '!$F:$F,Weekly!$C$1)/6</f>
        <v>0</v>
      </c>
      <c r="F197" s="21">
        <f>+SUMIFS('nabati '!I:I,'nabati '!$L:$L,Weekly!$A197,'nabati '!$M:$M,Weekly!$C$1)/6</f>
        <v>0</v>
      </c>
      <c r="G197" s="21">
        <f>+SUMIFS('nabati '!P:P,'nabati '!$S:$S,Weekly!$A197,'nabati '!$T:$T,Weekly!$C$1)/60</f>
        <v>0</v>
      </c>
      <c r="H197" s="21">
        <f>+SUMIFS('nabati '!W:W,'nabati '!$Z:$Z,Weekly!$A197,'nabati '!$AA:$AA,Weekly!$C$1)/6</f>
        <v>0</v>
      </c>
      <c r="I197" s="21">
        <f>+SUMIFS('nabati '!AD:AD,'nabati '!$AG:$AG,Weekly!$A197,'nabati '!$AH:$AH,Weekly!$C$1)/60</f>
        <v>0</v>
      </c>
      <c r="J197" s="21">
        <f>+SUMIFS('nabati '!AK:AK,'nabati '!$AN:$AN,Weekly!$A197,'nabati '!$AO:$AO,Weekly!$C$1)/60</f>
        <v>0</v>
      </c>
      <c r="K197" s="21">
        <f>+SUMIFS('nabati '!AR:AR,'nabati '!$AU:$AU,Weekly!$A197,'nabati '!$AV:$AV,Weekly!$C$1)/60</f>
        <v>0</v>
      </c>
      <c r="L197" s="21">
        <f>+SUMIFS('nabati '!AY:AY,'nabati '!$BB:$BB,Weekly!$A197,'nabati '!$BC:$BC,Weekly!$C$1)/20</f>
        <v>0</v>
      </c>
      <c r="M197" s="337">
        <f>+SUMIFS('nabati '!BF:BF,'nabati '!$BI:$BI,Weekly!$A197,'nabati '!$BG:$BG,Weekly!$C$1)/6</f>
        <v>0</v>
      </c>
      <c r="N197" s="338">
        <f>+SUMIFS('nabati '!BM:BM,'nabati '!BP:BP,Weekly!$A197,'nabati '!BN:BN,Weekly!$C$1)/6</f>
        <v>0</v>
      </c>
      <c r="O197" s="336">
        <f t="shared" si="13"/>
        <v>0</v>
      </c>
      <c r="P197" s="367"/>
      <c r="Q197" s="367"/>
    </row>
    <row r="198" spans="1:17" s="267" customFormat="1" ht="12.75" hidden="1" outlineLevel="1">
      <c r="A198" s="361">
        <v>2128</v>
      </c>
      <c r="B198" s="358" t="s">
        <v>53</v>
      </c>
      <c r="C198" s="369" t="s">
        <v>245</v>
      </c>
      <c r="D198" s="359" t="s">
        <v>158</v>
      </c>
      <c r="E198" s="21">
        <f>+SUMIFS('nabati '!B:B,'nabati '!$E:$E,Weekly!$A198,'nabati '!$F:$F,Weekly!$C$1)/6</f>
        <v>0</v>
      </c>
      <c r="F198" s="21">
        <f>+SUMIFS('nabati '!I:I,'nabati '!$L:$L,Weekly!$A198,'nabati '!$M:$M,Weekly!$C$1)/6</f>
        <v>0</v>
      </c>
      <c r="G198" s="21">
        <f>+SUMIFS('nabati '!P:P,'nabati '!$S:$S,Weekly!$A198,'nabati '!$T:$T,Weekly!$C$1)/60</f>
        <v>0</v>
      </c>
      <c r="H198" s="21">
        <f>+SUMIFS('nabati '!W:W,'nabati '!$Z:$Z,Weekly!$A198,'nabati '!$AA:$AA,Weekly!$C$1)/6</f>
        <v>0</v>
      </c>
      <c r="I198" s="21">
        <f>+SUMIFS('nabati '!AD:AD,'nabati '!$AG:$AG,Weekly!$A198,'nabati '!$AH:$AH,Weekly!$C$1)/60</f>
        <v>0</v>
      </c>
      <c r="J198" s="21">
        <f>+SUMIFS('nabati '!AK:AK,'nabati '!$AN:$AN,Weekly!$A198,'nabati '!$AO:$AO,Weekly!$C$1)/60</f>
        <v>0</v>
      </c>
      <c r="K198" s="21">
        <f>+SUMIFS('nabati '!AR:AR,'nabati '!$AU:$AU,Weekly!$A198,'nabati '!$AV:$AV,Weekly!$C$1)/60</f>
        <v>0</v>
      </c>
      <c r="L198" s="21">
        <f>+SUMIFS('nabati '!AY:AY,'nabati '!$BB:$BB,Weekly!$A198,'nabati '!$BC:$BC,Weekly!$C$1)/20</f>
        <v>0</v>
      </c>
      <c r="M198" s="337">
        <f>+SUMIFS('nabati '!BF:BF,'nabati '!$BI:$BI,Weekly!$A198,'nabati '!$BG:$BG,Weekly!$C$1)/6</f>
        <v>0</v>
      </c>
      <c r="N198" s="338">
        <f>+SUMIFS('nabati '!BM:BM,'nabati '!BP:BP,Weekly!$A198,'nabati '!BN:BN,Weekly!$C$1)/6</f>
        <v>0</v>
      </c>
      <c r="O198" s="336">
        <f t="shared" si="13"/>
        <v>0</v>
      </c>
      <c r="P198" s="367"/>
      <c r="Q198" s="367"/>
    </row>
    <row r="199" spans="1:17" s="267" customFormat="1" ht="12.75" collapsed="1">
      <c r="A199" s="315">
        <v>2130</v>
      </c>
      <c r="B199" s="205" t="s">
        <v>53</v>
      </c>
      <c r="C199" s="369" t="s">
        <v>246</v>
      </c>
      <c r="D199" s="359" t="s">
        <v>158</v>
      </c>
      <c r="E199" s="21">
        <f>+SUMIFS('nabati '!B:B,'nabati '!$E:$E,Weekly!$A199,'nabati '!$F:$F,Weekly!$C$1)/6</f>
        <v>0</v>
      </c>
      <c r="F199" s="21">
        <f>+SUMIFS('nabati '!I:I,'nabati '!$L:$L,Weekly!$A199,'nabati '!$M:$M,Weekly!$C$1)/6</f>
        <v>0</v>
      </c>
      <c r="G199" s="21">
        <f>+SUMIFS('nabati '!P:P,'nabati '!$S:$S,Weekly!$A199,'nabati '!$T:$T,Weekly!$C$1)/60</f>
        <v>0</v>
      </c>
      <c r="H199" s="21">
        <f>+SUMIFS('nabati '!W:W,'nabati '!$Z:$Z,Weekly!$A199,'nabati '!$AA:$AA,Weekly!$C$1)/6</f>
        <v>0</v>
      </c>
      <c r="I199" s="21">
        <f>+SUMIFS('nabati '!AD:AD,'nabati '!$AG:$AG,Weekly!$A199,'nabati '!$AH:$AH,Weekly!$C$1)/60</f>
        <v>0</v>
      </c>
      <c r="J199" s="21">
        <f>+SUMIFS('nabati '!AK:AK,'nabati '!$AN:$AN,Weekly!$A199,'nabati '!$AO:$AO,Weekly!$C$1)/60</f>
        <v>0</v>
      </c>
      <c r="K199" s="21">
        <f>+SUMIFS('nabati '!AR:AR,'nabati '!$AU:$AU,Weekly!$A199,'nabati '!$AV:$AV,Weekly!$C$1)/60</f>
        <v>0</v>
      </c>
      <c r="L199" s="21">
        <f>+SUMIFS('nabati '!AY:AY,'nabati '!$BB:$BB,Weekly!$A199,'nabati '!$BC:$BC,Weekly!$C$1)/20</f>
        <v>0</v>
      </c>
      <c r="M199" s="334">
        <f>+SUMIFS('nabati '!BF:BF,'nabati '!$BI:$BI,Weekly!$A199,'nabati '!$BG:$BG,Weekly!$C$1)/6</f>
        <v>0</v>
      </c>
      <c r="N199" s="338">
        <f>+SUMIFS('nabati '!BM:BM,'nabati '!BP:BP,Weekly!$A199,'nabati '!BN:BN,Weekly!$C$1)/6</f>
        <v>0</v>
      </c>
      <c r="O199" s="336">
        <f t="shared" si="13"/>
        <v>0</v>
      </c>
      <c r="P199" s="367"/>
      <c r="Q199" s="367"/>
    </row>
    <row r="200" spans="1:17" s="69" customFormat="1" ht="12.75">
      <c r="A200" s="303"/>
      <c r="B200" s="304"/>
      <c r="C200" s="305"/>
      <c r="D200" s="356" t="s">
        <v>247</v>
      </c>
      <c r="E200" s="350">
        <f t="shared" ref="E200:N200" si="14">+SUM(E201:E267)</f>
        <v>34</v>
      </c>
      <c r="F200" s="350">
        <f t="shared" si="14"/>
        <v>22</v>
      </c>
      <c r="G200" s="350">
        <f t="shared" si="14"/>
        <v>0</v>
      </c>
      <c r="H200" s="350">
        <f t="shared" si="14"/>
        <v>0</v>
      </c>
      <c r="I200" s="350">
        <f t="shared" si="14"/>
        <v>0</v>
      </c>
      <c r="J200" s="350">
        <f t="shared" si="14"/>
        <v>0</v>
      </c>
      <c r="K200" s="350">
        <f t="shared" si="14"/>
        <v>0</v>
      </c>
      <c r="L200" s="350">
        <f t="shared" si="14"/>
        <v>0</v>
      </c>
      <c r="M200" s="350">
        <f t="shared" si="14"/>
        <v>0</v>
      </c>
      <c r="N200" s="332">
        <f t="shared" si="14"/>
        <v>0</v>
      </c>
      <c r="O200" s="333">
        <f t="shared" si="13"/>
        <v>8476</v>
      </c>
    </row>
    <row r="201" spans="1:17" s="267" customFormat="1" ht="12.75">
      <c r="A201" s="370" t="s">
        <v>248</v>
      </c>
      <c r="B201" s="205" t="s">
        <v>31</v>
      </c>
      <c r="C201" s="188" t="s">
        <v>249</v>
      </c>
      <c r="D201" s="371" t="s">
        <v>250</v>
      </c>
      <c r="E201" s="21">
        <f>+SUMIFS('nabati '!B:B,'nabati '!$E:$E,Weekly!$A201,'nabati '!$F:$F,Weekly!$C$1)/6</f>
        <v>0</v>
      </c>
      <c r="F201" s="21">
        <f>+SUMIFS('nabati '!I:I,'nabati '!$L:$L,Weekly!$A201,'nabati '!$M:$M,Weekly!$C$1)/6</f>
        <v>0</v>
      </c>
      <c r="G201" s="21">
        <f>+SUMIFS('nabati '!P:P,'nabati '!$S:$S,Weekly!$A201,'nabati '!$T:$T,Weekly!$C$1)/60</f>
        <v>0</v>
      </c>
      <c r="H201" s="21">
        <f>+SUMIFS('nabati '!W:W,'nabati '!$Z:$Z,Weekly!$A201,'nabati '!$AA:$AA,Weekly!$C$1)/6</f>
        <v>0</v>
      </c>
      <c r="I201" s="21">
        <f>+SUMIFS('nabati '!AD:AD,'nabati '!$AG:$AG,Weekly!$A201,'nabati '!$AH:$AH,Weekly!$C$1)/60</f>
        <v>0</v>
      </c>
      <c r="J201" s="21">
        <f>+SUMIFS('nabati '!AK:AK,'nabati '!$AN:$AN,Weekly!$A201,'nabati '!$AO:$AO,Weekly!$C$1)/60</f>
        <v>0</v>
      </c>
      <c r="K201" s="21">
        <f>+SUMIFS('nabati '!AR:AR,'nabati '!$AU:$AU,Weekly!$A201,'nabati '!$AV:$AV,Weekly!$C$1)/60</f>
        <v>0</v>
      </c>
      <c r="L201" s="21">
        <f>+SUMIFS('nabati '!AY:AY,'nabati '!$BB:$BB,Weekly!$A201,'nabati '!$BC:$BC,Weekly!$C$1)/20</f>
        <v>0</v>
      </c>
      <c r="M201" s="344">
        <f>+SUMIFS('nabati '!BF:BF,'nabati '!$BI:$BI,Weekly!$A201,'nabati '!$BG:$BG,Weekly!$C$1)/6</f>
        <v>0</v>
      </c>
      <c r="N201" s="345">
        <f>+SUMIFS('nabati '!BM:BM,'nabati '!BP:BP,Weekly!$A201,'nabati '!BN:BN,Weekly!$C$1)/6</f>
        <v>0</v>
      </c>
      <c r="O201" s="365">
        <f t="shared" si="13"/>
        <v>0</v>
      </c>
    </row>
    <row r="202" spans="1:17" s="267" customFormat="1" ht="12.75" hidden="1" outlineLevel="1">
      <c r="A202" s="370" t="s">
        <v>251</v>
      </c>
      <c r="B202" s="205" t="s">
        <v>31</v>
      </c>
      <c r="C202" s="188" t="s">
        <v>252</v>
      </c>
      <c r="D202" s="371" t="s">
        <v>250</v>
      </c>
      <c r="E202" s="21">
        <f>+SUMIFS('nabati '!B:B,'nabati '!$E:$E,Weekly!$A202,'nabati '!$F:$F,Weekly!$C$1)/6</f>
        <v>0</v>
      </c>
      <c r="F202" s="21">
        <f>+SUMIFS('nabati '!I:I,'nabati '!$L:$L,Weekly!$A202,'nabati '!$M:$M,Weekly!$C$1)/6</f>
        <v>7</v>
      </c>
      <c r="G202" s="21">
        <f>+SUMIFS('nabati '!P:P,'nabati '!$S:$S,Weekly!$A202,'nabati '!$T:$T,Weekly!$C$1)/60</f>
        <v>0</v>
      </c>
      <c r="H202" s="21">
        <f>+SUMIFS('nabati '!W:W,'nabati '!$Z:$Z,Weekly!$A202,'nabati '!$AA:$AA,Weekly!$C$1)/6</f>
        <v>0</v>
      </c>
      <c r="I202" s="21">
        <f>+SUMIFS('nabati '!AD:AD,'nabati '!$AG:$AG,Weekly!$A202,'nabati '!$AH:$AH,Weekly!$C$1)/60</f>
        <v>0</v>
      </c>
      <c r="J202" s="21">
        <f>+SUMIFS('nabati '!AK:AK,'nabati '!$AN:$AN,Weekly!$A202,'nabati '!$AO:$AO,Weekly!$C$1)/60</f>
        <v>0</v>
      </c>
      <c r="K202" s="21">
        <f>+SUMIFS('nabati '!AR:AR,'nabati '!$AU:$AU,Weekly!$A202,'nabati '!$AV:$AV,Weekly!$C$1)/60</f>
        <v>0</v>
      </c>
      <c r="L202" s="21">
        <f>+SUMIFS('nabati '!AY:AY,'nabati '!$BB:$BB,Weekly!$A202,'nabati '!$BC:$BC,Weekly!$C$1)/20</f>
        <v>0</v>
      </c>
      <c r="M202" s="337">
        <f>+SUMIFS('nabati '!BF:BF,'nabati '!$BI:$BI,Weekly!$A202,'nabati '!$BG:$BG,Weekly!$C$1)/6</f>
        <v>0</v>
      </c>
      <c r="N202" s="338">
        <f>+SUMIFS('nabati '!BM:BM,'nabati '!BP:BP,Weekly!$A202,'nabati '!BN:BN,Weekly!$C$1)/6</f>
        <v>0</v>
      </c>
      <c r="O202" s="336">
        <f t="shared" ref="O202:O211" si="15">+SUMPRODUCT($E$1:$M$1,E202:M202)</f>
        <v>1334.8999999999999</v>
      </c>
    </row>
    <row r="203" spans="1:17" s="267" customFormat="1" ht="12.75" hidden="1" outlineLevel="1">
      <c r="A203" s="370" t="s">
        <v>253</v>
      </c>
      <c r="B203" s="205" t="s">
        <v>31</v>
      </c>
      <c r="C203" s="188" t="s">
        <v>254</v>
      </c>
      <c r="D203" s="371" t="s">
        <v>250</v>
      </c>
      <c r="E203" s="21">
        <f>+SUMIFS('nabati '!B:B,'nabati '!$E:$E,Weekly!$A203,'nabati '!$F:$F,Weekly!$C$1)/6</f>
        <v>5</v>
      </c>
      <c r="F203" s="21">
        <f>+SUMIFS('nabati '!I:I,'nabati '!$L:$L,Weekly!$A203,'nabati '!$M:$M,Weekly!$C$1)/6</f>
        <v>0</v>
      </c>
      <c r="G203" s="21">
        <f>+SUMIFS('nabati '!P:P,'nabati '!$S:$S,Weekly!$A203,'nabati '!$T:$T,Weekly!$C$1)/60</f>
        <v>0</v>
      </c>
      <c r="H203" s="21">
        <f>+SUMIFS('nabati '!W:W,'nabati '!$Z:$Z,Weekly!$A203,'nabati '!$AA:$AA,Weekly!$C$1)/6</f>
        <v>0</v>
      </c>
      <c r="I203" s="21">
        <f>+SUMIFS('nabati '!AD:AD,'nabati '!$AG:$AG,Weekly!$A203,'nabati '!$AH:$AH,Weekly!$C$1)/60</f>
        <v>0</v>
      </c>
      <c r="J203" s="21">
        <f>+SUMIFS('nabati '!AK:AK,'nabati '!$AN:$AN,Weekly!$A203,'nabati '!$AO:$AO,Weekly!$C$1)/60</f>
        <v>0</v>
      </c>
      <c r="K203" s="21">
        <f>+SUMIFS('nabati '!AR:AR,'nabati '!$AU:$AU,Weekly!$A203,'nabati '!$AV:$AV,Weekly!$C$1)/60</f>
        <v>0</v>
      </c>
      <c r="L203" s="21">
        <f>+SUMIFS('nabati '!AY:AY,'nabati '!$BB:$BB,Weekly!$A203,'nabati '!$BC:$BC,Weekly!$C$1)/20</f>
        <v>0</v>
      </c>
      <c r="M203" s="337">
        <f>+SUMIFS('nabati '!BF:BF,'nabati '!$BI:$BI,Weekly!$A203,'nabati '!$BG:$BG,Weekly!$C$1)/6</f>
        <v>0</v>
      </c>
      <c r="N203" s="338">
        <f>+SUMIFS('nabati '!BM:BM,'nabati '!BP:BP,Weekly!$A203,'nabati '!BN:BN,Weekly!$C$1)/6</f>
        <v>0</v>
      </c>
      <c r="O203" s="336">
        <f t="shared" si="15"/>
        <v>629.5</v>
      </c>
    </row>
    <row r="204" spans="1:17" s="267" customFormat="1" ht="12.75" hidden="1" outlineLevel="1">
      <c r="A204" s="370" t="s">
        <v>255</v>
      </c>
      <c r="B204" s="205" t="s">
        <v>31</v>
      </c>
      <c r="C204" s="188" t="s">
        <v>256</v>
      </c>
      <c r="D204" s="371" t="s">
        <v>250</v>
      </c>
      <c r="E204" s="21">
        <f>+SUMIFS('nabati '!B:B,'nabati '!$E:$E,Weekly!$A204,'nabati '!$F:$F,Weekly!$C$1)/6</f>
        <v>0</v>
      </c>
      <c r="F204" s="21">
        <f>+SUMIFS('nabati '!I:I,'nabati '!$L:$L,Weekly!$A204,'nabati '!$M:$M,Weekly!$C$1)/6</f>
        <v>10</v>
      </c>
      <c r="G204" s="21">
        <f>+SUMIFS('nabati '!P:P,'nabati '!$S:$S,Weekly!$A204,'nabati '!$T:$T,Weekly!$C$1)/60</f>
        <v>0</v>
      </c>
      <c r="H204" s="21">
        <f>+SUMIFS('nabati '!W:W,'nabati '!$Z:$Z,Weekly!$A204,'nabati '!$AA:$AA,Weekly!$C$1)/6</f>
        <v>0</v>
      </c>
      <c r="I204" s="21">
        <f>+SUMIFS('nabati '!AD:AD,'nabati '!$AG:$AG,Weekly!$A204,'nabati '!$AH:$AH,Weekly!$C$1)/60</f>
        <v>0</v>
      </c>
      <c r="J204" s="21">
        <f>+SUMIFS('nabati '!AK:AK,'nabati '!$AN:$AN,Weekly!$A204,'nabati '!$AO:$AO,Weekly!$C$1)/60</f>
        <v>0</v>
      </c>
      <c r="K204" s="21">
        <f>+SUMIFS('nabati '!AR:AR,'nabati '!$AU:$AU,Weekly!$A204,'nabati '!$AV:$AV,Weekly!$C$1)/60</f>
        <v>0</v>
      </c>
      <c r="L204" s="21">
        <f>+SUMIFS('nabati '!AY:AY,'nabati '!$BB:$BB,Weekly!$A204,'nabati '!$BC:$BC,Weekly!$C$1)/20</f>
        <v>0</v>
      </c>
      <c r="M204" s="337">
        <f>+SUMIFS('nabati '!BF:BF,'nabati '!$BI:$BI,Weekly!$A204,'nabati '!$BG:$BG,Weekly!$C$1)/6</f>
        <v>0</v>
      </c>
      <c r="N204" s="338">
        <f>+SUMIFS('nabati '!BM:BM,'nabati '!BP:BP,Weekly!$A204,'nabati '!BN:BN,Weekly!$C$1)/6</f>
        <v>0</v>
      </c>
      <c r="O204" s="336">
        <f t="shared" si="15"/>
        <v>1907</v>
      </c>
    </row>
    <row r="205" spans="1:17" s="267" customFormat="1" ht="12.75" hidden="1" outlineLevel="1">
      <c r="A205" s="370" t="s">
        <v>257</v>
      </c>
      <c r="B205" s="205" t="s">
        <v>31</v>
      </c>
      <c r="C205" s="188" t="s">
        <v>258</v>
      </c>
      <c r="D205" s="371" t="s">
        <v>250</v>
      </c>
      <c r="E205" s="21">
        <f>+SUMIFS('nabati '!B:B,'nabati '!$E:$E,Weekly!$A205,'nabati '!$F:$F,Weekly!$C$1)/6</f>
        <v>0</v>
      </c>
      <c r="F205" s="21">
        <f>+SUMIFS('nabati '!I:I,'nabati '!$L:$L,Weekly!$A205,'nabati '!$M:$M,Weekly!$C$1)/6</f>
        <v>0</v>
      </c>
      <c r="G205" s="21">
        <f>+SUMIFS('nabati '!P:P,'nabati '!$S:$S,Weekly!$A205,'nabati '!$T:$T,Weekly!$C$1)/60</f>
        <v>0</v>
      </c>
      <c r="H205" s="21">
        <f>+SUMIFS('nabati '!W:W,'nabati '!$Z:$Z,Weekly!$A205,'nabati '!$AA:$AA,Weekly!$C$1)/6</f>
        <v>0</v>
      </c>
      <c r="I205" s="21">
        <f>+SUMIFS('nabati '!AD:AD,'nabati '!$AG:$AG,Weekly!$A205,'nabati '!$AH:$AH,Weekly!$C$1)/60</f>
        <v>0</v>
      </c>
      <c r="J205" s="21">
        <f>+SUMIFS('nabati '!AK:AK,'nabati '!$AN:$AN,Weekly!$A205,'nabati '!$AO:$AO,Weekly!$C$1)/60</f>
        <v>0</v>
      </c>
      <c r="K205" s="21">
        <f>+SUMIFS('nabati '!AR:AR,'nabati '!$AU:$AU,Weekly!$A205,'nabati '!$AV:$AV,Weekly!$C$1)/60</f>
        <v>0</v>
      </c>
      <c r="L205" s="21">
        <f>+SUMIFS('nabati '!AY:AY,'nabati '!$BB:$BB,Weekly!$A205,'nabati '!$BC:$BC,Weekly!$C$1)/20</f>
        <v>0</v>
      </c>
      <c r="M205" s="337">
        <f>+SUMIFS('nabati '!BF:BF,'nabati '!$BI:$BI,Weekly!$A205,'nabati '!$BG:$BG,Weekly!$C$1)/6</f>
        <v>0</v>
      </c>
      <c r="N205" s="338">
        <f>+SUMIFS('nabati '!BM:BM,'nabati '!BP:BP,Weekly!$A205,'nabati '!BN:BN,Weekly!$C$1)/6</f>
        <v>0</v>
      </c>
      <c r="O205" s="336">
        <f t="shared" si="15"/>
        <v>0</v>
      </c>
    </row>
    <row r="206" spans="1:17" s="267" customFormat="1" ht="12.75" hidden="1" outlineLevel="1">
      <c r="A206" s="370" t="s">
        <v>259</v>
      </c>
      <c r="B206" s="205" t="s">
        <v>31</v>
      </c>
      <c r="C206" s="188" t="s">
        <v>260</v>
      </c>
      <c r="D206" s="371" t="s">
        <v>250</v>
      </c>
      <c r="E206" s="21">
        <f>+SUMIFS('nabati '!B:B,'nabati '!$E:$E,Weekly!$A206,'nabati '!$F:$F,Weekly!$C$1)/6</f>
        <v>0</v>
      </c>
      <c r="F206" s="21">
        <f>+SUMIFS('nabati '!I:I,'nabati '!$L:$L,Weekly!$A206,'nabati '!$M:$M,Weekly!$C$1)/6</f>
        <v>0</v>
      </c>
      <c r="G206" s="21">
        <f>+SUMIFS('nabati '!P:P,'nabati '!$S:$S,Weekly!$A206,'nabati '!$T:$T,Weekly!$C$1)/60</f>
        <v>0</v>
      </c>
      <c r="H206" s="21">
        <f>+SUMIFS('nabati '!W:W,'nabati '!$Z:$Z,Weekly!$A206,'nabati '!$AA:$AA,Weekly!$C$1)/6</f>
        <v>0</v>
      </c>
      <c r="I206" s="21">
        <f>+SUMIFS('nabati '!AD:AD,'nabati '!$AG:$AG,Weekly!$A206,'nabati '!$AH:$AH,Weekly!$C$1)/60</f>
        <v>0</v>
      </c>
      <c r="J206" s="21">
        <f>+SUMIFS('nabati '!AK:AK,'nabati '!$AN:$AN,Weekly!$A206,'nabati '!$AO:$AO,Weekly!$C$1)/60</f>
        <v>0</v>
      </c>
      <c r="K206" s="21">
        <f>+SUMIFS('nabati '!AR:AR,'nabati '!$AU:$AU,Weekly!$A206,'nabati '!$AV:$AV,Weekly!$C$1)/60</f>
        <v>0</v>
      </c>
      <c r="L206" s="21">
        <f>+SUMIFS('nabati '!AY:AY,'nabati '!$BB:$BB,Weekly!$A206,'nabati '!$BC:$BC,Weekly!$C$1)/20</f>
        <v>0</v>
      </c>
      <c r="M206" s="337">
        <f>+SUMIFS('nabati '!BF:BF,'nabati '!$BI:$BI,Weekly!$A206,'nabati '!$BG:$BG,Weekly!$C$1)/6</f>
        <v>0</v>
      </c>
      <c r="N206" s="338">
        <f>+SUMIFS('nabati '!BM:BM,'nabati '!BP:BP,Weekly!$A206,'nabati '!BN:BN,Weekly!$C$1)/6</f>
        <v>0</v>
      </c>
      <c r="O206" s="336">
        <f t="shared" si="15"/>
        <v>0</v>
      </c>
    </row>
    <row r="207" spans="1:17" s="267" customFormat="1" ht="12.75" hidden="1" outlineLevel="1">
      <c r="A207" s="370" t="s">
        <v>261</v>
      </c>
      <c r="B207" s="205" t="s">
        <v>31</v>
      </c>
      <c r="C207" s="188" t="s">
        <v>262</v>
      </c>
      <c r="D207" s="371" t="s">
        <v>250</v>
      </c>
      <c r="E207" s="21">
        <f>+SUMIFS('nabati '!B:B,'nabati '!$E:$E,Weekly!$A207,'nabati '!$F:$F,Weekly!$C$1)/6</f>
        <v>0</v>
      </c>
      <c r="F207" s="21">
        <f>+SUMIFS('nabati '!I:I,'nabati '!$L:$L,Weekly!$A207,'nabati '!$M:$M,Weekly!$C$1)/6</f>
        <v>5</v>
      </c>
      <c r="G207" s="21">
        <f>+SUMIFS('nabati '!P:P,'nabati '!$S:$S,Weekly!$A207,'nabati '!$T:$T,Weekly!$C$1)/60</f>
        <v>0</v>
      </c>
      <c r="H207" s="21">
        <f>+SUMIFS('nabati '!W:W,'nabati '!$Z:$Z,Weekly!$A207,'nabati '!$AA:$AA,Weekly!$C$1)/6</f>
        <v>0</v>
      </c>
      <c r="I207" s="21">
        <f>+SUMIFS('nabati '!AD:AD,'nabati '!$AG:$AG,Weekly!$A207,'nabati '!$AH:$AH,Weekly!$C$1)/60</f>
        <v>0</v>
      </c>
      <c r="J207" s="21">
        <f>+SUMIFS('nabati '!AK:AK,'nabati '!$AN:$AN,Weekly!$A207,'nabati '!$AO:$AO,Weekly!$C$1)/60</f>
        <v>0</v>
      </c>
      <c r="K207" s="21">
        <f>+SUMIFS('nabati '!AR:AR,'nabati '!$AU:$AU,Weekly!$A207,'nabati '!$AV:$AV,Weekly!$C$1)/60</f>
        <v>0</v>
      </c>
      <c r="L207" s="21">
        <f>+SUMIFS('nabati '!AY:AY,'nabati '!$BB:$BB,Weekly!$A207,'nabati '!$BC:$BC,Weekly!$C$1)/20</f>
        <v>0</v>
      </c>
      <c r="M207" s="337">
        <f>+SUMIFS('nabati '!BF:BF,'nabati '!$BI:$BI,Weekly!$A207,'nabati '!$BG:$BG,Weekly!$C$1)/6</f>
        <v>0</v>
      </c>
      <c r="N207" s="338">
        <f>+SUMIFS('nabati '!BM:BM,'nabati '!BP:BP,Weekly!$A207,'nabati '!BN:BN,Weekly!$C$1)/6</f>
        <v>0</v>
      </c>
      <c r="O207" s="336">
        <f t="shared" si="15"/>
        <v>953.5</v>
      </c>
    </row>
    <row r="208" spans="1:17" s="267" customFormat="1" ht="12.75" hidden="1" outlineLevel="1">
      <c r="A208" s="370" t="s">
        <v>263</v>
      </c>
      <c r="B208" s="205" t="s">
        <v>31</v>
      </c>
      <c r="C208" s="188" t="s">
        <v>264</v>
      </c>
      <c r="D208" s="371" t="s">
        <v>250</v>
      </c>
      <c r="E208" s="21">
        <f>+SUMIFS('nabati '!B:B,'nabati '!$E:$E,Weekly!$A208,'nabati '!$F:$F,Weekly!$C$1)/6</f>
        <v>0</v>
      </c>
      <c r="F208" s="21">
        <f>+SUMIFS('nabati '!I:I,'nabati '!$L:$L,Weekly!$A208,'nabati '!$M:$M,Weekly!$C$1)/6</f>
        <v>0</v>
      </c>
      <c r="G208" s="21">
        <f>+SUMIFS('nabati '!P:P,'nabati '!$S:$S,Weekly!$A208,'nabati '!$T:$T,Weekly!$C$1)/60</f>
        <v>0</v>
      </c>
      <c r="H208" s="21">
        <f>+SUMIFS('nabati '!W:W,'nabati '!$Z:$Z,Weekly!$A208,'nabati '!$AA:$AA,Weekly!$C$1)/6</f>
        <v>0</v>
      </c>
      <c r="I208" s="21">
        <f>+SUMIFS('nabati '!AD:AD,'nabati '!$AG:$AG,Weekly!$A208,'nabati '!$AH:$AH,Weekly!$C$1)/60</f>
        <v>0</v>
      </c>
      <c r="J208" s="21">
        <f>+SUMIFS('nabati '!AK:AK,'nabati '!$AN:$AN,Weekly!$A208,'nabati '!$AO:$AO,Weekly!$C$1)/60</f>
        <v>0</v>
      </c>
      <c r="K208" s="21">
        <f>+SUMIFS('nabati '!AR:AR,'nabati '!$AU:$AU,Weekly!$A208,'nabati '!$AV:$AV,Weekly!$C$1)/60</f>
        <v>0</v>
      </c>
      <c r="L208" s="21">
        <f>+SUMIFS('nabati '!AY:AY,'nabati '!$BB:$BB,Weekly!$A208,'nabati '!$BC:$BC,Weekly!$C$1)/20</f>
        <v>0</v>
      </c>
      <c r="M208" s="337">
        <f>+SUMIFS('nabati '!BF:BF,'nabati '!$BI:$BI,Weekly!$A208,'nabati '!$BG:$BG,Weekly!$C$1)/6</f>
        <v>0</v>
      </c>
      <c r="N208" s="338">
        <f>+SUMIFS('nabati '!BM:BM,'nabati '!BP:BP,Weekly!$A208,'nabati '!BN:BN,Weekly!$C$1)/6</f>
        <v>0</v>
      </c>
      <c r="O208" s="336">
        <f t="shared" si="15"/>
        <v>0</v>
      </c>
    </row>
    <row r="209" spans="1:15" s="267" customFormat="1" ht="12.75" hidden="1" outlineLevel="1">
      <c r="A209" s="370" t="s">
        <v>265</v>
      </c>
      <c r="B209" s="358" t="s">
        <v>31</v>
      </c>
      <c r="C209" s="188" t="s">
        <v>266</v>
      </c>
      <c r="D209" s="371" t="s">
        <v>250</v>
      </c>
      <c r="E209" s="21">
        <f>+SUMIFS('nabati '!B:B,'nabati '!$E:$E,Weekly!$A209,'nabati '!$F:$F,Weekly!$C$1)/6</f>
        <v>0</v>
      </c>
      <c r="F209" s="21">
        <f>+SUMIFS('nabati '!I:I,'nabati '!$L:$L,Weekly!$A209,'nabati '!$M:$M,Weekly!$C$1)/6</f>
        <v>0</v>
      </c>
      <c r="G209" s="21">
        <f>+SUMIFS('nabati '!P:P,'nabati '!$S:$S,Weekly!$A209,'nabati '!$T:$T,Weekly!$C$1)/60</f>
        <v>0</v>
      </c>
      <c r="H209" s="21">
        <f>+SUMIFS('nabati '!W:W,'nabati '!$Z:$Z,Weekly!$A209,'nabati '!$AA:$AA,Weekly!$C$1)/6</f>
        <v>0</v>
      </c>
      <c r="I209" s="21">
        <f>+SUMIFS('nabati '!AD:AD,'nabati '!$AG:$AG,Weekly!$A209,'nabati '!$AH:$AH,Weekly!$C$1)/60</f>
        <v>0</v>
      </c>
      <c r="J209" s="21">
        <f>+SUMIFS('nabati '!AK:AK,'nabati '!$AN:$AN,Weekly!$A209,'nabati '!$AO:$AO,Weekly!$C$1)/60</f>
        <v>0</v>
      </c>
      <c r="K209" s="21">
        <f>+SUMIFS('nabati '!AR:AR,'nabati '!$AU:$AU,Weekly!$A209,'nabati '!$AV:$AV,Weekly!$C$1)/60</f>
        <v>0</v>
      </c>
      <c r="L209" s="21">
        <f>+SUMIFS('nabati '!AY:AY,'nabati '!$BB:$BB,Weekly!$A209,'nabati '!$BC:$BC,Weekly!$C$1)/20</f>
        <v>0</v>
      </c>
      <c r="M209" s="337">
        <f>+SUMIFS('nabati '!BF:BF,'nabati '!$BI:$BI,Weekly!$A209,'nabati '!$BG:$BG,Weekly!$C$1)/6</f>
        <v>0</v>
      </c>
      <c r="N209" s="338">
        <f>+SUMIFS('nabati '!BM:BM,'nabati '!BP:BP,Weekly!$A209,'nabati '!BN:BN,Weekly!$C$1)/6</f>
        <v>0</v>
      </c>
      <c r="O209" s="336">
        <f t="shared" si="15"/>
        <v>0</v>
      </c>
    </row>
    <row r="210" spans="1:15" s="269" customFormat="1" ht="12.75" hidden="1" outlineLevel="1">
      <c r="A210" s="190">
        <v>570</v>
      </c>
      <c r="B210" s="190"/>
      <c r="C210" s="19" t="s">
        <v>267</v>
      </c>
      <c r="D210" s="359" t="s">
        <v>250</v>
      </c>
      <c r="E210" s="21">
        <f>+SUMIFS('nabati '!B:B,'nabati '!$E:$E,Weekly!$A210,'nabati '!$F:$F,Weekly!$C$1)/6</f>
        <v>0</v>
      </c>
      <c r="F210" s="21">
        <f>+SUMIFS('nabati '!I:I,'nabati '!$L:$L,Weekly!$A210,'nabati '!$M:$M,Weekly!$C$1)/6</f>
        <v>0</v>
      </c>
      <c r="G210" s="21">
        <f>+SUMIFS('nabati '!P:P,'nabati '!$S:$S,Weekly!$A210,'nabati '!$T:$T,Weekly!$C$1)/60</f>
        <v>0</v>
      </c>
      <c r="H210" s="21">
        <f>+SUMIFS('nabati '!W:W,'nabati '!$Z:$Z,Weekly!$A210,'nabati '!$AA:$AA,Weekly!$C$1)/6</f>
        <v>0</v>
      </c>
      <c r="I210" s="21">
        <f>+SUMIFS('nabati '!AD:AD,'nabati '!$AG:$AG,Weekly!$A210,'nabati '!$AH:$AH,Weekly!$C$1)/60</f>
        <v>0</v>
      </c>
      <c r="J210" s="21">
        <f>+SUMIFS('nabati '!AK:AK,'nabati '!$AN:$AN,Weekly!$A210,'nabati '!$AO:$AO,Weekly!$C$1)/60</f>
        <v>0</v>
      </c>
      <c r="K210" s="21">
        <f>+SUMIFS('nabati '!AR:AR,'nabati '!$AU:$AU,Weekly!$A210,'nabati '!$AV:$AV,Weekly!$C$1)/60</f>
        <v>0</v>
      </c>
      <c r="L210" s="21">
        <f>+SUMIFS('nabati '!AY:AY,'nabati '!$BB:$BB,Weekly!$A210,'nabati '!$BC:$BC,Weekly!$C$1)/20</f>
        <v>0</v>
      </c>
      <c r="M210" s="334">
        <f>+SUMIFS('nabati '!BF:BF,'nabati '!$BI:$BI,Weekly!$A210,'nabati '!$BG:$BG,Weekly!$C$1)/6</f>
        <v>0</v>
      </c>
      <c r="N210" s="335">
        <f>+SUMIFS('nabati '!BM:BM,'nabati '!BP:BP,Weekly!$A210,'nabati '!BN:BN,Weekly!$C$1)/6</f>
        <v>0</v>
      </c>
      <c r="O210" s="336">
        <f t="shared" si="15"/>
        <v>0</v>
      </c>
    </row>
    <row r="211" spans="1:15" s="267" customFormat="1" ht="12.75" hidden="1" outlineLevel="1">
      <c r="A211" s="370">
        <v>215</v>
      </c>
      <c r="B211" s="358" t="s">
        <v>53</v>
      </c>
      <c r="C211" s="188" t="s">
        <v>268</v>
      </c>
      <c r="D211" s="371" t="s">
        <v>250</v>
      </c>
      <c r="E211" s="21">
        <f>+SUMIFS('nabati '!B:B,'nabati '!$E:$E,Weekly!$A211,'nabati '!$F:$F,Weekly!$C$1)/6</f>
        <v>0</v>
      </c>
      <c r="F211" s="21">
        <f>+SUMIFS('nabati '!I:I,'nabati '!$L:$L,Weekly!$A211,'nabati '!$M:$M,Weekly!$C$1)/6</f>
        <v>0</v>
      </c>
      <c r="G211" s="21">
        <f>+SUMIFS('nabati '!P:P,'nabati '!$S:$S,Weekly!$A211,'nabati '!$T:$T,Weekly!$C$1)/60</f>
        <v>0</v>
      </c>
      <c r="H211" s="21">
        <f>+SUMIFS('nabati '!W:W,'nabati '!$Z:$Z,Weekly!$A211,'nabati '!$AA:$AA,Weekly!$C$1)/6</f>
        <v>0</v>
      </c>
      <c r="I211" s="21">
        <f>+SUMIFS('nabati '!AD:AD,'nabati '!$AG:$AG,Weekly!$A211,'nabati '!$AH:$AH,Weekly!$C$1)/60</f>
        <v>0</v>
      </c>
      <c r="J211" s="21">
        <f>+SUMIFS('nabati '!AK:AK,'nabati '!$AN:$AN,Weekly!$A211,'nabati '!$AO:$AO,Weekly!$C$1)/60</f>
        <v>0</v>
      </c>
      <c r="K211" s="21">
        <f>+SUMIFS('nabati '!AR:AR,'nabati '!$AU:$AU,Weekly!$A211,'nabati '!$AV:$AV,Weekly!$C$1)/60</f>
        <v>0</v>
      </c>
      <c r="L211" s="21">
        <f>+SUMIFS('nabati '!AY:AY,'nabati '!$BB:$BB,Weekly!$A211,'nabati '!$BC:$BC,Weekly!$C$1)/20</f>
        <v>0</v>
      </c>
      <c r="M211" s="337">
        <f>+SUMIFS('nabati '!BF:BF,'nabati '!$BI:$BI,Weekly!$A211,'nabati '!$BG:$BG,Weekly!$C$1)/6</f>
        <v>0</v>
      </c>
      <c r="N211" s="338">
        <f>+SUMIFS('nabati '!BM:BM,'nabati '!BP:BP,Weekly!$A211,'nabati '!BN:BN,Weekly!$C$1)/6</f>
        <v>0</v>
      </c>
      <c r="O211" s="336">
        <f t="shared" si="15"/>
        <v>0</v>
      </c>
    </row>
    <row r="212" spans="1:15" s="266" customFormat="1" ht="12.75" hidden="1" outlineLevel="1">
      <c r="A212" s="372">
        <v>225</v>
      </c>
      <c r="B212" s="316" t="s">
        <v>53</v>
      </c>
      <c r="C212" s="20" t="s">
        <v>269</v>
      </c>
      <c r="D212" s="359" t="s">
        <v>250</v>
      </c>
      <c r="E212" s="21">
        <f>+SUMIFS('nabati '!B:B,'nabati '!$E:$E,Weekly!$A212,'nabati '!$F:$F,Weekly!$C$1)/6</f>
        <v>2</v>
      </c>
      <c r="F212" s="21">
        <f>+SUMIFS('nabati '!I:I,'nabati '!$L:$L,Weekly!$A212,'nabati '!$M:$M,Weekly!$C$1)/6</f>
        <v>0</v>
      </c>
      <c r="G212" s="21">
        <f>+SUMIFS('nabati '!P:P,'nabati '!$S:$S,Weekly!$A212,'nabati '!$T:$T,Weekly!$C$1)/60</f>
        <v>0</v>
      </c>
      <c r="H212" s="21">
        <f>+SUMIFS('nabati '!W:W,'nabati '!$Z:$Z,Weekly!$A212,'nabati '!$AA:$AA,Weekly!$C$1)/6</f>
        <v>0</v>
      </c>
      <c r="I212" s="21">
        <f>+SUMIFS('nabati '!AD:AD,'nabati '!$AG:$AG,Weekly!$A212,'nabati '!$AH:$AH,Weekly!$C$1)/60</f>
        <v>0</v>
      </c>
      <c r="J212" s="21">
        <f>+SUMIFS('nabati '!AK:AK,'nabati '!$AN:$AN,Weekly!$A212,'nabati '!$AO:$AO,Weekly!$C$1)/60</f>
        <v>0</v>
      </c>
      <c r="K212" s="21">
        <f>+SUMIFS('nabati '!AR:AR,'nabati '!$AU:$AU,Weekly!$A212,'nabati '!$AV:$AV,Weekly!$C$1)/60</f>
        <v>0</v>
      </c>
      <c r="L212" s="21">
        <f>+SUMIFS('nabati '!AY:AY,'nabati '!$BB:$BB,Weekly!$A212,'nabati '!$BC:$BC,Weekly!$C$1)/20</f>
        <v>0</v>
      </c>
      <c r="M212" s="334">
        <f>+SUMIFS('nabati '!BF:BF,'nabati '!$BI:$BI,Weekly!$A212,'nabati '!$BG:$BG,Weekly!$C$1)/6</f>
        <v>0</v>
      </c>
      <c r="N212" s="335">
        <f>+SUMIFS('nabati '!BM:BM,'nabati '!BP:BP,Weekly!$A212,'nabati '!BN:BN,Weekly!$C$1)/6</f>
        <v>0</v>
      </c>
      <c r="O212" s="336">
        <f t="shared" ref="O212:O232" si="16">+SUMPRODUCT($E$1:$M$1,E212:M212)</f>
        <v>251.8</v>
      </c>
    </row>
    <row r="213" spans="1:15" s="266" customFormat="1" ht="12.75" hidden="1" outlineLevel="1">
      <c r="A213" s="372">
        <v>228</v>
      </c>
      <c r="B213" s="316" t="s">
        <v>53</v>
      </c>
      <c r="C213" s="19" t="s">
        <v>270</v>
      </c>
      <c r="D213" s="359" t="s">
        <v>250</v>
      </c>
      <c r="E213" s="21">
        <f>+SUMIFS('nabati '!B:B,'nabati '!$E:$E,Weekly!$A213,'nabati '!$F:$F,Weekly!$C$1)/6</f>
        <v>1</v>
      </c>
      <c r="F213" s="21">
        <f>+SUMIFS('nabati '!I:I,'nabati '!$L:$L,Weekly!$A213,'nabati '!$M:$M,Weekly!$C$1)/6</f>
        <v>0</v>
      </c>
      <c r="G213" s="21">
        <f>+SUMIFS('nabati '!P:P,'nabati '!$S:$S,Weekly!$A213,'nabati '!$T:$T,Weekly!$C$1)/60</f>
        <v>0</v>
      </c>
      <c r="H213" s="21">
        <f>+SUMIFS('nabati '!W:W,'nabati '!$Z:$Z,Weekly!$A213,'nabati '!$AA:$AA,Weekly!$C$1)/6</f>
        <v>0</v>
      </c>
      <c r="I213" s="21">
        <f>+SUMIFS('nabati '!AD:AD,'nabati '!$AG:$AG,Weekly!$A213,'nabati '!$AH:$AH,Weekly!$C$1)/60</f>
        <v>0</v>
      </c>
      <c r="J213" s="21">
        <f>+SUMIFS('nabati '!AK:AK,'nabati '!$AN:$AN,Weekly!$A213,'nabati '!$AO:$AO,Weekly!$C$1)/60</f>
        <v>0</v>
      </c>
      <c r="K213" s="21">
        <f>+SUMIFS('nabati '!AR:AR,'nabati '!$AU:$AU,Weekly!$A213,'nabati '!$AV:$AV,Weekly!$C$1)/60</f>
        <v>0</v>
      </c>
      <c r="L213" s="21">
        <f>+SUMIFS('nabati '!AY:AY,'nabati '!$BB:$BB,Weekly!$A213,'nabati '!$BC:$BC,Weekly!$C$1)/20</f>
        <v>0</v>
      </c>
      <c r="M213" s="334">
        <f>+SUMIFS('nabati '!BF:BF,'nabati '!$BI:$BI,Weekly!$A213,'nabati '!$BG:$BG,Weekly!$C$1)/6</f>
        <v>0</v>
      </c>
      <c r="N213" s="335">
        <f>+SUMIFS('nabati '!BM:BM,'nabati '!BP:BP,Weekly!$A213,'nabati '!BN:BN,Weekly!$C$1)/6</f>
        <v>0</v>
      </c>
      <c r="O213" s="336">
        <f t="shared" si="16"/>
        <v>125.9</v>
      </c>
    </row>
    <row r="214" spans="1:15" s="266" customFormat="1" ht="12.75" hidden="1" outlineLevel="1">
      <c r="A214" s="372">
        <v>243</v>
      </c>
      <c r="B214" s="316" t="s">
        <v>53</v>
      </c>
      <c r="C214" s="20" t="s">
        <v>271</v>
      </c>
      <c r="D214" s="359" t="s">
        <v>250</v>
      </c>
      <c r="E214" s="21">
        <f>+SUMIFS('nabati '!B:B,'nabati '!$E:$E,Weekly!$A214,'nabati '!$F:$F,Weekly!$C$1)/6</f>
        <v>0</v>
      </c>
      <c r="F214" s="21">
        <f>+SUMIFS('nabati '!I:I,'nabati '!$L:$L,Weekly!$A214,'nabati '!$M:$M,Weekly!$C$1)/6</f>
        <v>0</v>
      </c>
      <c r="G214" s="21">
        <f>+SUMIFS('nabati '!P:P,'nabati '!$S:$S,Weekly!$A214,'nabati '!$T:$T,Weekly!$C$1)/60</f>
        <v>0</v>
      </c>
      <c r="H214" s="21">
        <f>+SUMIFS('nabati '!W:W,'nabati '!$Z:$Z,Weekly!$A214,'nabati '!$AA:$AA,Weekly!$C$1)/6</f>
        <v>0</v>
      </c>
      <c r="I214" s="21">
        <f>+SUMIFS('nabati '!AD:AD,'nabati '!$AG:$AG,Weekly!$A214,'nabati '!$AH:$AH,Weekly!$C$1)/60</f>
        <v>0</v>
      </c>
      <c r="J214" s="21">
        <f>+SUMIFS('nabati '!AK:AK,'nabati '!$AN:$AN,Weekly!$A214,'nabati '!$AO:$AO,Weekly!$C$1)/60</f>
        <v>0</v>
      </c>
      <c r="K214" s="21">
        <f>+SUMIFS('nabati '!AR:AR,'nabati '!$AU:$AU,Weekly!$A214,'nabati '!$AV:$AV,Weekly!$C$1)/60</f>
        <v>0</v>
      </c>
      <c r="L214" s="21">
        <f>+SUMIFS('nabati '!AY:AY,'nabati '!$BB:$BB,Weekly!$A214,'nabati '!$BC:$BC,Weekly!$C$1)/20</f>
        <v>0</v>
      </c>
      <c r="M214" s="334">
        <f>+SUMIFS('nabati '!BF:BF,'nabati '!$BI:$BI,Weekly!$A214,'nabati '!$BG:$BG,Weekly!$C$1)/6</f>
        <v>0</v>
      </c>
      <c r="N214" s="335">
        <f>+SUMIFS('nabati '!BM:BM,'nabati '!BP:BP,Weekly!$A214,'nabati '!BN:BN,Weekly!$C$1)/6</f>
        <v>0</v>
      </c>
      <c r="O214" s="336">
        <f t="shared" si="16"/>
        <v>0</v>
      </c>
    </row>
    <row r="215" spans="1:15" s="266" customFormat="1" ht="12.75" hidden="1" outlineLevel="1">
      <c r="A215" s="372">
        <v>244</v>
      </c>
      <c r="B215" s="316" t="s">
        <v>53</v>
      </c>
      <c r="C215" s="20" t="s">
        <v>272</v>
      </c>
      <c r="D215" s="359" t="s">
        <v>250</v>
      </c>
      <c r="E215" s="21">
        <f>+SUMIFS('nabati '!B:B,'nabati '!$E:$E,Weekly!$A215,'nabati '!$F:$F,Weekly!$C$1)/6</f>
        <v>0</v>
      </c>
      <c r="F215" s="21">
        <f>+SUMIFS('nabati '!I:I,'nabati '!$L:$L,Weekly!$A215,'nabati '!$M:$M,Weekly!$C$1)/6</f>
        <v>0</v>
      </c>
      <c r="G215" s="21">
        <f>+SUMIFS('nabati '!P:P,'nabati '!$S:$S,Weekly!$A215,'nabati '!$T:$T,Weekly!$C$1)/60</f>
        <v>0</v>
      </c>
      <c r="H215" s="21">
        <f>+SUMIFS('nabati '!W:W,'nabati '!$Z:$Z,Weekly!$A215,'nabati '!$AA:$AA,Weekly!$C$1)/6</f>
        <v>0</v>
      </c>
      <c r="I215" s="21">
        <f>+SUMIFS('nabati '!AD:AD,'nabati '!$AG:$AG,Weekly!$A215,'nabati '!$AH:$AH,Weekly!$C$1)/60</f>
        <v>0</v>
      </c>
      <c r="J215" s="21">
        <f>+SUMIFS('nabati '!AK:AK,'nabati '!$AN:$AN,Weekly!$A215,'nabati '!$AO:$AO,Weekly!$C$1)/60</f>
        <v>0</v>
      </c>
      <c r="K215" s="21">
        <f>+SUMIFS('nabati '!AR:AR,'nabati '!$AU:$AU,Weekly!$A215,'nabati '!$AV:$AV,Weekly!$C$1)/60</f>
        <v>0</v>
      </c>
      <c r="L215" s="21">
        <f>+SUMIFS('nabati '!AY:AY,'nabati '!$BB:$BB,Weekly!$A215,'nabati '!$BC:$BC,Weekly!$C$1)/20</f>
        <v>0</v>
      </c>
      <c r="M215" s="334">
        <f>+SUMIFS('nabati '!BF:BF,'nabati '!$BI:$BI,Weekly!$A215,'nabati '!$BG:$BG,Weekly!$C$1)/6</f>
        <v>0</v>
      </c>
      <c r="N215" s="335">
        <f>+SUMIFS('nabati '!BM:BM,'nabati '!BP:BP,Weekly!$A215,'nabati '!BN:BN,Weekly!$C$1)/6</f>
        <v>0</v>
      </c>
      <c r="O215" s="336">
        <f t="shared" si="16"/>
        <v>0</v>
      </c>
    </row>
    <row r="216" spans="1:15" s="266" customFormat="1" ht="12.75" hidden="1" outlineLevel="1">
      <c r="A216" s="372">
        <v>246</v>
      </c>
      <c r="B216" s="316" t="s">
        <v>53</v>
      </c>
      <c r="C216" s="19" t="s">
        <v>273</v>
      </c>
      <c r="D216" s="359" t="s">
        <v>250</v>
      </c>
      <c r="E216" s="21">
        <f>+SUMIFS('nabati '!B:B,'nabati '!$E:$E,Weekly!$A216,'nabati '!$F:$F,Weekly!$C$1)/6</f>
        <v>0</v>
      </c>
      <c r="F216" s="21">
        <f>+SUMIFS('nabati '!I:I,'nabati '!$L:$L,Weekly!$A216,'nabati '!$M:$M,Weekly!$C$1)/6</f>
        <v>0</v>
      </c>
      <c r="G216" s="21">
        <f>+SUMIFS('nabati '!P:P,'nabati '!$S:$S,Weekly!$A216,'nabati '!$T:$T,Weekly!$C$1)/60</f>
        <v>0</v>
      </c>
      <c r="H216" s="21">
        <f>+SUMIFS('nabati '!W:W,'nabati '!$Z:$Z,Weekly!$A216,'nabati '!$AA:$AA,Weekly!$C$1)/6</f>
        <v>0</v>
      </c>
      <c r="I216" s="21">
        <f>+SUMIFS('nabati '!AD:AD,'nabati '!$AG:$AG,Weekly!$A216,'nabati '!$AH:$AH,Weekly!$C$1)/60</f>
        <v>0</v>
      </c>
      <c r="J216" s="21">
        <f>+SUMIFS('nabati '!AK:AK,'nabati '!$AN:$AN,Weekly!$A216,'nabati '!$AO:$AO,Weekly!$C$1)/60</f>
        <v>0</v>
      </c>
      <c r="K216" s="21">
        <f>+SUMIFS('nabati '!AR:AR,'nabati '!$AU:$AU,Weekly!$A216,'nabati '!$AV:$AV,Weekly!$C$1)/60</f>
        <v>0</v>
      </c>
      <c r="L216" s="21">
        <f>+SUMIFS('nabati '!AY:AY,'nabati '!$BB:$BB,Weekly!$A216,'nabati '!$BC:$BC,Weekly!$C$1)/20</f>
        <v>0</v>
      </c>
      <c r="M216" s="334">
        <f>+SUMIFS('nabati '!BF:BF,'nabati '!$BI:$BI,Weekly!$A216,'nabati '!$BG:$BG,Weekly!$C$1)/6</f>
        <v>0</v>
      </c>
      <c r="N216" s="335">
        <f>+SUMIFS('nabati '!BM:BM,'nabati '!BP:BP,Weekly!$A216,'nabati '!BN:BN,Weekly!$C$1)/6</f>
        <v>0</v>
      </c>
      <c r="O216" s="336">
        <f t="shared" si="16"/>
        <v>0</v>
      </c>
    </row>
    <row r="217" spans="1:15" s="266" customFormat="1" ht="12.75" hidden="1" outlineLevel="1">
      <c r="A217" s="372">
        <v>257</v>
      </c>
      <c r="B217" s="316" t="s">
        <v>53</v>
      </c>
      <c r="C217" s="19" t="s">
        <v>274</v>
      </c>
      <c r="D217" s="359" t="s">
        <v>250</v>
      </c>
      <c r="E217" s="21">
        <f>+SUMIFS('nabati '!B:B,'nabati '!$E:$E,Weekly!$A217,'nabati '!$F:$F,Weekly!$C$1)/6</f>
        <v>0</v>
      </c>
      <c r="F217" s="21">
        <f>+SUMIFS('nabati '!I:I,'nabati '!$L:$L,Weekly!$A217,'nabati '!$M:$M,Weekly!$C$1)/6</f>
        <v>0</v>
      </c>
      <c r="G217" s="21">
        <f>+SUMIFS('nabati '!P:P,'nabati '!$S:$S,Weekly!$A217,'nabati '!$T:$T,Weekly!$C$1)/60</f>
        <v>0</v>
      </c>
      <c r="H217" s="21">
        <f>+SUMIFS('nabati '!W:W,'nabati '!$Z:$Z,Weekly!$A217,'nabati '!$AA:$AA,Weekly!$C$1)/6</f>
        <v>0</v>
      </c>
      <c r="I217" s="21">
        <f>+SUMIFS('nabati '!AD:AD,'nabati '!$AG:$AG,Weekly!$A217,'nabati '!$AH:$AH,Weekly!$C$1)/60</f>
        <v>0</v>
      </c>
      <c r="J217" s="21">
        <f>+SUMIFS('nabati '!AK:AK,'nabati '!$AN:$AN,Weekly!$A217,'nabati '!$AO:$AO,Weekly!$C$1)/60</f>
        <v>0</v>
      </c>
      <c r="K217" s="21">
        <f>+SUMIFS('nabati '!AR:AR,'nabati '!$AU:$AU,Weekly!$A217,'nabati '!$AV:$AV,Weekly!$C$1)/60</f>
        <v>0</v>
      </c>
      <c r="L217" s="21">
        <f>+SUMIFS('nabati '!AY:AY,'nabati '!$BB:$BB,Weekly!$A217,'nabati '!$BC:$BC,Weekly!$C$1)/20</f>
        <v>0</v>
      </c>
      <c r="M217" s="334">
        <f>+SUMIFS('nabati '!BF:BF,'nabati '!$BI:$BI,Weekly!$A217,'nabati '!$BG:$BG,Weekly!$C$1)/6</f>
        <v>0</v>
      </c>
      <c r="N217" s="335">
        <f>+SUMIFS('nabati '!BM:BM,'nabati '!BP:BP,Weekly!$A217,'nabati '!BN:BN,Weekly!$C$1)/6</f>
        <v>0</v>
      </c>
      <c r="O217" s="336">
        <f t="shared" si="16"/>
        <v>0</v>
      </c>
    </row>
    <row r="218" spans="1:15" s="266" customFormat="1" ht="12.75" hidden="1" outlineLevel="1">
      <c r="A218" s="372">
        <v>260</v>
      </c>
      <c r="B218" s="316" t="s">
        <v>53</v>
      </c>
      <c r="C218" s="19" t="s">
        <v>275</v>
      </c>
      <c r="D218" s="359" t="s">
        <v>250</v>
      </c>
      <c r="E218" s="21">
        <f>+SUMIFS('nabati '!B:B,'nabati '!$E:$E,Weekly!$A218,'nabati '!$F:$F,Weekly!$C$1)/6</f>
        <v>0</v>
      </c>
      <c r="F218" s="21">
        <f>+SUMIFS('nabati '!I:I,'nabati '!$L:$L,Weekly!$A218,'nabati '!$M:$M,Weekly!$C$1)/6</f>
        <v>0</v>
      </c>
      <c r="G218" s="21">
        <f>+SUMIFS('nabati '!P:P,'nabati '!$S:$S,Weekly!$A218,'nabati '!$T:$T,Weekly!$C$1)/60</f>
        <v>0</v>
      </c>
      <c r="H218" s="21">
        <f>+SUMIFS('nabati '!W:W,'nabati '!$Z:$Z,Weekly!$A218,'nabati '!$AA:$AA,Weekly!$C$1)/6</f>
        <v>0</v>
      </c>
      <c r="I218" s="21">
        <f>+SUMIFS('nabati '!AD:AD,'nabati '!$AG:$AG,Weekly!$A218,'nabati '!$AH:$AH,Weekly!$C$1)/60</f>
        <v>0</v>
      </c>
      <c r="J218" s="21">
        <f>+SUMIFS('nabati '!AK:AK,'nabati '!$AN:$AN,Weekly!$A218,'nabati '!$AO:$AO,Weekly!$C$1)/60</f>
        <v>0</v>
      </c>
      <c r="K218" s="21">
        <f>+SUMIFS('nabati '!AR:AR,'nabati '!$AU:$AU,Weekly!$A218,'nabati '!$AV:$AV,Weekly!$C$1)/60</f>
        <v>0</v>
      </c>
      <c r="L218" s="21">
        <f>+SUMIFS('nabati '!AY:AY,'nabati '!$BB:$BB,Weekly!$A218,'nabati '!$BC:$BC,Weekly!$C$1)/20</f>
        <v>0</v>
      </c>
      <c r="M218" s="334">
        <f>+SUMIFS('nabati '!BF:BF,'nabati '!$BI:$BI,Weekly!$A218,'nabati '!$BG:$BG,Weekly!$C$1)/6</f>
        <v>0</v>
      </c>
      <c r="N218" s="335">
        <f>+SUMIFS('nabati '!BM:BM,'nabati '!BP:BP,Weekly!$A218,'nabati '!BN:BN,Weekly!$C$1)/6</f>
        <v>0</v>
      </c>
      <c r="O218" s="336">
        <f t="shared" si="16"/>
        <v>0</v>
      </c>
    </row>
    <row r="219" spans="1:15" s="266" customFormat="1" ht="12.75" hidden="1" outlineLevel="1">
      <c r="A219" s="372">
        <v>261</v>
      </c>
      <c r="B219" s="316" t="s">
        <v>53</v>
      </c>
      <c r="C219" s="19" t="s">
        <v>276</v>
      </c>
      <c r="D219" s="359" t="s">
        <v>250</v>
      </c>
      <c r="E219" s="21">
        <f>+SUMIFS('nabati '!B:B,'nabati '!$E:$E,Weekly!$A219,'nabati '!$F:$F,Weekly!$C$1)/6</f>
        <v>0</v>
      </c>
      <c r="F219" s="21">
        <f>+SUMIFS('nabati '!I:I,'nabati '!$L:$L,Weekly!$A219,'nabati '!$M:$M,Weekly!$C$1)/6</f>
        <v>0</v>
      </c>
      <c r="G219" s="21">
        <f>+SUMIFS('nabati '!P:P,'nabati '!$S:$S,Weekly!$A219,'nabati '!$T:$T,Weekly!$C$1)/60</f>
        <v>0</v>
      </c>
      <c r="H219" s="21">
        <f>+SUMIFS('nabati '!W:W,'nabati '!$Z:$Z,Weekly!$A219,'nabati '!$AA:$AA,Weekly!$C$1)/6</f>
        <v>0</v>
      </c>
      <c r="I219" s="21">
        <f>+SUMIFS('nabati '!AD:AD,'nabati '!$AG:$AG,Weekly!$A219,'nabati '!$AH:$AH,Weekly!$C$1)/60</f>
        <v>0</v>
      </c>
      <c r="J219" s="21">
        <f>+SUMIFS('nabati '!AK:AK,'nabati '!$AN:$AN,Weekly!$A219,'nabati '!$AO:$AO,Weekly!$C$1)/60</f>
        <v>0</v>
      </c>
      <c r="K219" s="21">
        <f>+SUMIFS('nabati '!AR:AR,'nabati '!$AU:$AU,Weekly!$A219,'nabati '!$AV:$AV,Weekly!$C$1)/60</f>
        <v>0</v>
      </c>
      <c r="L219" s="21">
        <f>+SUMIFS('nabati '!AY:AY,'nabati '!$BB:$BB,Weekly!$A219,'nabati '!$BC:$BC,Weekly!$C$1)/20</f>
        <v>0</v>
      </c>
      <c r="M219" s="334">
        <f>+SUMIFS('nabati '!BF:BF,'nabati '!$BI:$BI,Weekly!$A219,'nabati '!$BG:$BG,Weekly!$C$1)/6</f>
        <v>0</v>
      </c>
      <c r="N219" s="335">
        <f>+SUMIFS('nabati '!BM:BM,'nabati '!BP:BP,Weekly!$A219,'nabati '!BN:BN,Weekly!$C$1)/6</f>
        <v>0</v>
      </c>
      <c r="O219" s="336">
        <f t="shared" si="16"/>
        <v>0</v>
      </c>
    </row>
    <row r="220" spans="1:15" s="266" customFormat="1" ht="12.75" hidden="1" outlineLevel="1">
      <c r="A220" s="372">
        <v>270</v>
      </c>
      <c r="B220" s="316" t="s">
        <v>53</v>
      </c>
      <c r="C220" s="20" t="s">
        <v>277</v>
      </c>
      <c r="D220" s="359" t="s">
        <v>250</v>
      </c>
      <c r="E220" s="21">
        <f>+SUMIFS('nabati '!B:B,'nabati '!$E:$E,Weekly!$A220,'nabati '!$F:$F,Weekly!$C$1)/6</f>
        <v>1</v>
      </c>
      <c r="F220" s="21">
        <f>+SUMIFS('nabati '!I:I,'nabati '!$L:$L,Weekly!$A220,'nabati '!$M:$M,Weekly!$C$1)/6</f>
        <v>0</v>
      </c>
      <c r="G220" s="21">
        <f>+SUMIFS('nabati '!P:P,'nabati '!$S:$S,Weekly!$A220,'nabati '!$T:$T,Weekly!$C$1)/60</f>
        <v>0</v>
      </c>
      <c r="H220" s="21">
        <f>+SUMIFS('nabati '!W:W,'nabati '!$Z:$Z,Weekly!$A220,'nabati '!$AA:$AA,Weekly!$C$1)/6</f>
        <v>0</v>
      </c>
      <c r="I220" s="21">
        <f>+SUMIFS('nabati '!AD:AD,'nabati '!$AG:$AG,Weekly!$A220,'nabati '!$AH:$AH,Weekly!$C$1)/60</f>
        <v>0</v>
      </c>
      <c r="J220" s="21">
        <f>+SUMIFS('nabati '!AK:AK,'nabati '!$AN:$AN,Weekly!$A220,'nabati '!$AO:$AO,Weekly!$C$1)/60</f>
        <v>0</v>
      </c>
      <c r="K220" s="21">
        <f>+SUMIFS('nabati '!AR:AR,'nabati '!$AU:$AU,Weekly!$A220,'nabati '!$AV:$AV,Weekly!$C$1)/60</f>
        <v>0</v>
      </c>
      <c r="L220" s="21">
        <f>+SUMIFS('nabati '!AY:AY,'nabati '!$BB:$BB,Weekly!$A220,'nabati '!$BC:$BC,Weekly!$C$1)/20</f>
        <v>0</v>
      </c>
      <c r="M220" s="334">
        <f>+SUMIFS('nabati '!BF:BF,'nabati '!$BI:$BI,Weekly!$A220,'nabati '!$BG:$BG,Weekly!$C$1)/6</f>
        <v>0</v>
      </c>
      <c r="N220" s="335">
        <f>+SUMIFS('nabati '!BM:BM,'nabati '!BP:BP,Weekly!$A220,'nabati '!BN:BN,Weekly!$C$1)/6</f>
        <v>0</v>
      </c>
      <c r="O220" s="336">
        <f t="shared" si="16"/>
        <v>125.9</v>
      </c>
    </row>
    <row r="221" spans="1:15" s="266" customFormat="1" ht="12.75" hidden="1" outlineLevel="1">
      <c r="A221" s="372">
        <v>276</v>
      </c>
      <c r="B221" s="316" t="s">
        <v>53</v>
      </c>
      <c r="C221" s="19" t="s">
        <v>278</v>
      </c>
      <c r="D221" s="359" t="s">
        <v>250</v>
      </c>
      <c r="E221" s="21">
        <f>+SUMIFS('nabati '!B:B,'nabati '!$E:$E,Weekly!$A221,'nabati '!$F:$F,Weekly!$C$1)/6</f>
        <v>0</v>
      </c>
      <c r="F221" s="21">
        <f>+SUMIFS('nabati '!I:I,'nabati '!$L:$L,Weekly!$A221,'nabati '!$M:$M,Weekly!$C$1)/6</f>
        <v>0</v>
      </c>
      <c r="G221" s="21">
        <f>+SUMIFS('nabati '!P:P,'nabati '!$S:$S,Weekly!$A221,'nabati '!$T:$T,Weekly!$C$1)/60</f>
        <v>0</v>
      </c>
      <c r="H221" s="21">
        <f>+SUMIFS('nabati '!W:W,'nabati '!$Z:$Z,Weekly!$A221,'nabati '!$AA:$AA,Weekly!$C$1)/6</f>
        <v>0</v>
      </c>
      <c r="I221" s="21">
        <f>+SUMIFS('nabati '!AD:AD,'nabati '!$AG:$AG,Weekly!$A221,'nabati '!$AH:$AH,Weekly!$C$1)/60</f>
        <v>0</v>
      </c>
      <c r="J221" s="21">
        <f>+SUMIFS('nabati '!AK:AK,'nabati '!$AN:$AN,Weekly!$A221,'nabati '!$AO:$AO,Weekly!$C$1)/60</f>
        <v>0</v>
      </c>
      <c r="K221" s="21">
        <f>+SUMIFS('nabati '!AR:AR,'nabati '!$AU:$AU,Weekly!$A221,'nabati '!$AV:$AV,Weekly!$C$1)/60</f>
        <v>0</v>
      </c>
      <c r="L221" s="21">
        <f>+SUMIFS('nabati '!AY:AY,'nabati '!$BB:$BB,Weekly!$A221,'nabati '!$BC:$BC,Weekly!$C$1)/20</f>
        <v>0</v>
      </c>
      <c r="M221" s="334">
        <f>+SUMIFS('nabati '!BF:BF,'nabati '!$BI:$BI,Weekly!$A221,'nabati '!$BG:$BG,Weekly!$C$1)/6</f>
        <v>0</v>
      </c>
      <c r="N221" s="335">
        <f>+SUMIFS('nabati '!BM:BM,'nabati '!BP:BP,Weekly!$A221,'nabati '!BN:BN,Weekly!$C$1)/6</f>
        <v>0</v>
      </c>
      <c r="O221" s="336">
        <f t="shared" si="16"/>
        <v>0</v>
      </c>
    </row>
    <row r="222" spans="1:15" s="266" customFormat="1" ht="12.75" hidden="1" outlineLevel="1">
      <c r="A222" s="372">
        <v>278</v>
      </c>
      <c r="B222" s="316" t="s">
        <v>53</v>
      </c>
      <c r="C222" s="19" t="s">
        <v>279</v>
      </c>
      <c r="D222" s="359" t="s">
        <v>250</v>
      </c>
      <c r="E222" s="21">
        <f>+SUMIFS('nabati '!B:B,'nabati '!$E:$E,Weekly!$A222,'nabati '!$F:$F,Weekly!$C$1)/6</f>
        <v>0</v>
      </c>
      <c r="F222" s="21">
        <f>+SUMIFS('nabati '!I:I,'nabati '!$L:$L,Weekly!$A222,'nabati '!$M:$M,Weekly!$C$1)/6</f>
        <v>0</v>
      </c>
      <c r="G222" s="21">
        <f>+SUMIFS('nabati '!P:P,'nabati '!$S:$S,Weekly!$A222,'nabati '!$T:$T,Weekly!$C$1)/60</f>
        <v>0</v>
      </c>
      <c r="H222" s="21">
        <f>+SUMIFS('nabati '!W:W,'nabati '!$Z:$Z,Weekly!$A222,'nabati '!$AA:$AA,Weekly!$C$1)/6</f>
        <v>0</v>
      </c>
      <c r="I222" s="21">
        <f>+SUMIFS('nabati '!AD:AD,'nabati '!$AG:$AG,Weekly!$A222,'nabati '!$AH:$AH,Weekly!$C$1)/60</f>
        <v>0</v>
      </c>
      <c r="J222" s="21">
        <f>+SUMIFS('nabati '!AK:AK,'nabati '!$AN:$AN,Weekly!$A222,'nabati '!$AO:$AO,Weekly!$C$1)/60</f>
        <v>0</v>
      </c>
      <c r="K222" s="21">
        <f>+SUMIFS('nabati '!AR:AR,'nabati '!$AU:$AU,Weekly!$A222,'nabati '!$AV:$AV,Weekly!$C$1)/60</f>
        <v>0</v>
      </c>
      <c r="L222" s="21">
        <f>+SUMIFS('nabati '!AY:AY,'nabati '!$BB:$BB,Weekly!$A222,'nabati '!$BC:$BC,Weekly!$C$1)/20</f>
        <v>0</v>
      </c>
      <c r="M222" s="334">
        <f>+SUMIFS('nabati '!BF:BF,'nabati '!$BI:$BI,Weekly!$A222,'nabati '!$BG:$BG,Weekly!$C$1)/6</f>
        <v>0</v>
      </c>
      <c r="N222" s="335">
        <f>+SUMIFS('nabati '!BM:BM,'nabati '!BP:BP,Weekly!$A222,'nabati '!BN:BN,Weekly!$C$1)/6</f>
        <v>0</v>
      </c>
      <c r="O222" s="336">
        <f t="shared" si="16"/>
        <v>0</v>
      </c>
    </row>
    <row r="223" spans="1:15" s="266" customFormat="1" ht="12.75" hidden="1" outlineLevel="1">
      <c r="A223" s="372">
        <v>291</v>
      </c>
      <c r="B223" s="316" t="s">
        <v>53</v>
      </c>
      <c r="C223" s="20" t="s">
        <v>280</v>
      </c>
      <c r="D223" s="359" t="s">
        <v>250</v>
      </c>
      <c r="E223" s="21">
        <f>+SUMIFS('nabati '!B:B,'nabati '!$E:$E,Weekly!$A223,'nabati '!$F:$F,Weekly!$C$1)/6</f>
        <v>0</v>
      </c>
      <c r="F223" s="21">
        <f>+SUMIFS('nabati '!I:I,'nabati '!$L:$L,Weekly!$A223,'nabati '!$M:$M,Weekly!$C$1)/6</f>
        <v>0</v>
      </c>
      <c r="G223" s="21">
        <f>+SUMIFS('nabati '!P:P,'nabati '!$S:$S,Weekly!$A223,'nabati '!$T:$T,Weekly!$C$1)/60</f>
        <v>0</v>
      </c>
      <c r="H223" s="21">
        <f>+SUMIFS('nabati '!W:W,'nabati '!$Z:$Z,Weekly!$A223,'nabati '!$AA:$AA,Weekly!$C$1)/6</f>
        <v>0</v>
      </c>
      <c r="I223" s="21">
        <f>+SUMIFS('nabati '!AD:AD,'nabati '!$AG:$AG,Weekly!$A223,'nabati '!$AH:$AH,Weekly!$C$1)/60</f>
        <v>0</v>
      </c>
      <c r="J223" s="21">
        <f>+SUMIFS('nabati '!AK:AK,'nabati '!$AN:$AN,Weekly!$A223,'nabati '!$AO:$AO,Weekly!$C$1)/60</f>
        <v>0</v>
      </c>
      <c r="K223" s="21">
        <f>+SUMIFS('nabati '!AR:AR,'nabati '!$AU:$AU,Weekly!$A223,'nabati '!$AV:$AV,Weekly!$C$1)/60</f>
        <v>0</v>
      </c>
      <c r="L223" s="21">
        <f>+SUMIFS('nabati '!AY:AY,'nabati '!$BB:$BB,Weekly!$A223,'nabati '!$BC:$BC,Weekly!$C$1)/20</f>
        <v>0</v>
      </c>
      <c r="M223" s="334">
        <f>+SUMIFS('nabati '!BF:BF,'nabati '!$BI:$BI,Weekly!$A223,'nabati '!$BG:$BG,Weekly!$C$1)/6</f>
        <v>0</v>
      </c>
      <c r="N223" s="335">
        <f>+SUMIFS('nabati '!BM:BM,'nabati '!BP:BP,Weekly!$A223,'nabati '!BN:BN,Weekly!$C$1)/6</f>
        <v>0</v>
      </c>
      <c r="O223" s="336">
        <f t="shared" si="16"/>
        <v>0</v>
      </c>
    </row>
    <row r="224" spans="1:15" s="266" customFormat="1" ht="12.75" hidden="1" outlineLevel="1">
      <c r="A224" s="372">
        <v>294</v>
      </c>
      <c r="B224" s="316" t="s">
        <v>53</v>
      </c>
      <c r="C224" s="19" t="s">
        <v>281</v>
      </c>
      <c r="D224" s="359" t="s">
        <v>250</v>
      </c>
      <c r="E224" s="21">
        <f>+SUMIFS('nabati '!B:B,'nabati '!$E:$E,Weekly!$A224,'nabati '!$F:$F,Weekly!$C$1)/6</f>
        <v>0</v>
      </c>
      <c r="F224" s="21">
        <f>+SUMIFS('nabati '!I:I,'nabati '!$L:$L,Weekly!$A224,'nabati '!$M:$M,Weekly!$C$1)/6</f>
        <v>0</v>
      </c>
      <c r="G224" s="21">
        <f>+SUMIFS('nabati '!P:P,'nabati '!$S:$S,Weekly!$A224,'nabati '!$T:$T,Weekly!$C$1)/60</f>
        <v>0</v>
      </c>
      <c r="H224" s="21">
        <f>+SUMIFS('nabati '!W:W,'nabati '!$Z:$Z,Weekly!$A224,'nabati '!$AA:$AA,Weekly!$C$1)/6</f>
        <v>0</v>
      </c>
      <c r="I224" s="21">
        <f>+SUMIFS('nabati '!AD:AD,'nabati '!$AG:$AG,Weekly!$A224,'nabati '!$AH:$AH,Weekly!$C$1)/60</f>
        <v>0</v>
      </c>
      <c r="J224" s="21">
        <f>+SUMIFS('nabati '!AK:AK,'nabati '!$AN:$AN,Weekly!$A224,'nabati '!$AO:$AO,Weekly!$C$1)/60</f>
        <v>0</v>
      </c>
      <c r="K224" s="21">
        <f>+SUMIFS('nabati '!AR:AR,'nabati '!$AU:$AU,Weekly!$A224,'nabati '!$AV:$AV,Weekly!$C$1)/60</f>
        <v>0</v>
      </c>
      <c r="L224" s="21">
        <f>+SUMIFS('nabati '!AY:AY,'nabati '!$BB:$BB,Weekly!$A224,'nabati '!$BC:$BC,Weekly!$C$1)/20</f>
        <v>0</v>
      </c>
      <c r="M224" s="334">
        <f>+SUMIFS('nabati '!BF:BF,'nabati '!$BI:$BI,Weekly!$A224,'nabati '!$BG:$BG,Weekly!$C$1)/6</f>
        <v>0</v>
      </c>
      <c r="N224" s="335">
        <f>+SUMIFS('nabati '!BM:BM,'nabati '!BP:BP,Weekly!$A224,'nabati '!BN:BN,Weekly!$C$1)/6</f>
        <v>0</v>
      </c>
      <c r="O224" s="336">
        <f t="shared" si="16"/>
        <v>0</v>
      </c>
    </row>
    <row r="225" spans="1:15" s="266" customFormat="1" ht="12.75" hidden="1" outlineLevel="1">
      <c r="A225" s="372">
        <v>295</v>
      </c>
      <c r="B225" s="316" t="s">
        <v>53</v>
      </c>
      <c r="C225" s="19" t="s">
        <v>282</v>
      </c>
      <c r="D225" s="359" t="s">
        <v>250</v>
      </c>
      <c r="E225" s="21">
        <f>+SUMIFS('nabati '!B:B,'nabati '!$E:$E,Weekly!$A225,'nabati '!$F:$F,Weekly!$C$1)/6</f>
        <v>0</v>
      </c>
      <c r="F225" s="21">
        <f>+SUMIFS('nabati '!I:I,'nabati '!$L:$L,Weekly!$A225,'nabati '!$M:$M,Weekly!$C$1)/6</f>
        <v>0</v>
      </c>
      <c r="G225" s="21">
        <f>+SUMIFS('nabati '!P:P,'nabati '!$S:$S,Weekly!$A225,'nabati '!$T:$T,Weekly!$C$1)/60</f>
        <v>0</v>
      </c>
      <c r="H225" s="21">
        <f>+SUMIFS('nabati '!W:W,'nabati '!$Z:$Z,Weekly!$A225,'nabati '!$AA:$AA,Weekly!$C$1)/6</f>
        <v>0</v>
      </c>
      <c r="I225" s="21">
        <f>+SUMIFS('nabati '!AD:AD,'nabati '!$AG:$AG,Weekly!$A225,'nabati '!$AH:$AH,Weekly!$C$1)/60</f>
        <v>0</v>
      </c>
      <c r="J225" s="21">
        <f>+SUMIFS('nabati '!AK:AK,'nabati '!$AN:$AN,Weekly!$A225,'nabati '!$AO:$AO,Weekly!$C$1)/60</f>
        <v>0</v>
      </c>
      <c r="K225" s="21">
        <f>+SUMIFS('nabati '!AR:AR,'nabati '!$AU:$AU,Weekly!$A225,'nabati '!$AV:$AV,Weekly!$C$1)/60</f>
        <v>0</v>
      </c>
      <c r="L225" s="21">
        <f>+SUMIFS('nabati '!AY:AY,'nabati '!$BB:$BB,Weekly!$A225,'nabati '!$BC:$BC,Weekly!$C$1)/20</f>
        <v>0</v>
      </c>
      <c r="M225" s="334">
        <f>+SUMIFS('nabati '!BF:BF,'nabati '!$BI:$BI,Weekly!$A225,'nabati '!$BG:$BG,Weekly!$C$1)/6</f>
        <v>0</v>
      </c>
      <c r="N225" s="335">
        <f>+SUMIFS('nabati '!BM:BM,'nabati '!BP:BP,Weekly!$A225,'nabati '!BN:BN,Weekly!$C$1)/6</f>
        <v>0</v>
      </c>
      <c r="O225" s="336">
        <f t="shared" si="16"/>
        <v>0</v>
      </c>
    </row>
    <row r="226" spans="1:15" s="266" customFormat="1" ht="12.75" hidden="1" outlineLevel="1">
      <c r="A226" s="372">
        <v>629</v>
      </c>
      <c r="B226" s="316" t="s">
        <v>53</v>
      </c>
      <c r="C226" s="19" t="s">
        <v>283</v>
      </c>
      <c r="D226" s="359" t="s">
        <v>250</v>
      </c>
      <c r="E226" s="21">
        <f>+SUMIFS('nabati '!B:B,'nabati '!$E:$E,Weekly!$A226,'nabati '!$F:$F,Weekly!$C$1)/6</f>
        <v>0</v>
      </c>
      <c r="F226" s="21">
        <f>+SUMIFS('nabati '!I:I,'nabati '!$L:$L,Weekly!$A226,'nabati '!$M:$M,Weekly!$C$1)/6</f>
        <v>0</v>
      </c>
      <c r="G226" s="21">
        <f>+SUMIFS('nabati '!P:P,'nabati '!$S:$S,Weekly!$A226,'nabati '!$T:$T,Weekly!$C$1)/60</f>
        <v>0</v>
      </c>
      <c r="H226" s="21">
        <f>+SUMIFS('nabati '!W:W,'nabati '!$Z:$Z,Weekly!$A226,'nabati '!$AA:$AA,Weekly!$C$1)/6</f>
        <v>0</v>
      </c>
      <c r="I226" s="21">
        <f>+SUMIFS('nabati '!AD:AD,'nabati '!$AG:$AG,Weekly!$A226,'nabati '!$AH:$AH,Weekly!$C$1)/60</f>
        <v>0</v>
      </c>
      <c r="J226" s="21">
        <f>+SUMIFS('nabati '!AK:AK,'nabati '!$AN:$AN,Weekly!$A226,'nabati '!$AO:$AO,Weekly!$C$1)/60</f>
        <v>0</v>
      </c>
      <c r="K226" s="21">
        <f>+SUMIFS('nabati '!AR:AR,'nabati '!$AU:$AU,Weekly!$A226,'nabati '!$AV:$AV,Weekly!$C$1)/60</f>
        <v>0</v>
      </c>
      <c r="L226" s="21">
        <f>+SUMIFS('nabati '!AY:AY,'nabati '!$BB:$BB,Weekly!$A226,'nabati '!$BC:$BC,Weekly!$C$1)/20</f>
        <v>0</v>
      </c>
      <c r="M226" s="334">
        <f>+SUMIFS('nabati '!BF:BF,'nabati '!$BI:$BI,Weekly!$A226,'nabati '!$BG:$BG,Weekly!$C$1)/6</f>
        <v>0</v>
      </c>
      <c r="N226" s="335">
        <f>+SUMIFS('nabati '!BM:BM,'nabati '!BP:BP,Weekly!$A226,'nabati '!BN:BN,Weekly!$C$1)/6</f>
        <v>0</v>
      </c>
      <c r="O226" s="336">
        <f t="shared" si="16"/>
        <v>0</v>
      </c>
    </row>
    <row r="227" spans="1:15" s="266" customFormat="1" ht="12.75" hidden="1" outlineLevel="1">
      <c r="A227" s="372">
        <v>633</v>
      </c>
      <c r="B227" s="316" t="s">
        <v>53</v>
      </c>
      <c r="C227" s="19" t="s">
        <v>284</v>
      </c>
      <c r="D227" s="359" t="s">
        <v>250</v>
      </c>
      <c r="E227" s="21">
        <f>+SUMIFS('nabati '!B:B,'nabati '!$E:$E,Weekly!$A227,'nabati '!$F:$F,Weekly!$C$1)/6</f>
        <v>0</v>
      </c>
      <c r="F227" s="21">
        <f>+SUMIFS('nabati '!I:I,'nabati '!$L:$L,Weekly!$A227,'nabati '!$M:$M,Weekly!$C$1)/6</f>
        <v>0</v>
      </c>
      <c r="G227" s="21">
        <f>+SUMIFS('nabati '!P:P,'nabati '!$S:$S,Weekly!$A227,'nabati '!$T:$T,Weekly!$C$1)/60</f>
        <v>0</v>
      </c>
      <c r="H227" s="21">
        <f>+SUMIFS('nabati '!W:W,'nabati '!$Z:$Z,Weekly!$A227,'nabati '!$AA:$AA,Weekly!$C$1)/6</f>
        <v>0</v>
      </c>
      <c r="I227" s="21">
        <f>+SUMIFS('nabati '!AD:AD,'nabati '!$AG:$AG,Weekly!$A227,'nabati '!$AH:$AH,Weekly!$C$1)/60</f>
        <v>0</v>
      </c>
      <c r="J227" s="21">
        <f>+SUMIFS('nabati '!AK:AK,'nabati '!$AN:$AN,Weekly!$A227,'nabati '!$AO:$AO,Weekly!$C$1)/60</f>
        <v>0</v>
      </c>
      <c r="K227" s="21">
        <f>+SUMIFS('nabati '!AR:AR,'nabati '!$AU:$AU,Weekly!$A227,'nabati '!$AV:$AV,Weekly!$C$1)/60</f>
        <v>0</v>
      </c>
      <c r="L227" s="21">
        <f>+SUMIFS('nabati '!AY:AY,'nabati '!$BB:$BB,Weekly!$A227,'nabati '!$BC:$BC,Weekly!$C$1)/20</f>
        <v>0</v>
      </c>
      <c r="M227" s="334">
        <f>+SUMIFS('nabati '!BF:BF,'nabati '!$BI:$BI,Weekly!$A227,'nabati '!$BG:$BG,Weekly!$C$1)/6</f>
        <v>0</v>
      </c>
      <c r="N227" s="335">
        <f>+SUMIFS('nabati '!BM:BM,'nabati '!BP:BP,Weekly!$A227,'nabati '!BN:BN,Weekly!$C$1)/6</f>
        <v>0</v>
      </c>
      <c r="O227" s="336">
        <f t="shared" si="16"/>
        <v>0</v>
      </c>
    </row>
    <row r="228" spans="1:15" s="266" customFormat="1" ht="12.75" hidden="1" outlineLevel="1">
      <c r="A228" s="372">
        <v>640</v>
      </c>
      <c r="B228" s="316" t="s">
        <v>53</v>
      </c>
      <c r="C228" s="19" t="s">
        <v>285</v>
      </c>
      <c r="D228" s="359" t="s">
        <v>250</v>
      </c>
      <c r="E228" s="21">
        <f>+SUMIFS('nabati '!B:B,'nabati '!$E:$E,Weekly!$A228,'nabati '!$F:$F,Weekly!$C$1)/6</f>
        <v>0</v>
      </c>
      <c r="F228" s="21">
        <f>+SUMIFS('nabati '!I:I,'nabati '!$L:$L,Weekly!$A228,'nabati '!$M:$M,Weekly!$C$1)/6</f>
        <v>0</v>
      </c>
      <c r="G228" s="21">
        <f>+SUMIFS('nabati '!P:P,'nabati '!$S:$S,Weekly!$A228,'nabati '!$T:$T,Weekly!$C$1)/60</f>
        <v>0</v>
      </c>
      <c r="H228" s="21">
        <f>+SUMIFS('nabati '!W:W,'nabati '!$Z:$Z,Weekly!$A228,'nabati '!$AA:$AA,Weekly!$C$1)/6</f>
        <v>0</v>
      </c>
      <c r="I228" s="21">
        <f>+SUMIFS('nabati '!AD:AD,'nabati '!$AG:$AG,Weekly!$A228,'nabati '!$AH:$AH,Weekly!$C$1)/60</f>
        <v>0</v>
      </c>
      <c r="J228" s="21">
        <f>+SUMIFS('nabati '!AK:AK,'nabati '!$AN:$AN,Weekly!$A228,'nabati '!$AO:$AO,Weekly!$C$1)/60</f>
        <v>0</v>
      </c>
      <c r="K228" s="21">
        <f>+SUMIFS('nabati '!AR:AR,'nabati '!$AU:$AU,Weekly!$A228,'nabati '!$AV:$AV,Weekly!$C$1)/60</f>
        <v>0</v>
      </c>
      <c r="L228" s="21">
        <f>+SUMIFS('nabati '!AY:AY,'nabati '!$BB:$BB,Weekly!$A228,'nabati '!$BC:$BC,Weekly!$C$1)/20</f>
        <v>0</v>
      </c>
      <c r="M228" s="334">
        <f>+SUMIFS('nabati '!BF:BF,'nabati '!$BI:$BI,Weekly!$A228,'nabati '!$BG:$BG,Weekly!$C$1)/6</f>
        <v>0</v>
      </c>
      <c r="N228" s="335">
        <f>+SUMIFS('nabati '!BM:BM,'nabati '!BP:BP,Weekly!$A228,'nabati '!BN:BN,Weekly!$C$1)/6</f>
        <v>0</v>
      </c>
      <c r="O228" s="336">
        <f t="shared" si="16"/>
        <v>0</v>
      </c>
    </row>
    <row r="229" spans="1:15" s="266" customFormat="1" ht="12.75" hidden="1" outlineLevel="1">
      <c r="A229" s="372">
        <v>644</v>
      </c>
      <c r="B229" s="316" t="s">
        <v>53</v>
      </c>
      <c r="C229" s="20" t="s">
        <v>286</v>
      </c>
      <c r="D229" s="359" t="s">
        <v>250</v>
      </c>
      <c r="E229" s="21">
        <f>+SUMIFS('nabati '!B:B,'nabati '!$E:$E,Weekly!$A229,'nabati '!$F:$F,Weekly!$C$1)/6</f>
        <v>0</v>
      </c>
      <c r="F229" s="21">
        <f>+SUMIFS('nabati '!I:I,'nabati '!$L:$L,Weekly!$A229,'nabati '!$M:$M,Weekly!$C$1)/6</f>
        <v>0</v>
      </c>
      <c r="G229" s="21">
        <f>+SUMIFS('nabati '!P:P,'nabati '!$S:$S,Weekly!$A229,'nabati '!$T:$T,Weekly!$C$1)/60</f>
        <v>0</v>
      </c>
      <c r="H229" s="21">
        <f>+SUMIFS('nabati '!W:W,'nabati '!$Z:$Z,Weekly!$A229,'nabati '!$AA:$AA,Weekly!$C$1)/6</f>
        <v>0</v>
      </c>
      <c r="I229" s="21">
        <f>+SUMIFS('nabati '!AD:AD,'nabati '!$AG:$AG,Weekly!$A229,'nabati '!$AH:$AH,Weekly!$C$1)/60</f>
        <v>0</v>
      </c>
      <c r="J229" s="21">
        <f>+SUMIFS('nabati '!AK:AK,'nabati '!$AN:$AN,Weekly!$A229,'nabati '!$AO:$AO,Weekly!$C$1)/60</f>
        <v>0</v>
      </c>
      <c r="K229" s="21">
        <f>+SUMIFS('nabati '!AR:AR,'nabati '!$AU:$AU,Weekly!$A229,'nabati '!$AV:$AV,Weekly!$C$1)/60</f>
        <v>0</v>
      </c>
      <c r="L229" s="21">
        <f>+SUMIFS('nabati '!AY:AY,'nabati '!$BB:$BB,Weekly!$A229,'nabati '!$BC:$BC,Weekly!$C$1)/20</f>
        <v>0</v>
      </c>
      <c r="M229" s="334">
        <f>+SUMIFS('nabati '!BF:BF,'nabati '!$BI:$BI,Weekly!$A229,'nabati '!$BG:$BG,Weekly!$C$1)/6</f>
        <v>0</v>
      </c>
      <c r="N229" s="335">
        <f>+SUMIFS('nabati '!BM:BM,'nabati '!BP:BP,Weekly!$A229,'nabati '!BN:BN,Weekly!$C$1)/6</f>
        <v>0</v>
      </c>
      <c r="O229" s="336">
        <f t="shared" si="16"/>
        <v>0</v>
      </c>
    </row>
    <row r="230" spans="1:15" s="266" customFormat="1" ht="12.75" hidden="1" outlineLevel="1">
      <c r="A230" s="372">
        <v>671</v>
      </c>
      <c r="B230" s="316" t="s">
        <v>53</v>
      </c>
      <c r="C230" s="19" t="s">
        <v>287</v>
      </c>
      <c r="D230" s="359" t="s">
        <v>250</v>
      </c>
      <c r="E230" s="21">
        <f>+SUMIFS('nabati '!B:B,'nabati '!$E:$E,Weekly!$A230,'nabati '!$F:$F,Weekly!$C$1)/6</f>
        <v>0</v>
      </c>
      <c r="F230" s="21">
        <f>+SUMIFS('nabati '!I:I,'nabati '!$L:$L,Weekly!$A230,'nabati '!$M:$M,Weekly!$C$1)/6</f>
        <v>0</v>
      </c>
      <c r="G230" s="21">
        <f>+SUMIFS('nabati '!P:P,'nabati '!$S:$S,Weekly!$A230,'nabati '!$T:$T,Weekly!$C$1)/60</f>
        <v>0</v>
      </c>
      <c r="H230" s="21">
        <f>+SUMIFS('nabati '!W:W,'nabati '!$Z:$Z,Weekly!$A230,'nabati '!$AA:$AA,Weekly!$C$1)/6</f>
        <v>0</v>
      </c>
      <c r="I230" s="21">
        <f>+SUMIFS('nabati '!AD:AD,'nabati '!$AG:$AG,Weekly!$A230,'nabati '!$AH:$AH,Weekly!$C$1)/60</f>
        <v>0</v>
      </c>
      <c r="J230" s="21">
        <f>+SUMIFS('nabati '!AK:AK,'nabati '!$AN:$AN,Weekly!$A230,'nabati '!$AO:$AO,Weekly!$C$1)/60</f>
        <v>0</v>
      </c>
      <c r="K230" s="21">
        <f>+SUMIFS('nabati '!AR:AR,'nabati '!$AU:$AU,Weekly!$A230,'nabati '!$AV:$AV,Weekly!$C$1)/60</f>
        <v>0</v>
      </c>
      <c r="L230" s="21">
        <f>+SUMIFS('nabati '!AY:AY,'nabati '!$BB:$BB,Weekly!$A230,'nabati '!$BC:$BC,Weekly!$C$1)/20</f>
        <v>0</v>
      </c>
      <c r="M230" s="334">
        <f>+SUMIFS('nabati '!BF:BF,'nabati '!$BI:$BI,Weekly!$A230,'nabati '!$BG:$BG,Weekly!$C$1)/6</f>
        <v>0</v>
      </c>
      <c r="N230" s="335">
        <f>+SUMIFS('nabati '!BM:BM,'nabati '!BP:BP,Weekly!$A230,'nabati '!BN:BN,Weekly!$C$1)/6</f>
        <v>0</v>
      </c>
      <c r="O230" s="336">
        <f t="shared" si="16"/>
        <v>0</v>
      </c>
    </row>
    <row r="231" spans="1:15" s="266" customFormat="1" ht="12.75" hidden="1" outlineLevel="1">
      <c r="A231" s="372">
        <v>676</v>
      </c>
      <c r="B231" s="316" t="s">
        <v>53</v>
      </c>
      <c r="C231" s="19" t="s">
        <v>288</v>
      </c>
      <c r="D231" s="359" t="s">
        <v>250</v>
      </c>
      <c r="E231" s="21">
        <f>+SUMIFS('nabati '!B:B,'nabati '!$E:$E,Weekly!$A231,'nabati '!$F:$F,Weekly!$C$1)/6</f>
        <v>0</v>
      </c>
      <c r="F231" s="21">
        <f>+SUMIFS('nabati '!I:I,'nabati '!$L:$L,Weekly!$A231,'nabati '!$M:$M,Weekly!$C$1)/6</f>
        <v>0</v>
      </c>
      <c r="G231" s="21">
        <f>+SUMIFS('nabati '!P:P,'nabati '!$S:$S,Weekly!$A231,'nabati '!$T:$T,Weekly!$C$1)/60</f>
        <v>0</v>
      </c>
      <c r="H231" s="21">
        <f>+SUMIFS('nabati '!W:W,'nabati '!$Z:$Z,Weekly!$A231,'nabati '!$AA:$AA,Weekly!$C$1)/6</f>
        <v>0</v>
      </c>
      <c r="I231" s="21">
        <f>+SUMIFS('nabati '!AD:AD,'nabati '!$AG:$AG,Weekly!$A231,'nabati '!$AH:$AH,Weekly!$C$1)/60</f>
        <v>0</v>
      </c>
      <c r="J231" s="21">
        <f>+SUMIFS('nabati '!AK:AK,'nabati '!$AN:$AN,Weekly!$A231,'nabati '!$AO:$AO,Weekly!$C$1)/60</f>
        <v>0</v>
      </c>
      <c r="K231" s="21">
        <f>+SUMIFS('nabati '!AR:AR,'nabati '!$AU:$AU,Weekly!$A231,'nabati '!$AV:$AV,Weekly!$C$1)/60</f>
        <v>0</v>
      </c>
      <c r="L231" s="21">
        <f>+SUMIFS('nabati '!AY:AY,'nabati '!$BB:$BB,Weekly!$A231,'nabati '!$BC:$BC,Weekly!$C$1)/20</f>
        <v>0</v>
      </c>
      <c r="M231" s="366">
        <f>+SUMIFS('nabati '!BF:BF,'nabati '!$BI:$BI,Weekly!$A231,'nabati '!$BG:$BG,Weekly!$C$1)/6</f>
        <v>0</v>
      </c>
      <c r="N231" s="335">
        <f>+SUMIFS('nabati '!BM:BM,'nabati '!BP:BP,Weekly!$A231,'nabati '!BN:BN,Weekly!$C$1)/6</f>
        <v>0</v>
      </c>
      <c r="O231" s="373">
        <f t="shared" si="16"/>
        <v>0</v>
      </c>
    </row>
    <row r="232" spans="1:15" s="266" customFormat="1" ht="12.75" hidden="1" outlineLevel="1">
      <c r="A232" s="372">
        <v>678</v>
      </c>
      <c r="B232" s="316" t="s">
        <v>53</v>
      </c>
      <c r="C232" s="20" t="s">
        <v>289</v>
      </c>
      <c r="D232" s="359" t="s">
        <v>250</v>
      </c>
      <c r="E232" s="21">
        <f>+SUMIFS('nabati '!B:B,'nabati '!$E:$E,Weekly!$A232,'nabati '!$F:$F,Weekly!$C$1)/6</f>
        <v>0</v>
      </c>
      <c r="F232" s="21">
        <f>+SUMIFS('nabati '!I:I,'nabati '!$L:$L,Weekly!$A232,'nabati '!$M:$M,Weekly!$C$1)/6</f>
        <v>0</v>
      </c>
      <c r="G232" s="21">
        <f>+SUMIFS('nabati '!P:P,'nabati '!$S:$S,Weekly!$A232,'nabati '!$T:$T,Weekly!$C$1)/60</f>
        <v>0</v>
      </c>
      <c r="H232" s="21">
        <f>+SUMIFS('nabati '!W:W,'nabati '!$Z:$Z,Weekly!$A232,'nabati '!$AA:$AA,Weekly!$C$1)/6</f>
        <v>0</v>
      </c>
      <c r="I232" s="21">
        <f>+SUMIFS('nabati '!AD:AD,'nabati '!$AG:$AG,Weekly!$A232,'nabati '!$AH:$AH,Weekly!$C$1)/60</f>
        <v>0</v>
      </c>
      <c r="J232" s="21">
        <f>+SUMIFS('nabati '!AK:AK,'nabati '!$AN:$AN,Weekly!$A232,'nabati '!$AO:$AO,Weekly!$C$1)/60</f>
        <v>0</v>
      </c>
      <c r="K232" s="21">
        <f>+SUMIFS('nabati '!AR:AR,'nabati '!$AU:$AU,Weekly!$A232,'nabati '!$AV:$AV,Weekly!$C$1)/60</f>
        <v>0</v>
      </c>
      <c r="L232" s="21">
        <f>+SUMIFS('nabati '!AY:AY,'nabati '!$BB:$BB,Weekly!$A232,'nabati '!$BC:$BC,Weekly!$C$1)/20</f>
        <v>0</v>
      </c>
      <c r="M232" s="334">
        <f>+SUMIFS('nabati '!BF:BF,'nabati '!$BI:$BI,Weekly!$A232,'nabati '!$BG:$BG,Weekly!$C$1)/6</f>
        <v>0</v>
      </c>
      <c r="N232" s="335">
        <f>+SUMIFS('nabati '!BM:BM,'nabati '!BP:BP,Weekly!$A232,'nabati '!BN:BN,Weekly!$C$1)/6</f>
        <v>0</v>
      </c>
      <c r="O232" s="336">
        <f t="shared" si="16"/>
        <v>0</v>
      </c>
    </row>
    <row r="233" spans="1:15" s="266" customFormat="1" ht="12.75" hidden="1" outlineLevel="1">
      <c r="A233" s="372">
        <v>695</v>
      </c>
      <c r="B233" s="316" t="s">
        <v>53</v>
      </c>
      <c r="C233" s="19" t="s">
        <v>290</v>
      </c>
      <c r="D233" s="359" t="s">
        <v>250</v>
      </c>
      <c r="E233" s="21">
        <f>+SUMIFS('nabati '!B:B,'nabati '!$E:$E,Weekly!$A233,'nabati '!$F:$F,Weekly!$C$1)/6</f>
        <v>2</v>
      </c>
      <c r="F233" s="21">
        <f>+SUMIFS('nabati '!I:I,'nabati '!$L:$L,Weekly!$A233,'nabati '!$M:$M,Weekly!$C$1)/6</f>
        <v>0</v>
      </c>
      <c r="G233" s="21">
        <f>+SUMIFS('nabati '!P:P,'nabati '!$S:$S,Weekly!$A233,'nabati '!$T:$T,Weekly!$C$1)/60</f>
        <v>0</v>
      </c>
      <c r="H233" s="21">
        <f>+SUMIFS('nabati '!W:W,'nabati '!$Z:$Z,Weekly!$A233,'nabati '!$AA:$AA,Weekly!$C$1)/6</f>
        <v>0</v>
      </c>
      <c r="I233" s="21">
        <f>+SUMIFS('nabati '!AD:AD,'nabati '!$AG:$AG,Weekly!$A233,'nabati '!$AH:$AH,Weekly!$C$1)/60</f>
        <v>0</v>
      </c>
      <c r="J233" s="21">
        <f>+SUMIFS('nabati '!AK:AK,'nabati '!$AN:$AN,Weekly!$A233,'nabati '!$AO:$AO,Weekly!$C$1)/60</f>
        <v>0</v>
      </c>
      <c r="K233" s="21">
        <f>+SUMIFS('nabati '!AR:AR,'nabati '!$AU:$AU,Weekly!$A233,'nabati '!$AV:$AV,Weekly!$C$1)/60</f>
        <v>0</v>
      </c>
      <c r="L233" s="21">
        <f>+SUMIFS('nabati '!AY:AY,'nabati '!$BB:$BB,Weekly!$A233,'nabati '!$BC:$BC,Weekly!$C$1)/20</f>
        <v>0</v>
      </c>
      <c r="M233" s="334">
        <f>+SUMIFS('nabati '!BF:BF,'nabati '!$BI:$BI,Weekly!$A233,'nabati '!$BG:$BG,Weekly!$C$1)/6</f>
        <v>0</v>
      </c>
      <c r="N233" s="335">
        <f>+SUMIFS('nabati '!BM:BM,'nabati '!BP:BP,Weekly!$A233,'nabati '!BN:BN,Weekly!$C$1)/6</f>
        <v>0</v>
      </c>
      <c r="O233" s="336">
        <f t="shared" ref="O233:O265" si="17">+SUMPRODUCT($E$1:$M$1,E233:M233)</f>
        <v>251.8</v>
      </c>
    </row>
    <row r="234" spans="1:15" s="266" customFormat="1" ht="12.75" hidden="1" outlineLevel="1">
      <c r="A234" s="372">
        <v>698</v>
      </c>
      <c r="B234" s="316" t="s">
        <v>53</v>
      </c>
      <c r="C234" s="19" t="s">
        <v>291</v>
      </c>
      <c r="D234" s="359" t="s">
        <v>250</v>
      </c>
      <c r="E234" s="21">
        <f>+SUMIFS('nabati '!B:B,'nabati '!$E:$E,Weekly!$A234,'nabati '!$F:$F,Weekly!$C$1)/6</f>
        <v>1</v>
      </c>
      <c r="F234" s="21">
        <f>+SUMIFS('nabati '!I:I,'nabati '!$L:$L,Weekly!$A234,'nabati '!$M:$M,Weekly!$C$1)/6</f>
        <v>0</v>
      </c>
      <c r="G234" s="21">
        <f>+SUMIFS('nabati '!P:P,'nabati '!$S:$S,Weekly!$A234,'nabati '!$T:$T,Weekly!$C$1)/60</f>
        <v>0</v>
      </c>
      <c r="H234" s="21">
        <f>+SUMIFS('nabati '!W:W,'nabati '!$Z:$Z,Weekly!$A234,'nabati '!$AA:$AA,Weekly!$C$1)/6</f>
        <v>0</v>
      </c>
      <c r="I234" s="21">
        <f>+SUMIFS('nabati '!AD:AD,'nabati '!$AG:$AG,Weekly!$A234,'nabati '!$AH:$AH,Weekly!$C$1)/60</f>
        <v>0</v>
      </c>
      <c r="J234" s="21">
        <f>+SUMIFS('nabati '!AK:AK,'nabati '!$AN:$AN,Weekly!$A234,'nabati '!$AO:$AO,Weekly!$C$1)/60</f>
        <v>0</v>
      </c>
      <c r="K234" s="21">
        <f>+SUMIFS('nabati '!AR:AR,'nabati '!$AU:$AU,Weekly!$A234,'nabati '!$AV:$AV,Weekly!$C$1)/60</f>
        <v>0</v>
      </c>
      <c r="L234" s="21">
        <f>+SUMIFS('nabati '!AY:AY,'nabati '!$BB:$BB,Weekly!$A234,'nabati '!$BC:$BC,Weekly!$C$1)/20</f>
        <v>0</v>
      </c>
      <c r="M234" s="334">
        <f>+SUMIFS('nabati '!BF:BF,'nabati '!$BI:$BI,Weekly!$A234,'nabati '!$BG:$BG,Weekly!$C$1)/6</f>
        <v>0</v>
      </c>
      <c r="N234" s="335">
        <f>+SUMIFS('nabati '!BM:BM,'nabati '!BP:BP,Weekly!$A234,'nabati '!BN:BN,Weekly!$C$1)/6</f>
        <v>0</v>
      </c>
      <c r="O234" s="336">
        <f t="shared" si="17"/>
        <v>125.9</v>
      </c>
    </row>
    <row r="235" spans="1:15" s="267" customFormat="1" ht="12.75" hidden="1" outlineLevel="1">
      <c r="A235" s="370">
        <v>2001</v>
      </c>
      <c r="B235" s="316" t="s">
        <v>53</v>
      </c>
      <c r="C235" s="188" t="s">
        <v>292</v>
      </c>
      <c r="D235" s="371" t="s">
        <v>250</v>
      </c>
      <c r="E235" s="21">
        <f>+SUMIFS('nabati '!B:B,'nabati '!$E:$E,Weekly!$A235,'nabati '!$F:$F,Weekly!$C$1)/6</f>
        <v>0</v>
      </c>
      <c r="F235" s="21">
        <f>+SUMIFS('nabati '!I:I,'nabati '!$L:$L,Weekly!$A235,'nabati '!$M:$M,Weekly!$C$1)/6</f>
        <v>0</v>
      </c>
      <c r="G235" s="21">
        <f>+SUMIFS('nabati '!P:P,'nabati '!$S:$S,Weekly!$A235,'nabati '!$T:$T,Weekly!$C$1)/60</f>
        <v>0</v>
      </c>
      <c r="H235" s="21">
        <f>+SUMIFS('nabati '!W:W,'nabati '!$Z:$Z,Weekly!$A235,'nabati '!$AA:$AA,Weekly!$C$1)/6</f>
        <v>0</v>
      </c>
      <c r="I235" s="21">
        <f>+SUMIFS('nabati '!AD:AD,'nabati '!$AG:$AG,Weekly!$A235,'nabati '!$AH:$AH,Weekly!$C$1)/60</f>
        <v>0</v>
      </c>
      <c r="J235" s="21">
        <f>+SUMIFS('nabati '!AK:AK,'nabati '!$AN:$AN,Weekly!$A235,'nabati '!$AO:$AO,Weekly!$C$1)/60</f>
        <v>0</v>
      </c>
      <c r="K235" s="21">
        <f>+SUMIFS('nabati '!AR:AR,'nabati '!$AU:$AU,Weekly!$A235,'nabati '!$AV:$AV,Weekly!$C$1)/60</f>
        <v>0</v>
      </c>
      <c r="L235" s="21">
        <f>+SUMIFS('nabati '!AY:AY,'nabati '!$BB:$BB,Weekly!$A235,'nabati '!$BC:$BC,Weekly!$C$1)/20</f>
        <v>0</v>
      </c>
      <c r="M235" s="337">
        <f>+SUMIFS('nabati '!BF:BF,'nabati '!$BI:$BI,Weekly!$A235,'nabati '!$BG:$BG,Weekly!$C$1)/6</f>
        <v>0</v>
      </c>
      <c r="N235" s="338">
        <f>+SUMIFS('nabati '!BM:BM,'nabati '!BP:BP,Weekly!$A235,'nabati '!BN:BN,Weekly!$C$1)/6</f>
        <v>0</v>
      </c>
      <c r="O235" s="336">
        <f t="shared" si="17"/>
        <v>0</v>
      </c>
    </row>
    <row r="236" spans="1:15" s="266" customFormat="1" ht="12.75" hidden="1" outlineLevel="1">
      <c r="A236" s="372">
        <v>2003</v>
      </c>
      <c r="B236" s="316" t="s">
        <v>53</v>
      </c>
      <c r="C236" s="19" t="s">
        <v>293</v>
      </c>
      <c r="D236" s="359" t="s">
        <v>250</v>
      </c>
      <c r="E236" s="21">
        <f>+SUMIFS('nabati '!B:B,'nabati '!$E:$E,Weekly!$A236,'nabati '!$F:$F,Weekly!$C$1)/6</f>
        <v>1</v>
      </c>
      <c r="F236" s="21">
        <f>+SUMIFS('nabati '!I:I,'nabati '!$L:$L,Weekly!$A236,'nabati '!$M:$M,Weekly!$C$1)/6</f>
        <v>0</v>
      </c>
      <c r="G236" s="21">
        <f>+SUMIFS('nabati '!P:P,'nabati '!$S:$S,Weekly!$A236,'nabati '!$T:$T,Weekly!$C$1)/60</f>
        <v>0</v>
      </c>
      <c r="H236" s="21">
        <f>+SUMIFS('nabati '!W:W,'nabati '!$Z:$Z,Weekly!$A236,'nabati '!$AA:$AA,Weekly!$C$1)/6</f>
        <v>0</v>
      </c>
      <c r="I236" s="21">
        <f>+SUMIFS('nabati '!AD:AD,'nabati '!$AG:$AG,Weekly!$A236,'nabati '!$AH:$AH,Weekly!$C$1)/60</f>
        <v>0</v>
      </c>
      <c r="J236" s="21">
        <f>+SUMIFS('nabati '!AK:AK,'nabati '!$AN:$AN,Weekly!$A236,'nabati '!$AO:$AO,Weekly!$C$1)/60</f>
        <v>0</v>
      </c>
      <c r="K236" s="21">
        <f>+SUMIFS('nabati '!AR:AR,'nabati '!$AU:$AU,Weekly!$A236,'nabati '!$AV:$AV,Weekly!$C$1)/60</f>
        <v>0</v>
      </c>
      <c r="L236" s="21">
        <f>+SUMIFS('nabati '!AY:AY,'nabati '!$BB:$BB,Weekly!$A236,'nabati '!$BC:$BC,Weekly!$C$1)/20</f>
        <v>0</v>
      </c>
      <c r="M236" s="334">
        <f>+SUMIFS('nabati '!BF:BF,'nabati '!$BI:$BI,Weekly!$A236,'nabati '!$BG:$BG,Weekly!$C$1)/6</f>
        <v>0</v>
      </c>
      <c r="N236" s="335">
        <f>+SUMIFS('nabati '!BM:BM,'nabati '!BP:BP,Weekly!$A236,'nabati '!BN:BN,Weekly!$C$1)/6</f>
        <v>0</v>
      </c>
      <c r="O236" s="336">
        <f t="shared" si="17"/>
        <v>125.9</v>
      </c>
    </row>
    <row r="237" spans="1:15" s="266" customFormat="1" ht="12.75" hidden="1" outlineLevel="1">
      <c r="A237" s="372">
        <v>2016</v>
      </c>
      <c r="B237" s="316" t="s">
        <v>53</v>
      </c>
      <c r="C237" s="20" t="s">
        <v>294</v>
      </c>
      <c r="D237" s="359" t="s">
        <v>250</v>
      </c>
      <c r="E237" s="21">
        <f>+SUMIFS('nabati '!B:B,'nabati '!$E:$E,Weekly!$A237,'nabati '!$F:$F,Weekly!$C$1)/6</f>
        <v>1</v>
      </c>
      <c r="F237" s="21">
        <f>+SUMIFS('nabati '!I:I,'nabati '!$L:$L,Weekly!$A237,'nabati '!$M:$M,Weekly!$C$1)/6</f>
        <v>0</v>
      </c>
      <c r="G237" s="21">
        <f>+SUMIFS('nabati '!P:P,'nabati '!$S:$S,Weekly!$A237,'nabati '!$T:$T,Weekly!$C$1)/60</f>
        <v>0</v>
      </c>
      <c r="H237" s="21">
        <f>+SUMIFS('nabati '!W:W,'nabati '!$Z:$Z,Weekly!$A237,'nabati '!$AA:$AA,Weekly!$C$1)/6</f>
        <v>0</v>
      </c>
      <c r="I237" s="21">
        <f>+SUMIFS('nabati '!AD:AD,'nabati '!$AG:$AG,Weekly!$A237,'nabati '!$AH:$AH,Weekly!$C$1)/60</f>
        <v>0</v>
      </c>
      <c r="J237" s="21">
        <f>+SUMIFS('nabati '!AK:AK,'nabati '!$AN:$AN,Weekly!$A237,'nabati '!$AO:$AO,Weekly!$C$1)/60</f>
        <v>0</v>
      </c>
      <c r="K237" s="21">
        <f>+SUMIFS('nabati '!AR:AR,'nabati '!$AU:$AU,Weekly!$A237,'nabati '!$AV:$AV,Weekly!$C$1)/60</f>
        <v>0</v>
      </c>
      <c r="L237" s="21">
        <f>+SUMIFS('nabati '!AY:AY,'nabati '!$BB:$BB,Weekly!$A237,'nabati '!$BC:$BC,Weekly!$C$1)/20</f>
        <v>0</v>
      </c>
      <c r="M237" s="334">
        <f>+SUMIFS('nabati '!BF:BF,'nabati '!$BI:$BI,Weekly!$A237,'nabati '!$BG:$BG,Weekly!$C$1)/6</f>
        <v>0</v>
      </c>
      <c r="N237" s="335">
        <f>+SUMIFS('nabati '!BM:BM,'nabati '!BP:BP,Weekly!$A237,'nabati '!BN:BN,Weekly!$C$1)/6</f>
        <v>0</v>
      </c>
      <c r="O237" s="336">
        <f t="shared" si="17"/>
        <v>125.9</v>
      </c>
    </row>
    <row r="238" spans="1:15" s="266" customFormat="1" ht="12.75" hidden="1" outlineLevel="1">
      <c r="A238" s="372">
        <v>2017</v>
      </c>
      <c r="B238" s="316" t="s">
        <v>53</v>
      </c>
      <c r="C238" s="20" t="s">
        <v>295</v>
      </c>
      <c r="D238" s="359" t="s">
        <v>250</v>
      </c>
      <c r="E238" s="21">
        <f>+SUMIFS('nabati '!B:B,'nabati '!$E:$E,Weekly!$A238,'nabati '!$F:$F,Weekly!$C$1)/6</f>
        <v>0</v>
      </c>
      <c r="F238" s="21">
        <f>+SUMIFS('nabati '!I:I,'nabati '!$L:$L,Weekly!$A238,'nabati '!$M:$M,Weekly!$C$1)/6</f>
        <v>0</v>
      </c>
      <c r="G238" s="21">
        <f>+SUMIFS('nabati '!P:P,'nabati '!$S:$S,Weekly!$A238,'nabati '!$T:$T,Weekly!$C$1)/60</f>
        <v>0</v>
      </c>
      <c r="H238" s="21">
        <f>+SUMIFS('nabati '!W:W,'nabati '!$Z:$Z,Weekly!$A238,'nabati '!$AA:$AA,Weekly!$C$1)/6</f>
        <v>0</v>
      </c>
      <c r="I238" s="21">
        <f>+SUMIFS('nabati '!AD:AD,'nabati '!$AG:$AG,Weekly!$A238,'nabati '!$AH:$AH,Weekly!$C$1)/60</f>
        <v>0</v>
      </c>
      <c r="J238" s="21">
        <f>+SUMIFS('nabati '!AK:AK,'nabati '!$AN:$AN,Weekly!$A238,'nabati '!$AO:$AO,Weekly!$C$1)/60</f>
        <v>0</v>
      </c>
      <c r="K238" s="21">
        <f>+SUMIFS('nabati '!AR:AR,'nabati '!$AU:$AU,Weekly!$A238,'nabati '!$AV:$AV,Weekly!$C$1)/60</f>
        <v>0</v>
      </c>
      <c r="L238" s="21">
        <f>+SUMIFS('nabati '!AY:AY,'nabati '!$BB:$BB,Weekly!$A238,'nabati '!$BC:$BC,Weekly!$C$1)/20</f>
        <v>0</v>
      </c>
      <c r="M238" s="334">
        <f>+SUMIFS('nabati '!BF:BF,'nabati '!$BI:$BI,Weekly!$A238,'nabati '!$BG:$BG,Weekly!$C$1)/6</f>
        <v>0</v>
      </c>
      <c r="N238" s="335">
        <f>+SUMIFS('nabati '!BM:BM,'nabati '!BP:BP,Weekly!$A238,'nabati '!BN:BN,Weekly!$C$1)/6</f>
        <v>0</v>
      </c>
      <c r="O238" s="336">
        <f t="shared" si="17"/>
        <v>0</v>
      </c>
    </row>
    <row r="239" spans="1:15" s="266" customFormat="1" ht="12.75" hidden="1" outlineLevel="1">
      <c r="A239" s="372">
        <v>2019</v>
      </c>
      <c r="B239" s="316" t="s">
        <v>53</v>
      </c>
      <c r="C239" s="19" t="s">
        <v>296</v>
      </c>
      <c r="D239" s="359" t="s">
        <v>250</v>
      </c>
      <c r="E239" s="21">
        <f>+SUMIFS('nabati '!B:B,'nabati '!$E:$E,Weekly!$A239,'nabati '!$F:$F,Weekly!$C$1)/6</f>
        <v>0</v>
      </c>
      <c r="F239" s="21">
        <f>+SUMIFS('nabati '!I:I,'nabati '!$L:$L,Weekly!$A239,'nabati '!$M:$M,Weekly!$C$1)/6</f>
        <v>0</v>
      </c>
      <c r="G239" s="21">
        <f>+SUMIFS('nabati '!P:P,'nabati '!$S:$S,Weekly!$A239,'nabati '!$T:$T,Weekly!$C$1)/60</f>
        <v>0</v>
      </c>
      <c r="H239" s="21">
        <f>+SUMIFS('nabati '!W:W,'nabati '!$Z:$Z,Weekly!$A239,'nabati '!$AA:$AA,Weekly!$C$1)/6</f>
        <v>0</v>
      </c>
      <c r="I239" s="21">
        <f>+SUMIFS('nabati '!AD:AD,'nabati '!$AG:$AG,Weekly!$A239,'nabati '!$AH:$AH,Weekly!$C$1)/60</f>
        <v>0</v>
      </c>
      <c r="J239" s="21">
        <f>+SUMIFS('nabati '!AK:AK,'nabati '!$AN:$AN,Weekly!$A239,'nabati '!$AO:$AO,Weekly!$C$1)/60</f>
        <v>0</v>
      </c>
      <c r="K239" s="21">
        <f>+SUMIFS('nabati '!AR:AR,'nabati '!$AU:$AU,Weekly!$A239,'nabati '!$AV:$AV,Weekly!$C$1)/60</f>
        <v>0</v>
      </c>
      <c r="L239" s="21">
        <f>+SUMIFS('nabati '!AY:AY,'nabati '!$BB:$BB,Weekly!$A239,'nabati '!$BC:$BC,Weekly!$C$1)/20</f>
        <v>0</v>
      </c>
      <c r="M239" s="334">
        <f>+SUMIFS('nabati '!BF:BF,'nabati '!$BI:$BI,Weekly!$A239,'nabati '!$BG:$BG,Weekly!$C$1)/6</f>
        <v>0</v>
      </c>
      <c r="N239" s="335">
        <f>+SUMIFS('nabati '!BM:BM,'nabati '!BP:BP,Weekly!$A239,'nabati '!BN:BN,Weekly!$C$1)/6</f>
        <v>0</v>
      </c>
      <c r="O239" s="336">
        <f t="shared" si="17"/>
        <v>0</v>
      </c>
    </row>
    <row r="240" spans="1:15" s="266" customFormat="1" ht="12.75" hidden="1" outlineLevel="1">
      <c r="A240" s="372">
        <v>2020</v>
      </c>
      <c r="B240" s="316" t="s">
        <v>53</v>
      </c>
      <c r="C240" s="19" t="s">
        <v>297</v>
      </c>
      <c r="D240" s="359" t="s">
        <v>250</v>
      </c>
      <c r="E240" s="21">
        <f>+SUMIFS('nabati '!B:B,'nabati '!$E:$E,Weekly!$A240,'nabati '!$F:$F,Weekly!$C$1)/6</f>
        <v>1</v>
      </c>
      <c r="F240" s="21">
        <f>+SUMIFS('nabati '!I:I,'nabati '!$L:$L,Weekly!$A240,'nabati '!$M:$M,Weekly!$C$1)/6</f>
        <v>0</v>
      </c>
      <c r="G240" s="21">
        <f>+SUMIFS('nabati '!P:P,'nabati '!$S:$S,Weekly!$A240,'nabati '!$T:$T,Weekly!$C$1)/60</f>
        <v>0</v>
      </c>
      <c r="H240" s="21">
        <f>+SUMIFS('nabati '!W:W,'nabati '!$Z:$Z,Weekly!$A240,'nabati '!$AA:$AA,Weekly!$C$1)/6</f>
        <v>0</v>
      </c>
      <c r="I240" s="21">
        <f>+SUMIFS('nabati '!AD:AD,'nabati '!$AG:$AG,Weekly!$A240,'nabati '!$AH:$AH,Weekly!$C$1)/60</f>
        <v>0</v>
      </c>
      <c r="J240" s="21">
        <f>+SUMIFS('nabati '!AK:AK,'nabati '!$AN:$AN,Weekly!$A240,'nabati '!$AO:$AO,Weekly!$C$1)/60</f>
        <v>0</v>
      </c>
      <c r="K240" s="21">
        <f>+SUMIFS('nabati '!AR:AR,'nabati '!$AU:$AU,Weekly!$A240,'nabati '!$AV:$AV,Weekly!$C$1)/60</f>
        <v>0</v>
      </c>
      <c r="L240" s="21">
        <f>+SUMIFS('nabati '!AY:AY,'nabati '!$BB:$BB,Weekly!$A240,'nabati '!$BC:$BC,Weekly!$C$1)/20</f>
        <v>0</v>
      </c>
      <c r="M240" s="334">
        <f>+SUMIFS('nabati '!BF:BF,'nabati '!$BI:$BI,Weekly!$A240,'nabati '!$BG:$BG,Weekly!$C$1)/6</f>
        <v>0</v>
      </c>
      <c r="N240" s="335">
        <f>+SUMIFS('nabati '!BM:BM,'nabati '!BP:BP,Weekly!$A240,'nabati '!BN:BN,Weekly!$C$1)/6</f>
        <v>0</v>
      </c>
      <c r="O240" s="336">
        <f t="shared" si="17"/>
        <v>125.9</v>
      </c>
    </row>
    <row r="241" spans="1:15" s="266" customFormat="1" ht="12.75" hidden="1" outlineLevel="1">
      <c r="A241" s="372">
        <v>2025</v>
      </c>
      <c r="B241" s="316" t="s">
        <v>53</v>
      </c>
      <c r="C241" s="19" t="s">
        <v>298</v>
      </c>
      <c r="D241" s="359" t="s">
        <v>250</v>
      </c>
      <c r="E241" s="21">
        <f>+SUMIFS('nabati '!B:B,'nabati '!$E:$E,Weekly!$A241,'nabati '!$F:$F,Weekly!$C$1)/6</f>
        <v>1</v>
      </c>
      <c r="F241" s="21">
        <f>+SUMIFS('nabati '!I:I,'nabati '!$L:$L,Weekly!$A241,'nabati '!$M:$M,Weekly!$C$1)/6</f>
        <v>0</v>
      </c>
      <c r="G241" s="21">
        <f>+SUMIFS('nabati '!P:P,'nabati '!$S:$S,Weekly!$A241,'nabati '!$T:$T,Weekly!$C$1)/60</f>
        <v>0</v>
      </c>
      <c r="H241" s="21">
        <f>+SUMIFS('nabati '!W:W,'nabati '!$Z:$Z,Weekly!$A241,'nabati '!$AA:$AA,Weekly!$C$1)/6</f>
        <v>0</v>
      </c>
      <c r="I241" s="21">
        <f>+SUMIFS('nabati '!AD:AD,'nabati '!$AG:$AG,Weekly!$A241,'nabati '!$AH:$AH,Weekly!$C$1)/60</f>
        <v>0</v>
      </c>
      <c r="J241" s="21">
        <f>+SUMIFS('nabati '!AK:AK,'nabati '!$AN:$AN,Weekly!$A241,'nabati '!$AO:$AO,Weekly!$C$1)/60</f>
        <v>0</v>
      </c>
      <c r="K241" s="21">
        <f>+SUMIFS('nabati '!AR:AR,'nabati '!$AU:$AU,Weekly!$A241,'nabati '!$AV:$AV,Weekly!$C$1)/60</f>
        <v>0</v>
      </c>
      <c r="L241" s="21">
        <f>+SUMIFS('nabati '!AY:AY,'nabati '!$BB:$BB,Weekly!$A241,'nabati '!$BC:$BC,Weekly!$C$1)/20</f>
        <v>0</v>
      </c>
      <c r="M241" s="334">
        <f>+SUMIFS('nabati '!BF:BF,'nabati '!$BI:$BI,Weekly!$A241,'nabati '!$BG:$BG,Weekly!$C$1)/6</f>
        <v>0</v>
      </c>
      <c r="N241" s="335">
        <f>+SUMIFS('nabati '!BM:BM,'nabati '!BP:BP,Weekly!$A241,'nabati '!BN:BN,Weekly!$C$1)/6</f>
        <v>0</v>
      </c>
      <c r="O241" s="336">
        <f t="shared" si="17"/>
        <v>125.9</v>
      </c>
    </row>
    <row r="242" spans="1:15" s="266" customFormat="1" ht="12.75" hidden="1" outlineLevel="1">
      <c r="A242" s="372">
        <v>2032</v>
      </c>
      <c r="B242" s="316" t="s">
        <v>53</v>
      </c>
      <c r="C242" s="19" t="s">
        <v>299</v>
      </c>
      <c r="D242" s="359" t="s">
        <v>250</v>
      </c>
      <c r="E242" s="21">
        <f>+SUMIFS('nabati '!B:B,'nabati '!$E:$E,Weekly!$A242,'nabati '!$F:$F,Weekly!$C$1)/6</f>
        <v>0</v>
      </c>
      <c r="F242" s="21">
        <f>+SUMIFS('nabati '!I:I,'nabati '!$L:$L,Weekly!$A242,'nabati '!$M:$M,Weekly!$C$1)/6</f>
        <v>0</v>
      </c>
      <c r="G242" s="21">
        <f>+SUMIFS('nabati '!P:P,'nabati '!$S:$S,Weekly!$A242,'nabati '!$T:$T,Weekly!$C$1)/60</f>
        <v>0</v>
      </c>
      <c r="H242" s="21">
        <f>+SUMIFS('nabati '!W:W,'nabati '!$Z:$Z,Weekly!$A242,'nabati '!$AA:$AA,Weekly!$C$1)/6</f>
        <v>0</v>
      </c>
      <c r="I242" s="21">
        <f>+SUMIFS('nabati '!AD:AD,'nabati '!$AG:$AG,Weekly!$A242,'nabati '!$AH:$AH,Weekly!$C$1)/60</f>
        <v>0</v>
      </c>
      <c r="J242" s="21">
        <f>+SUMIFS('nabati '!AK:AK,'nabati '!$AN:$AN,Weekly!$A242,'nabati '!$AO:$AO,Weekly!$C$1)/60</f>
        <v>0</v>
      </c>
      <c r="K242" s="21">
        <f>+SUMIFS('nabati '!AR:AR,'nabati '!$AU:$AU,Weekly!$A242,'nabati '!$AV:$AV,Weekly!$C$1)/60</f>
        <v>0</v>
      </c>
      <c r="L242" s="21">
        <f>+SUMIFS('nabati '!AY:AY,'nabati '!$BB:$BB,Weekly!$A242,'nabati '!$BC:$BC,Weekly!$C$1)/20</f>
        <v>0</v>
      </c>
      <c r="M242" s="334">
        <f>+SUMIFS('nabati '!BF:BF,'nabati '!$BI:$BI,Weekly!$A242,'nabati '!$BG:$BG,Weekly!$C$1)/6</f>
        <v>0</v>
      </c>
      <c r="N242" s="335">
        <f>+SUMIFS('nabati '!BM:BM,'nabati '!BP:BP,Weekly!$A242,'nabati '!BN:BN,Weekly!$C$1)/6</f>
        <v>0</v>
      </c>
      <c r="O242" s="336">
        <f t="shared" si="17"/>
        <v>0</v>
      </c>
    </row>
    <row r="243" spans="1:15" s="266" customFormat="1" ht="12.75" hidden="1" outlineLevel="1">
      <c r="A243" s="372">
        <v>2034</v>
      </c>
      <c r="B243" s="316" t="s">
        <v>53</v>
      </c>
      <c r="C243" s="19" t="s">
        <v>300</v>
      </c>
      <c r="D243" s="359" t="s">
        <v>250</v>
      </c>
      <c r="E243" s="21">
        <f>+SUMIFS('nabati '!B:B,'nabati '!$E:$E,Weekly!$A243,'nabati '!$F:$F,Weekly!$C$1)/6</f>
        <v>1</v>
      </c>
      <c r="F243" s="21">
        <f>+SUMIFS('nabati '!I:I,'nabati '!$L:$L,Weekly!$A243,'nabati '!$M:$M,Weekly!$C$1)/6</f>
        <v>0</v>
      </c>
      <c r="G243" s="21">
        <f>+SUMIFS('nabati '!P:P,'nabati '!$S:$S,Weekly!$A243,'nabati '!$T:$T,Weekly!$C$1)/60</f>
        <v>0</v>
      </c>
      <c r="H243" s="21">
        <f>+SUMIFS('nabati '!W:W,'nabati '!$Z:$Z,Weekly!$A243,'nabati '!$AA:$AA,Weekly!$C$1)/6</f>
        <v>0</v>
      </c>
      <c r="I243" s="21">
        <f>+SUMIFS('nabati '!AD:AD,'nabati '!$AG:$AG,Weekly!$A243,'nabati '!$AH:$AH,Weekly!$C$1)/60</f>
        <v>0</v>
      </c>
      <c r="J243" s="21">
        <f>+SUMIFS('nabati '!AK:AK,'nabati '!$AN:$AN,Weekly!$A243,'nabati '!$AO:$AO,Weekly!$C$1)/60</f>
        <v>0</v>
      </c>
      <c r="K243" s="21">
        <f>+SUMIFS('nabati '!AR:AR,'nabati '!$AU:$AU,Weekly!$A243,'nabati '!$AV:$AV,Weekly!$C$1)/60</f>
        <v>0</v>
      </c>
      <c r="L243" s="21">
        <f>+SUMIFS('nabati '!AY:AY,'nabati '!$BB:$BB,Weekly!$A243,'nabati '!$BC:$BC,Weekly!$C$1)/20</f>
        <v>0</v>
      </c>
      <c r="M243" s="334">
        <f>+SUMIFS('nabati '!BF:BF,'nabati '!$BI:$BI,Weekly!$A243,'nabati '!$BG:$BG,Weekly!$C$1)/6</f>
        <v>0</v>
      </c>
      <c r="N243" s="335">
        <f>+SUMIFS('nabati '!BM:BM,'nabati '!BP:BP,Weekly!$A243,'nabati '!BN:BN,Weekly!$C$1)/6</f>
        <v>0</v>
      </c>
      <c r="O243" s="336">
        <f t="shared" si="17"/>
        <v>125.9</v>
      </c>
    </row>
    <row r="244" spans="1:15" s="266" customFormat="1" ht="12.75" hidden="1" outlineLevel="1">
      <c r="A244" s="372">
        <v>2039</v>
      </c>
      <c r="B244" s="316" t="s">
        <v>53</v>
      </c>
      <c r="C244" s="19" t="s">
        <v>301</v>
      </c>
      <c r="D244" s="359" t="s">
        <v>250</v>
      </c>
      <c r="E244" s="21">
        <f>+SUMIFS('nabati '!B:B,'nabati '!$E:$E,Weekly!$A244,'nabati '!$F:$F,Weekly!$C$1)/6</f>
        <v>0</v>
      </c>
      <c r="F244" s="21">
        <f>+SUMIFS('nabati '!I:I,'nabati '!$L:$L,Weekly!$A244,'nabati '!$M:$M,Weekly!$C$1)/6</f>
        <v>0</v>
      </c>
      <c r="G244" s="21">
        <f>+SUMIFS('nabati '!P:P,'nabati '!$S:$S,Weekly!$A244,'nabati '!$T:$T,Weekly!$C$1)/60</f>
        <v>0</v>
      </c>
      <c r="H244" s="21">
        <f>+SUMIFS('nabati '!W:W,'nabati '!$Z:$Z,Weekly!$A244,'nabati '!$AA:$AA,Weekly!$C$1)/6</f>
        <v>0</v>
      </c>
      <c r="I244" s="21">
        <f>+SUMIFS('nabati '!AD:AD,'nabati '!$AG:$AG,Weekly!$A244,'nabati '!$AH:$AH,Weekly!$C$1)/60</f>
        <v>0</v>
      </c>
      <c r="J244" s="21">
        <f>+SUMIFS('nabati '!AK:AK,'nabati '!$AN:$AN,Weekly!$A244,'nabati '!$AO:$AO,Weekly!$C$1)/60</f>
        <v>0</v>
      </c>
      <c r="K244" s="21">
        <f>+SUMIFS('nabati '!AR:AR,'nabati '!$AU:$AU,Weekly!$A244,'nabati '!$AV:$AV,Weekly!$C$1)/60</f>
        <v>0</v>
      </c>
      <c r="L244" s="21">
        <f>+SUMIFS('nabati '!AY:AY,'nabati '!$BB:$BB,Weekly!$A244,'nabati '!$BC:$BC,Weekly!$C$1)/20</f>
        <v>0</v>
      </c>
      <c r="M244" s="334">
        <f>+SUMIFS('nabati '!BF:BF,'nabati '!$BI:$BI,Weekly!$A244,'nabati '!$BG:$BG,Weekly!$C$1)/6</f>
        <v>0</v>
      </c>
      <c r="N244" s="335">
        <f>+SUMIFS('nabati '!BM:BM,'nabati '!BP:BP,Weekly!$A244,'nabati '!BN:BN,Weekly!$C$1)/6</f>
        <v>0</v>
      </c>
      <c r="O244" s="336">
        <f t="shared" si="17"/>
        <v>0</v>
      </c>
    </row>
    <row r="245" spans="1:15" s="266" customFormat="1" ht="12.75" hidden="1" outlineLevel="1">
      <c r="A245" s="372">
        <v>2041</v>
      </c>
      <c r="B245" s="316" t="s">
        <v>53</v>
      </c>
      <c r="C245" s="20" t="s">
        <v>302</v>
      </c>
      <c r="D245" s="359" t="s">
        <v>250</v>
      </c>
      <c r="E245" s="21">
        <f>+SUMIFS('nabati '!B:B,'nabati '!$E:$E,Weekly!$A245,'nabati '!$F:$F,Weekly!$C$1)/6</f>
        <v>1</v>
      </c>
      <c r="F245" s="21">
        <f>+SUMIFS('nabati '!I:I,'nabati '!$L:$L,Weekly!$A245,'nabati '!$M:$M,Weekly!$C$1)/6</f>
        <v>0</v>
      </c>
      <c r="G245" s="21">
        <f>+SUMIFS('nabati '!P:P,'nabati '!$S:$S,Weekly!$A245,'nabati '!$T:$T,Weekly!$C$1)/60</f>
        <v>0</v>
      </c>
      <c r="H245" s="21">
        <f>+SUMIFS('nabati '!W:W,'nabati '!$Z:$Z,Weekly!$A245,'nabati '!$AA:$AA,Weekly!$C$1)/6</f>
        <v>0</v>
      </c>
      <c r="I245" s="21">
        <f>+SUMIFS('nabati '!AD:AD,'nabati '!$AG:$AG,Weekly!$A245,'nabati '!$AH:$AH,Weekly!$C$1)/60</f>
        <v>0</v>
      </c>
      <c r="J245" s="21">
        <f>+SUMIFS('nabati '!AK:AK,'nabati '!$AN:$AN,Weekly!$A245,'nabati '!$AO:$AO,Weekly!$C$1)/60</f>
        <v>0</v>
      </c>
      <c r="K245" s="21">
        <f>+SUMIFS('nabati '!AR:AR,'nabati '!$AU:$AU,Weekly!$A245,'nabati '!$AV:$AV,Weekly!$C$1)/60</f>
        <v>0</v>
      </c>
      <c r="L245" s="21">
        <f>+SUMIFS('nabati '!AY:AY,'nabati '!$BB:$BB,Weekly!$A245,'nabati '!$BC:$BC,Weekly!$C$1)/20</f>
        <v>0</v>
      </c>
      <c r="M245" s="334">
        <f>+SUMIFS('nabati '!BF:BF,'nabati '!$BI:$BI,Weekly!$A245,'nabati '!$BG:$BG,Weekly!$C$1)/6</f>
        <v>0</v>
      </c>
      <c r="N245" s="335">
        <f>+SUMIFS('nabati '!BM:BM,'nabati '!BP:BP,Weekly!$A245,'nabati '!BN:BN,Weekly!$C$1)/6</f>
        <v>0</v>
      </c>
      <c r="O245" s="336">
        <f t="shared" si="17"/>
        <v>125.9</v>
      </c>
    </row>
    <row r="246" spans="1:15" s="266" customFormat="1" ht="12.75" hidden="1" outlineLevel="1">
      <c r="A246" s="372">
        <v>2044</v>
      </c>
      <c r="B246" s="316" t="s">
        <v>53</v>
      </c>
      <c r="C246" s="20" t="s">
        <v>303</v>
      </c>
      <c r="D246" s="359" t="s">
        <v>250</v>
      </c>
      <c r="E246" s="21">
        <f>+SUMIFS('nabati '!B:B,'nabati '!$E:$E,Weekly!$A246,'nabati '!$F:$F,Weekly!$C$1)/6</f>
        <v>0</v>
      </c>
      <c r="F246" s="21">
        <f>+SUMIFS('nabati '!I:I,'nabati '!$L:$L,Weekly!$A246,'nabati '!$M:$M,Weekly!$C$1)/6</f>
        <v>0</v>
      </c>
      <c r="G246" s="21">
        <f>+SUMIFS('nabati '!P:P,'nabati '!$S:$S,Weekly!$A246,'nabati '!$T:$T,Weekly!$C$1)/60</f>
        <v>0</v>
      </c>
      <c r="H246" s="21">
        <f>+SUMIFS('nabati '!W:W,'nabati '!$Z:$Z,Weekly!$A246,'nabati '!$AA:$AA,Weekly!$C$1)/6</f>
        <v>0</v>
      </c>
      <c r="I246" s="21">
        <f>+SUMIFS('nabati '!AD:AD,'nabati '!$AG:$AG,Weekly!$A246,'nabati '!$AH:$AH,Weekly!$C$1)/60</f>
        <v>0</v>
      </c>
      <c r="J246" s="21">
        <f>+SUMIFS('nabati '!AK:AK,'nabati '!$AN:$AN,Weekly!$A246,'nabati '!$AO:$AO,Weekly!$C$1)/60</f>
        <v>0</v>
      </c>
      <c r="K246" s="21">
        <f>+SUMIFS('nabati '!AR:AR,'nabati '!$AU:$AU,Weekly!$A246,'nabati '!$AV:$AV,Weekly!$C$1)/60</f>
        <v>0</v>
      </c>
      <c r="L246" s="21">
        <f>+SUMIFS('nabati '!AY:AY,'nabati '!$BB:$BB,Weekly!$A246,'nabati '!$BC:$BC,Weekly!$C$1)/20</f>
        <v>0</v>
      </c>
      <c r="M246" s="334">
        <f>+SUMIFS('nabati '!BF:BF,'nabati '!$BI:$BI,Weekly!$A246,'nabati '!$BG:$BG,Weekly!$C$1)/6</f>
        <v>0</v>
      </c>
      <c r="N246" s="335">
        <f>+SUMIFS('nabati '!BM:BM,'nabati '!BP:BP,Weekly!$A246,'nabati '!BN:BN,Weekly!$C$1)/6</f>
        <v>0</v>
      </c>
      <c r="O246" s="336">
        <f t="shared" si="17"/>
        <v>0</v>
      </c>
    </row>
    <row r="247" spans="1:15" s="266" customFormat="1" ht="12.75" hidden="1" outlineLevel="1">
      <c r="A247" s="372">
        <v>2050</v>
      </c>
      <c r="B247" s="316" t="s">
        <v>53</v>
      </c>
      <c r="C247" s="20" t="s">
        <v>304</v>
      </c>
      <c r="D247" s="359" t="s">
        <v>250</v>
      </c>
      <c r="E247" s="21">
        <f>+SUMIFS('nabati '!B:B,'nabati '!$E:$E,Weekly!$A247,'nabati '!$F:$F,Weekly!$C$1)/6</f>
        <v>1</v>
      </c>
      <c r="F247" s="21">
        <f>+SUMIFS('nabati '!I:I,'nabati '!$L:$L,Weekly!$A247,'nabati '!$M:$M,Weekly!$C$1)/6</f>
        <v>0</v>
      </c>
      <c r="G247" s="21">
        <f>+SUMIFS('nabati '!P:P,'nabati '!$S:$S,Weekly!$A247,'nabati '!$T:$T,Weekly!$C$1)/60</f>
        <v>0</v>
      </c>
      <c r="H247" s="21">
        <f>+SUMIFS('nabati '!W:W,'nabati '!$Z:$Z,Weekly!$A247,'nabati '!$AA:$AA,Weekly!$C$1)/6</f>
        <v>0</v>
      </c>
      <c r="I247" s="21">
        <f>+SUMIFS('nabati '!AD:AD,'nabati '!$AG:$AG,Weekly!$A247,'nabati '!$AH:$AH,Weekly!$C$1)/60</f>
        <v>0</v>
      </c>
      <c r="J247" s="21">
        <f>+SUMIFS('nabati '!AK:AK,'nabati '!$AN:$AN,Weekly!$A247,'nabati '!$AO:$AO,Weekly!$C$1)/60</f>
        <v>0</v>
      </c>
      <c r="K247" s="21">
        <f>+SUMIFS('nabati '!AR:AR,'nabati '!$AU:$AU,Weekly!$A247,'nabati '!$AV:$AV,Weekly!$C$1)/60</f>
        <v>0</v>
      </c>
      <c r="L247" s="21">
        <f>+SUMIFS('nabati '!AY:AY,'nabati '!$BB:$BB,Weekly!$A247,'nabati '!$BC:$BC,Weekly!$C$1)/20</f>
        <v>0</v>
      </c>
      <c r="M247" s="334">
        <f>+SUMIFS('nabati '!BF:BF,'nabati '!$BI:$BI,Weekly!$A247,'nabati '!$BG:$BG,Weekly!$C$1)/6</f>
        <v>0</v>
      </c>
      <c r="N247" s="335">
        <f>+SUMIFS('nabati '!BM:BM,'nabati '!BP:BP,Weekly!$A247,'nabati '!BN:BN,Weekly!$C$1)/6</f>
        <v>0</v>
      </c>
      <c r="O247" s="336">
        <f t="shared" si="17"/>
        <v>125.9</v>
      </c>
    </row>
    <row r="248" spans="1:15" s="266" customFormat="1" ht="12.75" hidden="1" outlineLevel="1">
      <c r="A248" s="372">
        <v>2055</v>
      </c>
      <c r="B248" s="316" t="s">
        <v>53</v>
      </c>
      <c r="C248" s="20" t="s">
        <v>305</v>
      </c>
      <c r="D248" s="359" t="s">
        <v>250</v>
      </c>
      <c r="E248" s="21">
        <f>+SUMIFS('nabati '!B:B,'nabati '!$E:$E,Weekly!$A248,'nabati '!$F:$F,Weekly!$C$1)/6</f>
        <v>0</v>
      </c>
      <c r="F248" s="21">
        <f>+SUMIFS('nabati '!I:I,'nabati '!$L:$L,Weekly!$A248,'nabati '!$M:$M,Weekly!$C$1)/6</f>
        <v>0</v>
      </c>
      <c r="G248" s="21">
        <f>+SUMIFS('nabati '!P:P,'nabati '!$S:$S,Weekly!$A248,'nabati '!$T:$T,Weekly!$C$1)/60</f>
        <v>0</v>
      </c>
      <c r="H248" s="21">
        <f>+SUMIFS('nabati '!W:W,'nabati '!$Z:$Z,Weekly!$A248,'nabati '!$AA:$AA,Weekly!$C$1)/6</f>
        <v>0</v>
      </c>
      <c r="I248" s="21">
        <f>+SUMIFS('nabati '!AD:AD,'nabati '!$AG:$AG,Weekly!$A248,'nabati '!$AH:$AH,Weekly!$C$1)/60</f>
        <v>0</v>
      </c>
      <c r="J248" s="21">
        <f>+SUMIFS('nabati '!AK:AK,'nabati '!$AN:$AN,Weekly!$A248,'nabati '!$AO:$AO,Weekly!$C$1)/60</f>
        <v>0</v>
      </c>
      <c r="K248" s="21">
        <f>+SUMIFS('nabati '!AR:AR,'nabati '!$AU:$AU,Weekly!$A248,'nabati '!$AV:$AV,Weekly!$C$1)/60</f>
        <v>0</v>
      </c>
      <c r="L248" s="21">
        <f>+SUMIFS('nabati '!AY:AY,'nabati '!$BB:$BB,Weekly!$A248,'nabati '!$BC:$BC,Weekly!$C$1)/20</f>
        <v>0</v>
      </c>
      <c r="M248" s="334">
        <f>+SUMIFS('nabati '!BF:BF,'nabati '!$BI:$BI,Weekly!$A248,'nabati '!$BG:$BG,Weekly!$C$1)/6</f>
        <v>0</v>
      </c>
      <c r="N248" s="335">
        <f>+SUMIFS('nabati '!BM:BM,'nabati '!BP:BP,Weekly!$A248,'nabati '!BN:BN,Weekly!$C$1)/6</f>
        <v>0</v>
      </c>
      <c r="O248" s="336">
        <f t="shared" si="17"/>
        <v>0</v>
      </c>
    </row>
    <row r="249" spans="1:15" s="266" customFormat="1" ht="12.75" hidden="1" outlineLevel="1">
      <c r="A249" s="372">
        <v>2056</v>
      </c>
      <c r="B249" s="316" t="s">
        <v>53</v>
      </c>
      <c r="C249" s="19" t="s">
        <v>306</v>
      </c>
      <c r="D249" s="359" t="s">
        <v>250</v>
      </c>
      <c r="E249" s="21">
        <f>+SUMIFS('nabati '!B:B,'nabati '!$E:$E,Weekly!$A249,'nabati '!$F:$F,Weekly!$C$1)/6</f>
        <v>0</v>
      </c>
      <c r="F249" s="21">
        <f>+SUMIFS('nabati '!I:I,'nabati '!$L:$L,Weekly!$A249,'nabati '!$M:$M,Weekly!$C$1)/6</f>
        <v>0</v>
      </c>
      <c r="G249" s="21">
        <f>+SUMIFS('nabati '!P:P,'nabati '!$S:$S,Weekly!$A249,'nabati '!$T:$T,Weekly!$C$1)/60</f>
        <v>0</v>
      </c>
      <c r="H249" s="21">
        <f>+SUMIFS('nabati '!W:W,'nabati '!$Z:$Z,Weekly!$A249,'nabati '!$AA:$AA,Weekly!$C$1)/6</f>
        <v>0</v>
      </c>
      <c r="I249" s="21">
        <f>+SUMIFS('nabati '!AD:AD,'nabati '!$AG:$AG,Weekly!$A249,'nabati '!$AH:$AH,Weekly!$C$1)/60</f>
        <v>0</v>
      </c>
      <c r="J249" s="21">
        <f>+SUMIFS('nabati '!AK:AK,'nabati '!$AN:$AN,Weekly!$A249,'nabati '!$AO:$AO,Weekly!$C$1)/60</f>
        <v>0</v>
      </c>
      <c r="K249" s="21">
        <f>+SUMIFS('nabati '!AR:AR,'nabati '!$AU:$AU,Weekly!$A249,'nabati '!$AV:$AV,Weekly!$C$1)/60</f>
        <v>0</v>
      </c>
      <c r="L249" s="21">
        <f>+SUMIFS('nabati '!AY:AY,'nabati '!$BB:$BB,Weekly!$A249,'nabati '!$BC:$BC,Weekly!$C$1)/20</f>
        <v>0</v>
      </c>
      <c r="M249" s="334">
        <f>+SUMIFS('nabati '!BF:BF,'nabati '!$BI:$BI,Weekly!$A249,'nabati '!$BG:$BG,Weekly!$C$1)/6</f>
        <v>0</v>
      </c>
      <c r="N249" s="335">
        <f>+SUMIFS('nabati '!BM:BM,'nabati '!BP:BP,Weekly!$A249,'nabati '!BN:BN,Weekly!$C$1)/6</f>
        <v>0</v>
      </c>
      <c r="O249" s="336">
        <f t="shared" si="17"/>
        <v>0</v>
      </c>
    </row>
    <row r="250" spans="1:15" s="266" customFormat="1" ht="12.75" hidden="1" outlineLevel="1">
      <c r="A250" s="372">
        <v>2057</v>
      </c>
      <c r="B250" s="316" t="s">
        <v>53</v>
      </c>
      <c r="C250" s="19" t="s">
        <v>307</v>
      </c>
      <c r="D250" s="359" t="s">
        <v>250</v>
      </c>
      <c r="E250" s="21">
        <f>+SUMIFS('nabati '!B:B,'nabati '!$E:$E,Weekly!$A250,'nabati '!$F:$F,Weekly!$C$1)/6</f>
        <v>5</v>
      </c>
      <c r="F250" s="21">
        <f>+SUMIFS('nabati '!I:I,'nabati '!$L:$L,Weekly!$A250,'nabati '!$M:$M,Weekly!$C$1)/6</f>
        <v>0</v>
      </c>
      <c r="G250" s="21">
        <f>+SUMIFS('nabati '!P:P,'nabati '!$S:$S,Weekly!$A250,'nabati '!$T:$T,Weekly!$C$1)/60</f>
        <v>0</v>
      </c>
      <c r="H250" s="21">
        <f>+SUMIFS('nabati '!W:W,'nabati '!$Z:$Z,Weekly!$A250,'nabati '!$AA:$AA,Weekly!$C$1)/6</f>
        <v>0</v>
      </c>
      <c r="I250" s="21">
        <f>+SUMIFS('nabati '!AD:AD,'nabati '!$AG:$AG,Weekly!$A250,'nabati '!$AH:$AH,Weekly!$C$1)/60</f>
        <v>0</v>
      </c>
      <c r="J250" s="21">
        <f>+SUMIFS('nabati '!AK:AK,'nabati '!$AN:$AN,Weekly!$A250,'nabati '!$AO:$AO,Weekly!$C$1)/60</f>
        <v>0</v>
      </c>
      <c r="K250" s="21">
        <f>+SUMIFS('nabati '!AR:AR,'nabati '!$AU:$AU,Weekly!$A250,'nabati '!$AV:$AV,Weekly!$C$1)/60</f>
        <v>0</v>
      </c>
      <c r="L250" s="21">
        <f>+SUMIFS('nabati '!AY:AY,'nabati '!$BB:$BB,Weekly!$A250,'nabati '!$BC:$BC,Weekly!$C$1)/20</f>
        <v>0</v>
      </c>
      <c r="M250" s="334">
        <f>+SUMIFS('nabati '!BF:BF,'nabati '!$BI:$BI,Weekly!$A250,'nabati '!$BG:$BG,Weekly!$C$1)/6</f>
        <v>0</v>
      </c>
      <c r="N250" s="335">
        <f>+SUMIFS('nabati '!BM:BM,'nabati '!BP:BP,Weekly!$A250,'nabati '!BN:BN,Weekly!$C$1)/6</f>
        <v>0</v>
      </c>
      <c r="O250" s="336">
        <f t="shared" si="17"/>
        <v>629.5</v>
      </c>
    </row>
    <row r="251" spans="1:15" s="266" customFormat="1" ht="12.75" hidden="1" outlineLevel="1">
      <c r="A251" s="372">
        <v>2060</v>
      </c>
      <c r="B251" s="316" t="s">
        <v>53</v>
      </c>
      <c r="C251" s="19" t="s">
        <v>308</v>
      </c>
      <c r="D251" s="359" t="s">
        <v>250</v>
      </c>
      <c r="E251" s="21">
        <f>+SUMIFS('nabati '!B:B,'nabati '!$E:$E,Weekly!$A251,'nabati '!$F:$F,Weekly!$C$1)/6</f>
        <v>0</v>
      </c>
      <c r="F251" s="21">
        <f>+SUMIFS('nabati '!I:I,'nabati '!$L:$L,Weekly!$A251,'nabati '!$M:$M,Weekly!$C$1)/6</f>
        <v>0</v>
      </c>
      <c r="G251" s="21">
        <f>+SUMIFS('nabati '!P:P,'nabati '!$S:$S,Weekly!$A251,'nabati '!$T:$T,Weekly!$C$1)/60</f>
        <v>0</v>
      </c>
      <c r="H251" s="21">
        <f>+SUMIFS('nabati '!W:W,'nabati '!$Z:$Z,Weekly!$A251,'nabati '!$AA:$AA,Weekly!$C$1)/6</f>
        <v>0</v>
      </c>
      <c r="I251" s="21">
        <f>+SUMIFS('nabati '!AD:AD,'nabati '!$AG:$AG,Weekly!$A251,'nabati '!$AH:$AH,Weekly!$C$1)/60</f>
        <v>0</v>
      </c>
      <c r="J251" s="21">
        <f>+SUMIFS('nabati '!AK:AK,'nabati '!$AN:$AN,Weekly!$A251,'nabati '!$AO:$AO,Weekly!$C$1)/60</f>
        <v>0</v>
      </c>
      <c r="K251" s="21">
        <f>+SUMIFS('nabati '!AR:AR,'nabati '!$AU:$AU,Weekly!$A251,'nabati '!$AV:$AV,Weekly!$C$1)/60</f>
        <v>0</v>
      </c>
      <c r="L251" s="21">
        <f>+SUMIFS('nabati '!AY:AY,'nabati '!$BB:$BB,Weekly!$A251,'nabati '!$BC:$BC,Weekly!$C$1)/20</f>
        <v>0</v>
      </c>
      <c r="M251" s="334">
        <f>+SUMIFS('nabati '!BF:BF,'nabati '!$BI:$BI,Weekly!$A251,'nabati '!$BG:$BG,Weekly!$C$1)/6</f>
        <v>0</v>
      </c>
      <c r="N251" s="335">
        <f>+SUMIFS('nabati '!BM:BM,'nabati '!BP:BP,Weekly!$A251,'nabati '!BN:BN,Weekly!$C$1)/6</f>
        <v>0</v>
      </c>
      <c r="O251" s="336">
        <f t="shared" si="17"/>
        <v>0</v>
      </c>
    </row>
    <row r="252" spans="1:15" s="266" customFormat="1" ht="12.75" hidden="1" outlineLevel="1">
      <c r="A252" s="372">
        <v>2076</v>
      </c>
      <c r="B252" s="316" t="s">
        <v>53</v>
      </c>
      <c r="C252" s="20" t="s">
        <v>309</v>
      </c>
      <c r="D252" s="359" t="s">
        <v>250</v>
      </c>
      <c r="E252" s="21">
        <f>+SUMIFS('nabati '!B:B,'nabati '!$E:$E,Weekly!$A252,'nabati '!$F:$F,Weekly!$C$1)/6</f>
        <v>2</v>
      </c>
      <c r="F252" s="21">
        <f>+SUMIFS('nabati '!I:I,'nabati '!$L:$L,Weekly!$A252,'nabati '!$M:$M,Weekly!$C$1)/6</f>
        <v>0</v>
      </c>
      <c r="G252" s="21">
        <f>+SUMIFS('nabati '!P:P,'nabati '!$S:$S,Weekly!$A252,'nabati '!$T:$T,Weekly!$C$1)/60</f>
        <v>0</v>
      </c>
      <c r="H252" s="21">
        <f>+SUMIFS('nabati '!W:W,'nabati '!$Z:$Z,Weekly!$A252,'nabati '!$AA:$AA,Weekly!$C$1)/6</f>
        <v>0</v>
      </c>
      <c r="I252" s="21">
        <f>+SUMIFS('nabati '!AD:AD,'nabati '!$AG:$AG,Weekly!$A252,'nabati '!$AH:$AH,Weekly!$C$1)/60</f>
        <v>0</v>
      </c>
      <c r="J252" s="21">
        <f>+SUMIFS('nabati '!AK:AK,'nabati '!$AN:$AN,Weekly!$A252,'nabati '!$AO:$AO,Weekly!$C$1)/60</f>
        <v>0</v>
      </c>
      <c r="K252" s="21">
        <f>+SUMIFS('nabati '!AR:AR,'nabati '!$AU:$AU,Weekly!$A252,'nabati '!$AV:$AV,Weekly!$C$1)/60</f>
        <v>0</v>
      </c>
      <c r="L252" s="21">
        <f>+SUMIFS('nabati '!AY:AY,'nabati '!$BB:$BB,Weekly!$A252,'nabati '!$BC:$BC,Weekly!$C$1)/20</f>
        <v>0</v>
      </c>
      <c r="M252" s="334">
        <f>+SUMIFS('nabati '!BF:BF,'nabati '!$BI:$BI,Weekly!$A252,'nabati '!$BG:$BG,Weekly!$C$1)/6</f>
        <v>0</v>
      </c>
      <c r="N252" s="335">
        <f>+SUMIFS('nabati '!BM:BM,'nabati '!BP:BP,Weekly!$A252,'nabati '!BN:BN,Weekly!$C$1)/6</f>
        <v>0</v>
      </c>
      <c r="O252" s="336">
        <f t="shared" si="17"/>
        <v>251.8</v>
      </c>
    </row>
    <row r="253" spans="1:15" s="266" customFormat="1" ht="12.75" hidden="1" outlineLevel="1">
      <c r="A253" s="372">
        <v>2080</v>
      </c>
      <c r="B253" s="316" t="s">
        <v>53</v>
      </c>
      <c r="C253" s="19" t="s">
        <v>310</v>
      </c>
      <c r="D253" s="359" t="s">
        <v>250</v>
      </c>
      <c r="E253" s="21">
        <f>+SUMIFS('nabati '!B:B,'nabati '!$E:$E,Weekly!$A253,'nabati '!$F:$F,Weekly!$C$1)/6</f>
        <v>1</v>
      </c>
      <c r="F253" s="21">
        <f>+SUMIFS('nabati '!I:I,'nabati '!$L:$L,Weekly!$A253,'nabati '!$M:$M,Weekly!$C$1)/6</f>
        <v>0</v>
      </c>
      <c r="G253" s="21">
        <f>+SUMIFS('nabati '!P:P,'nabati '!$S:$S,Weekly!$A253,'nabati '!$T:$T,Weekly!$C$1)/60</f>
        <v>0</v>
      </c>
      <c r="H253" s="21">
        <f>+SUMIFS('nabati '!W:W,'nabati '!$Z:$Z,Weekly!$A253,'nabati '!$AA:$AA,Weekly!$C$1)/6</f>
        <v>0</v>
      </c>
      <c r="I253" s="21">
        <f>+SUMIFS('nabati '!AD:AD,'nabati '!$AG:$AG,Weekly!$A253,'nabati '!$AH:$AH,Weekly!$C$1)/60</f>
        <v>0</v>
      </c>
      <c r="J253" s="21">
        <f>+SUMIFS('nabati '!AK:AK,'nabati '!$AN:$AN,Weekly!$A253,'nabati '!$AO:$AO,Weekly!$C$1)/60</f>
        <v>0</v>
      </c>
      <c r="K253" s="21">
        <f>+SUMIFS('nabati '!AR:AR,'nabati '!$AU:$AU,Weekly!$A253,'nabati '!$AV:$AV,Weekly!$C$1)/60</f>
        <v>0</v>
      </c>
      <c r="L253" s="21">
        <f>+SUMIFS('nabati '!AY:AY,'nabati '!$BB:$BB,Weekly!$A253,'nabati '!$BC:$BC,Weekly!$C$1)/20</f>
        <v>0</v>
      </c>
      <c r="M253" s="334">
        <f>+SUMIFS('nabati '!BF:BF,'nabati '!$BI:$BI,Weekly!$A253,'nabati '!$BG:$BG,Weekly!$C$1)/6</f>
        <v>0</v>
      </c>
      <c r="N253" s="335">
        <f>+SUMIFS('nabati '!BM:BM,'nabati '!BP:BP,Weekly!$A253,'nabati '!BN:BN,Weekly!$C$1)/6</f>
        <v>0</v>
      </c>
      <c r="O253" s="336">
        <f t="shared" si="17"/>
        <v>125.9</v>
      </c>
    </row>
    <row r="254" spans="1:15" s="266" customFormat="1" ht="12.75" hidden="1" outlineLevel="1">
      <c r="A254" s="372">
        <v>2083</v>
      </c>
      <c r="B254" s="316" t="s">
        <v>53</v>
      </c>
      <c r="C254" s="20" t="s">
        <v>311</v>
      </c>
      <c r="D254" s="359" t="s">
        <v>250</v>
      </c>
      <c r="E254" s="21">
        <f>+SUMIFS('nabati '!B:B,'nabati '!$E:$E,Weekly!$A254,'nabati '!$F:$F,Weekly!$C$1)/6</f>
        <v>0</v>
      </c>
      <c r="F254" s="21">
        <f>+SUMIFS('nabati '!I:I,'nabati '!$L:$L,Weekly!$A254,'nabati '!$M:$M,Weekly!$C$1)/6</f>
        <v>0</v>
      </c>
      <c r="G254" s="21">
        <f>+SUMIFS('nabati '!P:P,'nabati '!$S:$S,Weekly!$A254,'nabati '!$T:$T,Weekly!$C$1)/60</f>
        <v>0</v>
      </c>
      <c r="H254" s="21">
        <f>+SUMIFS('nabati '!W:W,'nabati '!$Z:$Z,Weekly!$A254,'nabati '!$AA:$AA,Weekly!$C$1)/6</f>
        <v>0</v>
      </c>
      <c r="I254" s="21">
        <f>+SUMIFS('nabati '!AD:AD,'nabati '!$AG:$AG,Weekly!$A254,'nabati '!$AH:$AH,Weekly!$C$1)/60</f>
        <v>0</v>
      </c>
      <c r="J254" s="21">
        <f>+SUMIFS('nabati '!AK:AK,'nabati '!$AN:$AN,Weekly!$A254,'nabati '!$AO:$AO,Weekly!$C$1)/60</f>
        <v>0</v>
      </c>
      <c r="K254" s="21">
        <f>+SUMIFS('nabati '!AR:AR,'nabati '!$AU:$AU,Weekly!$A254,'nabati '!$AV:$AV,Weekly!$C$1)/60</f>
        <v>0</v>
      </c>
      <c r="L254" s="21">
        <f>+SUMIFS('nabati '!AY:AY,'nabati '!$BB:$BB,Weekly!$A254,'nabati '!$BC:$BC,Weekly!$C$1)/20</f>
        <v>0</v>
      </c>
      <c r="M254" s="334">
        <f>+SUMIFS('nabati '!BF:BF,'nabati '!$BI:$BI,Weekly!$A254,'nabati '!$BG:$BG,Weekly!$C$1)/6</f>
        <v>0</v>
      </c>
      <c r="N254" s="335">
        <f>+SUMIFS('nabati '!BM:BM,'nabati '!BP:BP,Weekly!$A254,'nabati '!BN:BN,Weekly!$C$1)/6</f>
        <v>0</v>
      </c>
      <c r="O254" s="336">
        <f t="shared" si="17"/>
        <v>0</v>
      </c>
    </row>
    <row r="255" spans="1:15" s="266" customFormat="1" ht="12.75" hidden="1" outlineLevel="1">
      <c r="A255" s="372">
        <v>2084</v>
      </c>
      <c r="B255" s="316" t="s">
        <v>53</v>
      </c>
      <c r="C255" s="19" t="s">
        <v>312</v>
      </c>
      <c r="D255" s="359" t="s">
        <v>250</v>
      </c>
      <c r="E255" s="21">
        <f>+SUMIFS('nabati '!B:B,'nabati '!$E:$E,Weekly!$A255,'nabati '!$F:$F,Weekly!$C$1)/6</f>
        <v>0</v>
      </c>
      <c r="F255" s="21">
        <f>+SUMIFS('nabati '!I:I,'nabati '!$L:$L,Weekly!$A255,'nabati '!$M:$M,Weekly!$C$1)/6</f>
        <v>0</v>
      </c>
      <c r="G255" s="21">
        <f>+SUMIFS('nabati '!P:P,'nabati '!$S:$S,Weekly!$A255,'nabati '!$T:$T,Weekly!$C$1)/60</f>
        <v>0</v>
      </c>
      <c r="H255" s="21">
        <f>+SUMIFS('nabati '!W:W,'nabati '!$Z:$Z,Weekly!$A255,'nabati '!$AA:$AA,Weekly!$C$1)/6</f>
        <v>0</v>
      </c>
      <c r="I255" s="21">
        <f>+SUMIFS('nabati '!AD:AD,'nabati '!$AG:$AG,Weekly!$A255,'nabati '!$AH:$AH,Weekly!$C$1)/60</f>
        <v>0</v>
      </c>
      <c r="J255" s="21">
        <f>+SUMIFS('nabati '!AK:AK,'nabati '!$AN:$AN,Weekly!$A255,'nabati '!$AO:$AO,Weekly!$C$1)/60</f>
        <v>0</v>
      </c>
      <c r="K255" s="21">
        <f>+SUMIFS('nabati '!AR:AR,'nabati '!$AU:$AU,Weekly!$A255,'nabati '!$AV:$AV,Weekly!$C$1)/60</f>
        <v>0</v>
      </c>
      <c r="L255" s="21">
        <f>+SUMIFS('nabati '!AY:AY,'nabati '!$BB:$BB,Weekly!$A255,'nabati '!$BC:$BC,Weekly!$C$1)/20</f>
        <v>0</v>
      </c>
      <c r="M255" s="334">
        <f>+SUMIFS('nabati '!BF:BF,'nabati '!$BI:$BI,Weekly!$A255,'nabati '!$BG:$BG,Weekly!$C$1)/6</f>
        <v>0</v>
      </c>
      <c r="N255" s="335">
        <f>+SUMIFS('nabati '!BM:BM,'nabati '!BP:BP,Weekly!$A255,'nabati '!BN:BN,Weekly!$C$1)/6</f>
        <v>0</v>
      </c>
      <c r="O255" s="336">
        <f t="shared" si="17"/>
        <v>0</v>
      </c>
    </row>
    <row r="256" spans="1:15" s="266" customFormat="1" ht="12.75" hidden="1" outlineLevel="1">
      <c r="A256" s="372">
        <v>2085</v>
      </c>
      <c r="B256" s="316" t="s">
        <v>53</v>
      </c>
      <c r="C256" s="20" t="s">
        <v>313</v>
      </c>
      <c r="D256" s="359" t="s">
        <v>250</v>
      </c>
      <c r="E256" s="21">
        <f>+SUMIFS('nabati '!B:B,'nabati '!$E:$E,Weekly!$A256,'nabati '!$F:$F,Weekly!$C$1)/6</f>
        <v>4</v>
      </c>
      <c r="F256" s="21">
        <f>+SUMIFS('nabati '!I:I,'nabati '!$L:$L,Weekly!$A256,'nabati '!$M:$M,Weekly!$C$1)/6</f>
        <v>0</v>
      </c>
      <c r="G256" s="21">
        <f>+SUMIFS('nabati '!P:P,'nabati '!$S:$S,Weekly!$A256,'nabati '!$T:$T,Weekly!$C$1)/60</f>
        <v>0</v>
      </c>
      <c r="H256" s="21">
        <f>+SUMIFS('nabati '!W:W,'nabati '!$Z:$Z,Weekly!$A256,'nabati '!$AA:$AA,Weekly!$C$1)/6</f>
        <v>0</v>
      </c>
      <c r="I256" s="21">
        <f>+SUMIFS('nabati '!AD:AD,'nabati '!$AG:$AG,Weekly!$A256,'nabati '!$AH:$AH,Weekly!$C$1)/60</f>
        <v>0</v>
      </c>
      <c r="J256" s="21">
        <f>+SUMIFS('nabati '!AK:AK,'nabati '!$AN:$AN,Weekly!$A256,'nabati '!$AO:$AO,Weekly!$C$1)/60</f>
        <v>0</v>
      </c>
      <c r="K256" s="21">
        <f>+SUMIFS('nabati '!AR:AR,'nabati '!$AU:$AU,Weekly!$A256,'nabati '!$AV:$AV,Weekly!$C$1)/60</f>
        <v>0</v>
      </c>
      <c r="L256" s="21">
        <f>+SUMIFS('nabati '!AY:AY,'nabati '!$BB:$BB,Weekly!$A256,'nabati '!$BC:$BC,Weekly!$C$1)/20</f>
        <v>0</v>
      </c>
      <c r="M256" s="334">
        <f>+SUMIFS('nabati '!BF:BF,'nabati '!$BI:$BI,Weekly!$A256,'nabati '!$BG:$BG,Weekly!$C$1)/6</f>
        <v>0</v>
      </c>
      <c r="N256" s="335">
        <f>+SUMIFS('nabati '!BM:BM,'nabati '!BP:BP,Weekly!$A256,'nabati '!BN:BN,Weekly!$C$1)/6</f>
        <v>0</v>
      </c>
      <c r="O256" s="336">
        <f t="shared" si="17"/>
        <v>503.6</v>
      </c>
    </row>
    <row r="257" spans="1:15" s="266" customFormat="1" ht="12.75" hidden="1" outlineLevel="1">
      <c r="A257" s="372">
        <v>2086</v>
      </c>
      <c r="B257" s="316" t="s">
        <v>53</v>
      </c>
      <c r="C257" s="20" t="s">
        <v>314</v>
      </c>
      <c r="D257" s="359" t="s">
        <v>250</v>
      </c>
      <c r="E257" s="21">
        <f>+SUMIFS('nabati '!B:B,'nabati '!$E:$E,Weekly!$A257,'nabati '!$F:$F,Weekly!$C$1)/6</f>
        <v>0</v>
      </c>
      <c r="F257" s="21">
        <f>+SUMIFS('nabati '!I:I,'nabati '!$L:$L,Weekly!$A257,'nabati '!$M:$M,Weekly!$C$1)/6</f>
        <v>0</v>
      </c>
      <c r="G257" s="21">
        <f>+SUMIFS('nabati '!P:P,'nabati '!$S:$S,Weekly!$A257,'nabati '!$T:$T,Weekly!$C$1)/60</f>
        <v>0</v>
      </c>
      <c r="H257" s="21">
        <f>+SUMIFS('nabati '!W:W,'nabati '!$Z:$Z,Weekly!$A257,'nabati '!$AA:$AA,Weekly!$C$1)/6</f>
        <v>0</v>
      </c>
      <c r="I257" s="21">
        <f>+SUMIFS('nabati '!AD:AD,'nabati '!$AG:$AG,Weekly!$A257,'nabati '!$AH:$AH,Weekly!$C$1)/60</f>
        <v>0</v>
      </c>
      <c r="J257" s="21">
        <f>+SUMIFS('nabati '!AK:AK,'nabati '!$AN:$AN,Weekly!$A257,'nabati '!$AO:$AO,Weekly!$C$1)/60</f>
        <v>0</v>
      </c>
      <c r="K257" s="21">
        <f>+SUMIFS('nabati '!AR:AR,'nabati '!$AU:$AU,Weekly!$A257,'nabati '!$AV:$AV,Weekly!$C$1)/60</f>
        <v>0</v>
      </c>
      <c r="L257" s="21">
        <f>+SUMIFS('nabati '!AY:AY,'nabati '!$BB:$BB,Weekly!$A257,'nabati '!$BC:$BC,Weekly!$C$1)/20</f>
        <v>0</v>
      </c>
      <c r="M257" s="334">
        <f>+SUMIFS('nabati '!BF:BF,'nabati '!$BI:$BI,Weekly!$A257,'nabati '!$BG:$BG,Weekly!$C$1)/6</f>
        <v>0</v>
      </c>
      <c r="N257" s="335">
        <f>+SUMIFS('nabati '!BM:BM,'nabati '!BP:BP,Weekly!$A257,'nabati '!BN:BN,Weekly!$C$1)/6</f>
        <v>0</v>
      </c>
      <c r="O257" s="336">
        <f t="shared" si="17"/>
        <v>0</v>
      </c>
    </row>
    <row r="258" spans="1:15" s="266" customFormat="1" ht="12.75" hidden="1" outlineLevel="1">
      <c r="A258" s="374">
        <v>2090</v>
      </c>
      <c r="B258" s="316" t="s">
        <v>53</v>
      </c>
      <c r="C258" s="20" t="s">
        <v>315</v>
      </c>
      <c r="D258" s="359" t="s">
        <v>250</v>
      </c>
      <c r="E258" s="21">
        <f>+SUMIFS('nabati '!B:B,'nabati '!$E:$E,Weekly!$A258,'nabati '!$F:$F,Weekly!$C$1)/6</f>
        <v>0</v>
      </c>
      <c r="F258" s="21">
        <f>+SUMIFS('nabati '!I:I,'nabati '!$L:$L,Weekly!$A258,'nabati '!$M:$M,Weekly!$C$1)/6</f>
        <v>0</v>
      </c>
      <c r="G258" s="21">
        <f>+SUMIFS('nabati '!P:P,'nabati '!$S:$S,Weekly!$A258,'nabati '!$T:$T,Weekly!$C$1)/60</f>
        <v>0</v>
      </c>
      <c r="H258" s="21">
        <f>+SUMIFS('nabati '!W:W,'nabati '!$Z:$Z,Weekly!$A258,'nabati '!$AA:$AA,Weekly!$C$1)/6</f>
        <v>0</v>
      </c>
      <c r="I258" s="21">
        <f>+SUMIFS('nabati '!AD:AD,'nabati '!$AG:$AG,Weekly!$A258,'nabati '!$AH:$AH,Weekly!$C$1)/60</f>
        <v>0</v>
      </c>
      <c r="J258" s="21">
        <f>+SUMIFS('nabati '!AK:AK,'nabati '!$AN:$AN,Weekly!$A258,'nabati '!$AO:$AO,Weekly!$C$1)/60</f>
        <v>0</v>
      </c>
      <c r="K258" s="21">
        <f>+SUMIFS('nabati '!AR:AR,'nabati '!$AU:$AU,Weekly!$A258,'nabati '!$AV:$AV,Weekly!$C$1)/60</f>
        <v>0</v>
      </c>
      <c r="L258" s="21">
        <f>+SUMIFS('nabati '!AY:AY,'nabati '!$BB:$BB,Weekly!$A258,'nabati '!$BC:$BC,Weekly!$C$1)/20</f>
        <v>0</v>
      </c>
      <c r="M258" s="334">
        <f>+SUMIFS('nabati '!BF:BF,'nabati '!$BI:$BI,Weekly!$A258,'nabati '!$BG:$BG,Weekly!$C$1)/6</f>
        <v>0</v>
      </c>
      <c r="N258" s="335">
        <f>+SUMIFS('nabati '!BM:BM,'nabati '!BP:BP,Weekly!$A258,'nabati '!BN:BN,Weekly!$C$1)/6</f>
        <v>0</v>
      </c>
      <c r="O258" s="336">
        <f t="shared" si="17"/>
        <v>0</v>
      </c>
    </row>
    <row r="259" spans="1:15" s="266" customFormat="1" ht="12.75" hidden="1" outlineLevel="1">
      <c r="A259" s="372">
        <v>2102</v>
      </c>
      <c r="B259" s="316" t="s">
        <v>53</v>
      </c>
      <c r="C259" s="20" t="s">
        <v>316</v>
      </c>
      <c r="D259" s="359" t="s">
        <v>250</v>
      </c>
      <c r="E259" s="21">
        <f>+SUMIFS('nabati '!B:B,'nabati '!$E:$E,Weekly!$A259,'nabati '!$F:$F,Weekly!$C$1)/6</f>
        <v>0</v>
      </c>
      <c r="F259" s="21">
        <f>+SUMIFS('nabati '!I:I,'nabati '!$L:$L,Weekly!$A259,'nabati '!$M:$M,Weekly!$C$1)/6</f>
        <v>0</v>
      </c>
      <c r="G259" s="21">
        <f>+SUMIFS('nabati '!P:P,'nabati '!$S:$S,Weekly!$A259,'nabati '!$T:$T,Weekly!$C$1)/60</f>
        <v>0</v>
      </c>
      <c r="H259" s="21">
        <f>+SUMIFS('nabati '!W:W,'nabati '!$Z:$Z,Weekly!$A259,'nabati '!$AA:$AA,Weekly!$C$1)/6</f>
        <v>0</v>
      </c>
      <c r="I259" s="21">
        <f>+SUMIFS('nabati '!AD:AD,'nabati '!$AG:$AG,Weekly!$A259,'nabati '!$AH:$AH,Weekly!$C$1)/60</f>
        <v>0</v>
      </c>
      <c r="J259" s="21">
        <f>+SUMIFS('nabati '!AK:AK,'nabati '!$AN:$AN,Weekly!$A259,'nabati '!$AO:$AO,Weekly!$C$1)/60</f>
        <v>0</v>
      </c>
      <c r="K259" s="21">
        <f>+SUMIFS('nabati '!AR:AR,'nabati '!$AU:$AU,Weekly!$A259,'nabati '!$AV:$AV,Weekly!$C$1)/60</f>
        <v>0</v>
      </c>
      <c r="L259" s="21">
        <f>+SUMIFS('nabati '!AY:AY,'nabati '!$BB:$BB,Weekly!$A259,'nabati '!$BC:$BC,Weekly!$C$1)/20</f>
        <v>0</v>
      </c>
      <c r="M259" s="334">
        <f>+SUMIFS('nabati '!BF:BF,'nabati '!$BI:$BI,Weekly!$A259,'nabati '!$BG:$BG,Weekly!$C$1)/6</f>
        <v>0</v>
      </c>
      <c r="N259" s="335">
        <f>+SUMIFS('nabati '!BM:BM,'nabati '!BP:BP,Weekly!$A259,'nabati '!BN:BN,Weekly!$C$1)/6</f>
        <v>0</v>
      </c>
      <c r="O259" s="336">
        <f t="shared" si="17"/>
        <v>0</v>
      </c>
    </row>
    <row r="260" spans="1:15" s="266" customFormat="1" ht="12.75" hidden="1" outlineLevel="1">
      <c r="A260" s="372">
        <v>665</v>
      </c>
      <c r="B260" s="316" t="s">
        <v>53</v>
      </c>
      <c r="C260" s="195" t="s">
        <v>317</v>
      </c>
      <c r="D260" s="359" t="s">
        <v>250</v>
      </c>
      <c r="E260" s="21">
        <f>+SUMIFS('nabati '!B:B,'nabati '!$E:$E,Weekly!$A260,'nabati '!$F:$F,Weekly!$C$1)/6</f>
        <v>2</v>
      </c>
      <c r="F260" s="21">
        <f>+SUMIFS('nabati '!I:I,'nabati '!$L:$L,Weekly!$A260,'nabati '!$M:$M,Weekly!$C$1)/6</f>
        <v>0</v>
      </c>
      <c r="G260" s="21">
        <f>+SUMIFS('nabati '!P:P,'nabati '!$S:$S,Weekly!$A260,'nabati '!$T:$T,Weekly!$C$1)/60</f>
        <v>0</v>
      </c>
      <c r="H260" s="21">
        <f>+SUMIFS('nabati '!W:W,'nabati '!$Z:$Z,Weekly!$A260,'nabati '!$AA:$AA,Weekly!$C$1)/6</f>
        <v>0</v>
      </c>
      <c r="I260" s="21">
        <f>+SUMIFS('nabati '!AD:AD,'nabati '!$AG:$AG,Weekly!$A260,'nabati '!$AH:$AH,Weekly!$C$1)/60</f>
        <v>0</v>
      </c>
      <c r="J260" s="21">
        <f>+SUMIFS('nabati '!AK:AK,'nabati '!$AN:$AN,Weekly!$A260,'nabati '!$AO:$AO,Weekly!$C$1)/60</f>
        <v>0</v>
      </c>
      <c r="K260" s="21">
        <f>+SUMIFS('nabati '!AR:AR,'nabati '!$AU:$AU,Weekly!$A260,'nabati '!$AV:$AV,Weekly!$C$1)/60</f>
        <v>0</v>
      </c>
      <c r="L260" s="21">
        <f>+SUMIFS('nabati '!AY:AY,'nabati '!$BB:$BB,Weekly!$A260,'nabati '!$BC:$BC,Weekly!$C$1)/20</f>
        <v>0</v>
      </c>
      <c r="M260" s="334">
        <f>+SUMIFS('nabati '!BF:BF,'nabati '!$BI:$BI,Weekly!$A260,'nabati '!$BG:$BG,Weekly!$C$1)/6</f>
        <v>0</v>
      </c>
      <c r="N260" s="335">
        <f>+SUMIFS('nabati '!BM:BM,'nabati '!BP:BP,Weekly!$A260,'nabati '!BN:BN,Weekly!$C$1)/6</f>
        <v>0</v>
      </c>
      <c r="O260" s="336">
        <f t="shared" si="17"/>
        <v>251.8</v>
      </c>
    </row>
    <row r="261" spans="1:15" s="266" customFormat="1" ht="12.75" hidden="1" outlineLevel="1">
      <c r="A261" s="372">
        <v>2105</v>
      </c>
      <c r="B261" s="316" t="s">
        <v>53</v>
      </c>
      <c r="C261" s="19" t="s">
        <v>318</v>
      </c>
      <c r="D261" s="359" t="s">
        <v>250</v>
      </c>
      <c r="E261" s="21">
        <f>+SUMIFS('nabati '!B:B,'nabati '!$E:$E,Weekly!$A261,'nabati '!$F:$F,Weekly!$C$1)/6</f>
        <v>0</v>
      </c>
      <c r="F261" s="21">
        <f>+SUMIFS('nabati '!I:I,'nabati '!$L:$L,Weekly!$A261,'nabati '!$M:$M,Weekly!$C$1)/6</f>
        <v>0</v>
      </c>
      <c r="G261" s="21">
        <f>+SUMIFS('nabati '!P:P,'nabati '!$S:$S,Weekly!$A261,'nabati '!$T:$T,Weekly!$C$1)/60</f>
        <v>0</v>
      </c>
      <c r="H261" s="21">
        <f>+SUMIFS('nabati '!W:W,'nabati '!$Z:$Z,Weekly!$A261,'nabati '!$AA:$AA,Weekly!$C$1)/6</f>
        <v>0</v>
      </c>
      <c r="I261" s="21">
        <f>+SUMIFS('nabati '!AD:AD,'nabati '!$AG:$AG,Weekly!$A261,'nabati '!$AH:$AH,Weekly!$C$1)/60</f>
        <v>0</v>
      </c>
      <c r="J261" s="21">
        <f>+SUMIFS('nabati '!AK:AK,'nabati '!$AN:$AN,Weekly!$A261,'nabati '!$AO:$AO,Weekly!$C$1)/60</f>
        <v>0</v>
      </c>
      <c r="K261" s="21">
        <f>+SUMIFS('nabati '!AR:AR,'nabati '!$AU:$AU,Weekly!$A261,'nabati '!$AV:$AV,Weekly!$C$1)/60</f>
        <v>0</v>
      </c>
      <c r="L261" s="21">
        <f>+SUMIFS('nabati '!AY:AY,'nabati '!$BB:$BB,Weekly!$A261,'nabati '!$BC:$BC,Weekly!$C$1)/20</f>
        <v>0</v>
      </c>
      <c r="M261" s="334">
        <f>+SUMIFS('nabati '!BF:BF,'nabati '!$BI:$BI,Weekly!$A261,'nabati '!$BG:$BG,Weekly!$C$1)/6</f>
        <v>0</v>
      </c>
      <c r="N261" s="335">
        <f>+SUMIFS('nabati '!BM:BM,'nabati '!BP:BP,Weekly!$A261,'nabati '!BN:BN,Weekly!$C$1)/6</f>
        <v>0</v>
      </c>
      <c r="O261" s="336">
        <f t="shared" si="17"/>
        <v>0</v>
      </c>
    </row>
    <row r="262" spans="1:15" s="266" customFormat="1" ht="12.75" hidden="1" outlineLevel="1">
      <c r="A262" s="372">
        <v>2110</v>
      </c>
      <c r="B262" s="316" t="s">
        <v>53</v>
      </c>
      <c r="C262" s="20" t="s">
        <v>319</v>
      </c>
      <c r="D262" s="359" t="s">
        <v>250</v>
      </c>
      <c r="E262" s="21">
        <f>+SUMIFS('nabati '!B:B,'nabati '!$E:$E,Weekly!$A262,'nabati '!$F:$F,Weekly!$C$1)/6</f>
        <v>1</v>
      </c>
      <c r="F262" s="21">
        <f>+SUMIFS('nabati '!I:I,'nabati '!$L:$L,Weekly!$A262,'nabati '!$M:$M,Weekly!$C$1)/6</f>
        <v>0</v>
      </c>
      <c r="G262" s="21">
        <f>+SUMIFS('nabati '!P:P,'nabati '!$S:$S,Weekly!$A262,'nabati '!$T:$T,Weekly!$C$1)/60</f>
        <v>0</v>
      </c>
      <c r="H262" s="21">
        <f>+SUMIFS('nabati '!W:W,'nabati '!$Z:$Z,Weekly!$A262,'nabati '!$AA:$AA,Weekly!$C$1)/6</f>
        <v>0</v>
      </c>
      <c r="I262" s="21">
        <f>+SUMIFS('nabati '!AD:AD,'nabati '!$AG:$AG,Weekly!$A262,'nabati '!$AH:$AH,Weekly!$C$1)/60</f>
        <v>0</v>
      </c>
      <c r="J262" s="21">
        <f>+SUMIFS('nabati '!AK:AK,'nabati '!$AN:$AN,Weekly!$A262,'nabati '!$AO:$AO,Weekly!$C$1)/60</f>
        <v>0</v>
      </c>
      <c r="K262" s="21">
        <f>+SUMIFS('nabati '!AR:AR,'nabati '!$AU:$AU,Weekly!$A262,'nabati '!$AV:$AV,Weekly!$C$1)/60</f>
        <v>0</v>
      </c>
      <c r="L262" s="21">
        <f>+SUMIFS('nabati '!AY:AY,'nabati '!$BB:$BB,Weekly!$A262,'nabati '!$BC:$BC,Weekly!$C$1)/20</f>
        <v>0</v>
      </c>
      <c r="M262" s="363">
        <f>+SUMIFS('nabati '!BF:BF,'nabati '!$BI:$BI,Weekly!$A262,'nabati '!$BG:$BG,Weekly!$C$1)/6</f>
        <v>0</v>
      </c>
      <c r="N262" s="364">
        <f>+SUMIFS('nabati '!BM:BM,'nabati '!BP:BP,Weekly!$A262,'nabati '!BN:BN,Weekly!$C$1)/6</f>
        <v>0</v>
      </c>
      <c r="O262" s="365">
        <f t="shared" si="17"/>
        <v>125.9</v>
      </c>
    </row>
    <row r="263" spans="1:15" s="266" customFormat="1" ht="12.75" hidden="1" outlineLevel="1">
      <c r="A263" s="372">
        <v>2116</v>
      </c>
      <c r="B263" s="316" t="s">
        <v>53</v>
      </c>
      <c r="C263" s="19" t="s">
        <v>320</v>
      </c>
      <c r="D263" s="359" t="s">
        <v>250</v>
      </c>
      <c r="E263" s="21">
        <f>+SUMIFS('nabati '!B:B,'nabati '!$E:$E,Weekly!$A263,'nabati '!$F:$F,Weekly!$C$1)/6</f>
        <v>0</v>
      </c>
      <c r="F263" s="21">
        <f>+SUMIFS('nabati '!I:I,'nabati '!$L:$L,Weekly!$A263,'nabati '!$M:$M,Weekly!$C$1)/6</f>
        <v>0</v>
      </c>
      <c r="G263" s="21">
        <f>+SUMIFS('nabati '!P:P,'nabati '!$S:$S,Weekly!$A263,'nabati '!$T:$T,Weekly!$C$1)/60</f>
        <v>0</v>
      </c>
      <c r="H263" s="21">
        <f>+SUMIFS('nabati '!W:W,'nabati '!$Z:$Z,Weekly!$A263,'nabati '!$AA:$AA,Weekly!$C$1)/6</f>
        <v>0</v>
      </c>
      <c r="I263" s="21">
        <f>+SUMIFS('nabati '!AD:AD,'nabati '!$AG:$AG,Weekly!$A263,'nabati '!$AH:$AH,Weekly!$C$1)/60</f>
        <v>0</v>
      </c>
      <c r="J263" s="21">
        <f>+SUMIFS('nabati '!AK:AK,'nabati '!$AN:$AN,Weekly!$A263,'nabati '!$AO:$AO,Weekly!$C$1)/60</f>
        <v>0</v>
      </c>
      <c r="K263" s="21">
        <f>+SUMIFS('nabati '!AR:AR,'nabati '!$AU:$AU,Weekly!$A263,'nabati '!$AV:$AV,Weekly!$C$1)/60</f>
        <v>0</v>
      </c>
      <c r="L263" s="21">
        <f>+SUMIFS('nabati '!AY:AY,'nabati '!$BB:$BB,Weekly!$A263,'nabati '!$BC:$BC,Weekly!$C$1)/20</f>
        <v>0</v>
      </c>
      <c r="M263" s="378">
        <f>+SUMIFS('nabati '!BF:BF,'nabati '!$BI:$BI,Weekly!$A263,'nabati '!$BG:$BG,Weekly!$C$1)/6</f>
        <v>0</v>
      </c>
      <c r="N263" s="379">
        <f>+SUMIFS('nabati '!BM:BM,'nabati '!BP:BP,Weekly!$A263,'nabati '!BN:BN,Weekly!$C$1)/6</f>
        <v>0</v>
      </c>
      <c r="O263" s="380">
        <f t="shared" si="17"/>
        <v>0</v>
      </c>
    </row>
    <row r="264" spans="1:15" s="267" customFormat="1" ht="12.75" hidden="1" outlineLevel="1">
      <c r="A264" s="370">
        <v>2118</v>
      </c>
      <c r="B264" s="316" t="s">
        <v>53</v>
      </c>
      <c r="C264" s="375" t="s">
        <v>321</v>
      </c>
      <c r="D264" s="371" t="s">
        <v>250</v>
      </c>
      <c r="E264" s="21">
        <f>+SUMIFS('nabati '!B:B,'nabati '!$E:$E,Weekly!$A264,'nabati '!$F:$F,Weekly!$C$1)/6</f>
        <v>0</v>
      </c>
      <c r="F264" s="21">
        <f>+SUMIFS('nabati '!I:I,'nabati '!$L:$L,Weekly!$A264,'nabati '!$M:$M,Weekly!$C$1)/6</f>
        <v>0</v>
      </c>
      <c r="G264" s="21">
        <f>+SUMIFS('nabati '!P:P,'nabati '!$S:$S,Weekly!$A264,'nabati '!$T:$T,Weekly!$C$1)/60</f>
        <v>0</v>
      </c>
      <c r="H264" s="21">
        <f>+SUMIFS('nabati '!W:W,'nabati '!$Z:$Z,Weekly!$A264,'nabati '!$AA:$AA,Weekly!$C$1)/6</f>
        <v>0</v>
      </c>
      <c r="I264" s="21">
        <f>+SUMIFS('nabati '!AD:AD,'nabati '!$AG:$AG,Weekly!$A264,'nabati '!$AH:$AH,Weekly!$C$1)/60</f>
        <v>0</v>
      </c>
      <c r="J264" s="21">
        <f>+SUMIFS('nabati '!AK:AK,'nabati '!$AN:$AN,Weekly!$A264,'nabati '!$AO:$AO,Weekly!$C$1)/60</f>
        <v>0</v>
      </c>
      <c r="K264" s="21">
        <f>+SUMIFS('nabati '!AR:AR,'nabati '!$AU:$AU,Weekly!$A264,'nabati '!$AV:$AV,Weekly!$C$1)/60</f>
        <v>0</v>
      </c>
      <c r="L264" s="21">
        <f>+SUMIFS('nabati '!AY:AY,'nabati '!$BB:$BB,Weekly!$A264,'nabati '!$BC:$BC,Weekly!$C$1)/20</f>
        <v>0</v>
      </c>
      <c r="M264" s="337">
        <f>+SUMIFS('nabati '!BF:BF,'nabati '!$BI:$BI,Weekly!$A264,'nabati '!$BG:$BG,Weekly!$C$1)/6</f>
        <v>0</v>
      </c>
      <c r="N264" s="338">
        <f>+SUMIFS('nabati '!BM:BM,'nabati '!BP:BP,Weekly!$A264,'nabati '!BN:BN,Weekly!$C$1)/6</f>
        <v>0</v>
      </c>
      <c r="O264" s="336">
        <f t="shared" si="17"/>
        <v>0</v>
      </c>
    </row>
    <row r="265" spans="1:15" s="267" customFormat="1" ht="12.75" hidden="1" outlineLevel="1">
      <c r="A265" s="370">
        <v>69036</v>
      </c>
      <c r="B265" s="316" t="s">
        <v>53</v>
      </c>
      <c r="C265" s="196" t="s">
        <v>322</v>
      </c>
      <c r="D265" s="371" t="s">
        <v>250</v>
      </c>
      <c r="E265" s="21">
        <f>+SUMIFS('nabati '!B:B,'nabati '!$E:$E,Weekly!$A265,'nabati '!$F:$F,Weekly!$C$1)/6</f>
        <v>0</v>
      </c>
      <c r="F265" s="21">
        <f>+SUMIFS('nabati '!I:I,'nabati '!$L:$L,Weekly!$A265,'nabati '!$M:$M,Weekly!$C$1)/6</f>
        <v>0</v>
      </c>
      <c r="G265" s="21">
        <f>+SUMIFS('nabati '!P:P,'nabati '!$S:$S,Weekly!$A265,'nabati '!$T:$T,Weekly!$C$1)/60</f>
        <v>0</v>
      </c>
      <c r="H265" s="21">
        <f>+SUMIFS('nabati '!W:W,'nabati '!$Z:$Z,Weekly!$A265,'nabati '!$AA:$AA,Weekly!$C$1)/6</f>
        <v>0</v>
      </c>
      <c r="I265" s="21">
        <f>+SUMIFS('nabati '!AD:AD,'nabati '!$AG:$AG,Weekly!$A265,'nabati '!$AH:$AH,Weekly!$C$1)/60</f>
        <v>0</v>
      </c>
      <c r="J265" s="21">
        <f>+SUMIFS('nabati '!AK:AK,'nabati '!$AN:$AN,Weekly!$A265,'nabati '!$AO:$AO,Weekly!$C$1)/60</f>
        <v>0</v>
      </c>
      <c r="K265" s="21">
        <f>+SUMIFS('nabati '!AR:AR,'nabati '!$AU:$AU,Weekly!$A265,'nabati '!$AV:$AV,Weekly!$C$1)/60</f>
        <v>0</v>
      </c>
      <c r="L265" s="21">
        <f>+SUMIFS('nabati '!AY:AY,'nabati '!$BB:$BB,Weekly!$A265,'nabati '!$BC:$BC,Weekly!$C$1)/20</f>
        <v>0</v>
      </c>
      <c r="M265" s="344">
        <f>+SUMIFS('nabati '!BF:BF,'nabati '!$BI:$BI,Weekly!$A265,'nabati '!$BG:$BG,Weekly!$C$1)/6</f>
        <v>0</v>
      </c>
      <c r="N265" s="345">
        <f>+SUMIFS('nabati '!BM:BM,'nabati '!BP:BP,Weekly!$A265,'nabati '!BN:BN,Weekly!$C$1)/6</f>
        <v>0</v>
      </c>
      <c r="O265" s="365">
        <f t="shared" si="17"/>
        <v>0</v>
      </c>
    </row>
    <row r="266" spans="1:15" s="267" customFormat="1" ht="12.75" hidden="1" outlineLevel="1">
      <c r="A266" s="370">
        <v>69067</v>
      </c>
      <c r="B266" s="316" t="s">
        <v>53</v>
      </c>
      <c r="C266" s="196" t="s">
        <v>323</v>
      </c>
      <c r="D266" s="371" t="s">
        <v>250</v>
      </c>
      <c r="E266" s="21">
        <f>+SUMIFS('nabati '!B:B,'nabati '!$E:$E,Weekly!$A266,'nabati '!$F:$F,Weekly!$C$1)/6</f>
        <v>0</v>
      </c>
      <c r="F266" s="21">
        <f>+SUMIFS('nabati '!I:I,'nabati '!$L:$L,Weekly!$A266,'nabati '!$M:$M,Weekly!$C$1)/6</f>
        <v>0</v>
      </c>
      <c r="G266" s="21">
        <f>+SUMIFS('nabati '!P:P,'nabati '!$S:$S,Weekly!$A266,'nabati '!$T:$T,Weekly!$C$1)/60</f>
        <v>0</v>
      </c>
      <c r="H266" s="21">
        <f>+SUMIFS('nabati '!W:W,'nabati '!$Z:$Z,Weekly!$A266,'nabati '!$AA:$AA,Weekly!$C$1)/6</f>
        <v>0</v>
      </c>
      <c r="I266" s="21">
        <f>+SUMIFS('nabati '!AD:AD,'nabati '!$AG:$AG,Weekly!$A266,'nabati '!$AH:$AH,Weekly!$C$1)/60</f>
        <v>0</v>
      </c>
      <c r="J266" s="21">
        <f>+SUMIFS('nabati '!AK:AK,'nabati '!$AN:$AN,Weekly!$A266,'nabati '!$AO:$AO,Weekly!$C$1)/60</f>
        <v>0</v>
      </c>
      <c r="K266" s="21">
        <f>+SUMIFS('nabati '!AR:AR,'nabati '!$AU:$AU,Weekly!$A266,'nabati '!$AV:$AV,Weekly!$C$1)/60</f>
        <v>0</v>
      </c>
      <c r="L266" s="21">
        <f>+SUMIFS('nabati '!AY:AY,'nabati '!$BB:$BB,Weekly!$A266,'nabati '!$BC:$BC,Weekly!$C$1)/20</f>
        <v>0</v>
      </c>
      <c r="M266" s="344">
        <f>+SUMIFS('nabati '!BF:BF,'nabati '!$BI:$BI,Weekly!$A266,'nabati '!$BG:$BG,Weekly!$C$1)/6</f>
        <v>0</v>
      </c>
      <c r="N266" s="345">
        <f>+SUMIFS('nabati '!BM:BM,'nabati '!BP:BP,Weekly!$A266,'nabati '!BN:BN,Weekly!$C$1)/6</f>
        <v>0</v>
      </c>
      <c r="O266" s="365">
        <f>+SUMPRODUCT($E$1:$M$1,E266:M266)</f>
        <v>0</v>
      </c>
    </row>
    <row r="267" spans="1:15" s="267" customFormat="1" ht="12.75" collapsed="1">
      <c r="A267" s="370">
        <v>69060</v>
      </c>
      <c r="B267" s="316" t="s">
        <v>53</v>
      </c>
      <c r="C267" s="376" t="s">
        <v>324</v>
      </c>
      <c r="D267" s="371" t="s">
        <v>250</v>
      </c>
      <c r="E267" s="21">
        <f>+SUMIFS('nabati '!B:B,'nabati '!$E:$E,Weekly!$A267,'nabati '!$F:$F,Weekly!$C$1)/6</f>
        <v>0</v>
      </c>
      <c r="F267" s="21">
        <f>+SUMIFS('nabati '!I:I,'nabati '!$L:$L,Weekly!$A267,'nabati '!$M:$M,Weekly!$C$1)/6</f>
        <v>0</v>
      </c>
      <c r="G267" s="21">
        <f>+SUMIFS('nabati '!P:P,'nabati '!$S:$S,Weekly!$A267,'nabati '!$T:$T,Weekly!$C$1)/60</f>
        <v>0</v>
      </c>
      <c r="H267" s="21">
        <f>+SUMIFS('nabati '!W:W,'nabati '!$Z:$Z,Weekly!$A267,'nabati '!$AA:$AA,Weekly!$C$1)/6</f>
        <v>0</v>
      </c>
      <c r="I267" s="21">
        <f>+SUMIFS('nabati '!AD:AD,'nabati '!$AG:$AG,Weekly!$A267,'nabati '!$AH:$AH,Weekly!$C$1)/60</f>
        <v>0</v>
      </c>
      <c r="J267" s="21">
        <f>+SUMIFS('nabati '!AK:AK,'nabati '!$AN:$AN,Weekly!$A267,'nabati '!$AO:$AO,Weekly!$C$1)/60</f>
        <v>0</v>
      </c>
      <c r="K267" s="21">
        <f>+SUMIFS('nabati '!AR:AR,'nabati '!$AU:$AU,Weekly!$A267,'nabati '!$AV:$AV,Weekly!$C$1)/60</f>
        <v>0</v>
      </c>
      <c r="L267" s="21">
        <f>+SUMIFS('nabati '!AY:AY,'nabati '!$BB:$BB,Weekly!$A267,'nabati '!$BC:$BC,Weekly!$C$1)/20</f>
        <v>0</v>
      </c>
      <c r="M267" s="344">
        <f>+SUMIFS('nabati '!BF:BF,'nabati '!$BI:$BI,Weekly!$A267,'nabati '!$BG:$BG,Weekly!$C$1)/6</f>
        <v>0</v>
      </c>
      <c r="N267" s="345">
        <f>+SUMIFS('nabati '!BM:BM,'nabati '!BP:BP,Weekly!$A267,'nabati '!BN:BN,Weekly!$C$1)/6</f>
        <v>0</v>
      </c>
      <c r="O267" s="365">
        <f t="shared" ref="O267:O281" si="18">+SUMPRODUCT($E$1:$N$1,E267:N267)</f>
        <v>0</v>
      </c>
    </row>
    <row r="268" spans="1:15" s="69" customFormat="1" ht="12.75">
      <c r="A268" s="303"/>
      <c r="B268" s="304"/>
      <c r="C268" s="305"/>
      <c r="D268" s="306" t="s">
        <v>325</v>
      </c>
      <c r="E268" s="350">
        <f t="shared" ref="E268:N268" si="19">+SUM(E269:E338)</f>
        <v>91</v>
      </c>
      <c r="F268" s="350">
        <f t="shared" si="19"/>
        <v>26</v>
      </c>
      <c r="G268" s="350">
        <f t="shared" si="19"/>
        <v>0</v>
      </c>
      <c r="H268" s="350">
        <f t="shared" si="19"/>
        <v>0</v>
      </c>
      <c r="I268" s="350">
        <f t="shared" si="19"/>
        <v>0</v>
      </c>
      <c r="J268" s="350">
        <f t="shared" si="19"/>
        <v>0</v>
      </c>
      <c r="K268" s="350">
        <f t="shared" si="19"/>
        <v>0</v>
      </c>
      <c r="L268" s="350">
        <f t="shared" si="19"/>
        <v>0</v>
      </c>
      <c r="M268" s="350">
        <f t="shared" si="19"/>
        <v>0</v>
      </c>
      <c r="N268" s="332">
        <f t="shared" si="19"/>
        <v>0</v>
      </c>
      <c r="O268" s="333">
        <f t="shared" si="18"/>
        <v>16415.099999999999</v>
      </c>
    </row>
    <row r="269" spans="1:15" s="266" customFormat="1" ht="12.75">
      <c r="A269" s="372" t="s">
        <v>326</v>
      </c>
      <c r="B269" s="358" t="s">
        <v>31</v>
      </c>
      <c r="C269" s="19" t="s">
        <v>327</v>
      </c>
      <c r="D269" s="359" t="s">
        <v>328</v>
      </c>
      <c r="E269" s="21">
        <f>+SUMIFS('nabati '!B:B,'nabati '!$E:$E,Weekly!$A269,'nabati '!$F:$F,Weekly!$C$1)/6</f>
        <v>0</v>
      </c>
      <c r="F269" s="21">
        <f>+SUMIFS('nabati '!I:I,'nabati '!$L:$L,Weekly!$A269,'nabati '!$M:$M,Weekly!$C$1)/6</f>
        <v>0</v>
      </c>
      <c r="G269" s="21">
        <f>+SUMIFS('nabati '!P:P,'nabati '!$S:$S,Weekly!$A269,'nabati '!$T:$T,Weekly!$C$1)/60</f>
        <v>0</v>
      </c>
      <c r="H269" s="21">
        <f>+SUMIFS('nabati '!W:W,'nabati '!$Z:$Z,Weekly!$A269,'nabati '!$AA:$AA,Weekly!$C$1)/6</f>
        <v>0</v>
      </c>
      <c r="I269" s="21">
        <f>+SUMIFS('nabati '!AD:AD,'nabati '!$AG:$AG,Weekly!$A269,'nabati '!$AH:$AH,Weekly!$C$1)/60</f>
        <v>0</v>
      </c>
      <c r="J269" s="21">
        <f>+SUMIFS('nabati '!AK:AK,'nabati '!$AN:$AN,Weekly!$A269,'nabati '!$AO:$AO,Weekly!$C$1)/60</f>
        <v>0</v>
      </c>
      <c r="K269" s="21">
        <f>+SUMIFS('nabati '!AR:AR,'nabati '!$AU:$AU,Weekly!$A269,'nabati '!$AV:$AV,Weekly!$C$1)/60</f>
        <v>0</v>
      </c>
      <c r="L269" s="21">
        <f>+SUMIFS('nabati '!AY:AY,'nabati '!$BB:$BB,Weekly!$A269,'nabati '!$BC:$BC,Weekly!$C$1)/20</f>
        <v>0</v>
      </c>
      <c r="M269" s="378">
        <f>+SUMIFS('nabati '!BF:BF,'nabati '!$BI:$BI,Weekly!$A269,'nabati '!$BG:$BG,Weekly!$C$1)/6</f>
        <v>0</v>
      </c>
      <c r="N269" s="379">
        <f>+SUMIFS('nabati '!BM:BM,'nabati '!BP:BP,Weekly!$A269,'nabati '!BN:BN,Weekly!$C$1)/6</f>
        <v>0</v>
      </c>
      <c r="O269" s="380">
        <f t="shared" si="18"/>
        <v>0</v>
      </c>
    </row>
    <row r="270" spans="1:15" s="267" customFormat="1" ht="12.75" hidden="1" outlineLevel="1">
      <c r="A270" s="370" t="s">
        <v>329</v>
      </c>
      <c r="B270" s="205" t="s">
        <v>31</v>
      </c>
      <c r="C270" s="188" t="s">
        <v>330</v>
      </c>
      <c r="D270" s="359" t="s">
        <v>328</v>
      </c>
      <c r="E270" s="21">
        <f>+SUMIFS('nabati '!B:B,'nabati '!$E:$E,Weekly!$A270,'nabati '!$F:$F,Weekly!$C$1)/6</f>
        <v>10</v>
      </c>
      <c r="F270" s="21">
        <f>+SUMIFS('nabati '!I:I,'nabati '!$L:$L,Weekly!$A270,'nabati '!$M:$M,Weekly!$C$1)/6</f>
        <v>0</v>
      </c>
      <c r="G270" s="21">
        <f>+SUMIFS('nabati '!P:P,'nabati '!$S:$S,Weekly!$A270,'nabati '!$T:$T,Weekly!$C$1)/60</f>
        <v>0</v>
      </c>
      <c r="H270" s="21">
        <f>+SUMIFS('nabati '!W:W,'nabati '!$Z:$Z,Weekly!$A270,'nabati '!$AA:$AA,Weekly!$C$1)/6</f>
        <v>0</v>
      </c>
      <c r="I270" s="21">
        <f>+SUMIFS('nabati '!AD:AD,'nabati '!$AG:$AG,Weekly!$A270,'nabati '!$AH:$AH,Weekly!$C$1)/60</f>
        <v>0</v>
      </c>
      <c r="J270" s="21">
        <f>+SUMIFS('nabati '!AK:AK,'nabati '!$AN:$AN,Weekly!$A270,'nabati '!$AO:$AO,Weekly!$C$1)/60</f>
        <v>0</v>
      </c>
      <c r="K270" s="21">
        <f>+SUMIFS('nabati '!AR:AR,'nabati '!$AU:$AU,Weekly!$A270,'nabati '!$AV:$AV,Weekly!$C$1)/60</f>
        <v>0</v>
      </c>
      <c r="L270" s="21">
        <f>+SUMIFS('nabati '!AY:AY,'nabati '!$BB:$BB,Weekly!$A270,'nabati '!$BC:$BC,Weekly!$C$1)/20</f>
        <v>0</v>
      </c>
      <c r="M270" s="381">
        <f>+SUMIFS('nabati '!BF:BF,'nabati '!$BI:$BI,Weekly!$A270,'nabati '!$BG:$BG,Weekly!$C$1)/6</f>
        <v>0</v>
      </c>
      <c r="N270" s="382">
        <f>+SUMIFS('nabati '!BM:BM,'nabati '!BP:BP,Weekly!$A270,'nabati '!BN:BN,Weekly!$C$1)/6</f>
        <v>0</v>
      </c>
      <c r="O270" s="383">
        <f t="shared" si="18"/>
        <v>1259</v>
      </c>
    </row>
    <row r="271" spans="1:15" s="267" customFormat="1" ht="12.75" hidden="1" outlineLevel="1">
      <c r="A271" s="370" t="s">
        <v>331</v>
      </c>
      <c r="B271" s="205" t="s">
        <v>31</v>
      </c>
      <c r="C271" s="188" t="s">
        <v>332</v>
      </c>
      <c r="D271" s="359" t="s">
        <v>328</v>
      </c>
      <c r="E271" s="21">
        <f>+SUMIFS('nabati '!B:B,'nabati '!$E:$E,Weekly!$A271,'nabati '!$F:$F,Weekly!$C$1)/6</f>
        <v>3</v>
      </c>
      <c r="F271" s="21">
        <f>+SUMIFS('nabati '!I:I,'nabati '!$L:$L,Weekly!$A271,'nabati '!$M:$M,Weekly!$C$1)/6</f>
        <v>0</v>
      </c>
      <c r="G271" s="21">
        <f>+SUMIFS('nabati '!P:P,'nabati '!$S:$S,Weekly!$A271,'nabati '!$T:$T,Weekly!$C$1)/60</f>
        <v>0</v>
      </c>
      <c r="H271" s="21">
        <f>+SUMIFS('nabati '!W:W,'nabati '!$Z:$Z,Weekly!$A271,'nabati '!$AA:$AA,Weekly!$C$1)/6</f>
        <v>0</v>
      </c>
      <c r="I271" s="21">
        <f>+SUMIFS('nabati '!AD:AD,'nabati '!$AG:$AG,Weekly!$A271,'nabati '!$AH:$AH,Weekly!$C$1)/60</f>
        <v>0</v>
      </c>
      <c r="J271" s="21">
        <f>+SUMIFS('nabati '!AK:AK,'nabati '!$AN:$AN,Weekly!$A271,'nabati '!$AO:$AO,Weekly!$C$1)/60</f>
        <v>0</v>
      </c>
      <c r="K271" s="21">
        <f>+SUMIFS('nabati '!AR:AR,'nabati '!$AU:$AU,Weekly!$A271,'nabati '!$AV:$AV,Weekly!$C$1)/60</f>
        <v>0</v>
      </c>
      <c r="L271" s="21">
        <f>+SUMIFS('nabati '!AY:AY,'nabati '!$BB:$BB,Weekly!$A271,'nabati '!$BC:$BC,Weekly!$C$1)/20</f>
        <v>0</v>
      </c>
      <c r="M271" s="381">
        <f>+SUMIFS('nabati '!BF:BF,'nabati '!$BI:$BI,Weekly!$A271,'nabati '!$BG:$BG,Weekly!$C$1)/6</f>
        <v>0</v>
      </c>
      <c r="N271" s="382">
        <f>+SUMIFS('nabati '!BM:BM,'nabati '!BP:BP,Weekly!$A271,'nabati '!BN:BN,Weekly!$C$1)/6</f>
        <v>0</v>
      </c>
      <c r="O271" s="383">
        <f t="shared" si="18"/>
        <v>377.70000000000005</v>
      </c>
    </row>
    <row r="272" spans="1:15" s="266" customFormat="1" ht="12.75" hidden="1" outlineLevel="1">
      <c r="A272" s="372" t="s">
        <v>333</v>
      </c>
      <c r="B272" s="358" t="s">
        <v>31</v>
      </c>
      <c r="C272" s="19" t="s">
        <v>334</v>
      </c>
      <c r="D272" s="359" t="s">
        <v>328</v>
      </c>
      <c r="E272" s="21">
        <f>+SUMIFS('nabati '!B:B,'nabati '!$E:$E,Weekly!$A272,'nabati '!$F:$F,Weekly!$C$1)/6</f>
        <v>30</v>
      </c>
      <c r="F272" s="21">
        <f>+SUMIFS('nabati '!I:I,'nabati '!$L:$L,Weekly!$A272,'nabati '!$M:$M,Weekly!$C$1)/6</f>
        <v>0</v>
      </c>
      <c r="G272" s="21">
        <f>+SUMIFS('nabati '!P:P,'nabati '!$S:$S,Weekly!$A272,'nabati '!$T:$T,Weekly!$C$1)/60</f>
        <v>0</v>
      </c>
      <c r="H272" s="21">
        <f>+SUMIFS('nabati '!W:W,'nabati '!$Z:$Z,Weekly!$A272,'nabati '!$AA:$AA,Weekly!$C$1)/6</f>
        <v>0</v>
      </c>
      <c r="I272" s="21">
        <f>+SUMIFS('nabati '!AD:AD,'nabati '!$AG:$AG,Weekly!$A272,'nabati '!$AH:$AH,Weekly!$C$1)/60</f>
        <v>0</v>
      </c>
      <c r="J272" s="21">
        <f>+SUMIFS('nabati '!AK:AK,'nabati '!$AN:$AN,Weekly!$A272,'nabati '!$AO:$AO,Weekly!$C$1)/60</f>
        <v>0</v>
      </c>
      <c r="K272" s="21">
        <f>+SUMIFS('nabati '!AR:AR,'nabati '!$AU:$AU,Weekly!$A272,'nabati '!$AV:$AV,Weekly!$C$1)/60</f>
        <v>0</v>
      </c>
      <c r="L272" s="21">
        <f>+SUMIFS('nabati '!AY:AY,'nabati '!$BB:$BB,Weekly!$A272,'nabati '!$BC:$BC,Weekly!$C$1)/20</f>
        <v>0</v>
      </c>
      <c r="M272" s="378">
        <f>+SUMIFS('nabati '!BF:BF,'nabati '!$BI:$BI,Weekly!$A272,'nabati '!$BG:$BG,Weekly!$C$1)/6</f>
        <v>0</v>
      </c>
      <c r="N272" s="379">
        <f>+SUMIFS('nabati '!BM:BM,'nabati '!BP:BP,Weekly!$A272,'nabati '!BN:BN,Weekly!$C$1)/6</f>
        <v>0</v>
      </c>
      <c r="O272" s="380">
        <f t="shared" si="18"/>
        <v>3777</v>
      </c>
    </row>
    <row r="273" spans="1:15" s="267" customFormat="1" ht="12.75" hidden="1" outlineLevel="1">
      <c r="A273" s="370" t="s">
        <v>335</v>
      </c>
      <c r="B273" s="205" t="s">
        <v>31</v>
      </c>
      <c r="C273" s="188" t="s">
        <v>336</v>
      </c>
      <c r="D273" s="359" t="s">
        <v>328</v>
      </c>
      <c r="E273" s="21">
        <f>+SUMIFS('nabati '!B:B,'nabati '!$E:$E,Weekly!$A273,'nabati '!$F:$F,Weekly!$C$1)/6</f>
        <v>0</v>
      </c>
      <c r="F273" s="21">
        <f>+SUMIFS('nabati '!I:I,'nabati '!$L:$L,Weekly!$A273,'nabati '!$M:$M,Weekly!$C$1)/6</f>
        <v>20</v>
      </c>
      <c r="G273" s="21">
        <f>+SUMIFS('nabati '!P:P,'nabati '!$S:$S,Weekly!$A273,'nabati '!$T:$T,Weekly!$C$1)/60</f>
        <v>0</v>
      </c>
      <c r="H273" s="21">
        <f>+SUMIFS('nabati '!W:W,'nabati '!$Z:$Z,Weekly!$A273,'nabati '!$AA:$AA,Weekly!$C$1)/6</f>
        <v>0</v>
      </c>
      <c r="I273" s="21">
        <f>+SUMIFS('nabati '!AD:AD,'nabati '!$AG:$AG,Weekly!$A273,'nabati '!$AH:$AH,Weekly!$C$1)/60</f>
        <v>0</v>
      </c>
      <c r="J273" s="21">
        <f>+SUMIFS('nabati '!AK:AK,'nabati '!$AN:$AN,Weekly!$A273,'nabati '!$AO:$AO,Weekly!$C$1)/60</f>
        <v>0</v>
      </c>
      <c r="K273" s="21">
        <f>+SUMIFS('nabati '!AR:AR,'nabati '!$AU:$AU,Weekly!$A273,'nabati '!$AV:$AV,Weekly!$C$1)/60</f>
        <v>0</v>
      </c>
      <c r="L273" s="21">
        <f>+SUMIFS('nabati '!AY:AY,'nabati '!$BB:$BB,Weekly!$A273,'nabati '!$BC:$BC,Weekly!$C$1)/20</f>
        <v>0</v>
      </c>
      <c r="M273" s="381">
        <f>+SUMIFS('nabati '!BF:BF,'nabati '!$BI:$BI,Weekly!$A273,'nabati '!$BG:$BG,Weekly!$C$1)/6</f>
        <v>0</v>
      </c>
      <c r="N273" s="382">
        <f>+SUMIFS('nabati '!BM:BM,'nabati '!BP:BP,Weekly!$A273,'nabati '!BN:BN,Weekly!$C$1)/6</f>
        <v>0</v>
      </c>
      <c r="O273" s="383">
        <f t="shared" si="18"/>
        <v>3814</v>
      </c>
    </row>
    <row r="274" spans="1:15" s="267" customFormat="1" ht="12.75" hidden="1" outlineLevel="1">
      <c r="A274" s="370" t="s">
        <v>337</v>
      </c>
      <c r="B274" s="205" t="s">
        <v>31</v>
      </c>
      <c r="C274" s="188" t="s">
        <v>338</v>
      </c>
      <c r="D274" s="359" t="s">
        <v>328</v>
      </c>
      <c r="E274" s="21">
        <f>+SUMIFS('nabati '!B:B,'nabati '!$E:$E,Weekly!$A274,'nabati '!$F:$F,Weekly!$C$1)/6</f>
        <v>0</v>
      </c>
      <c r="F274" s="21">
        <f>+SUMIFS('nabati '!I:I,'nabati '!$L:$L,Weekly!$A274,'nabati '!$M:$M,Weekly!$C$1)/6</f>
        <v>0</v>
      </c>
      <c r="G274" s="21">
        <f>+SUMIFS('nabati '!P:P,'nabati '!$S:$S,Weekly!$A274,'nabati '!$T:$T,Weekly!$C$1)/60</f>
        <v>0</v>
      </c>
      <c r="H274" s="21">
        <f>+SUMIFS('nabati '!W:W,'nabati '!$Z:$Z,Weekly!$A274,'nabati '!$AA:$AA,Weekly!$C$1)/6</f>
        <v>0</v>
      </c>
      <c r="I274" s="21">
        <f>+SUMIFS('nabati '!AD:AD,'nabati '!$AG:$AG,Weekly!$A274,'nabati '!$AH:$AH,Weekly!$C$1)/60</f>
        <v>0</v>
      </c>
      <c r="J274" s="21">
        <f>+SUMIFS('nabati '!AK:AK,'nabati '!$AN:$AN,Weekly!$A274,'nabati '!$AO:$AO,Weekly!$C$1)/60</f>
        <v>0</v>
      </c>
      <c r="K274" s="21">
        <f>+SUMIFS('nabati '!AR:AR,'nabati '!$AU:$AU,Weekly!$A274,'nabati '!$AV:$AV,Weekly!$C$1)/60</f>
        <v>0</v>
      </c>
      <c r="L274" s="21">
        <f>+SUMIFS('nabati '!AY:AY,'nabati '!$BB:$BB,Weekly!$A274,'nabati '!$BC:$BC,Weekly!$C$1)/20</f>
        <v>0</v>
      </c>
      <c r="M274" s="381">
        <f>+SUMIFS('nabati '!BF:BF,'nabati '!$BI:$BI,Weekly!$A274,'nabati '!$BG:$BG,Weekly!$C$1)/6</f>
        <v>0</v>
      </c>
      <c r="N274" s="382">
        <f>+SUMIFS('nabati '!BM:BM,'nabati '!BP:BP,Weekly!$A274,'nabati '!BN:BN,Weekly!$C$1)/6</f>
        <v>0</v>
      </c>
      <c r="O274" s="383">
        <f t="shared" si="18"/>
        <v>0</v>
      </c>
    </row>
    <row r="275" spans="1:15" s="267" customFormat="1" ht="12.75" hidden="1" outlineLevel="1">
      <c r="A275" s="370" t="s">
        <v>339</v>
      </c>
      <c r="B275" s="205" t="s">
        <v>31</v>
      </c>
      <c r="C275" s="188" t="s">
        <v>340</v>
      </c>
      <c r="D275" s="359" t="s">
        <v>328</v>
      </c>
      <c r="E275" s="21">
        <f>+SUMIFS('nabati '!B:B,'nabati '!$E:$E,Weekly!$A275,'nabati '!$F:$F,Weekly!$C$1)/6</f>
        <v>10</v>
      </c>
      <c r="F275" s="21">
        <f>+SUMIFS('nabati '!I:I,'nabati '!$L:$L,Weekly!$A275,'nabati '!$M:$M,Weekly!$C$1)/6</f>
        <v>0</v>
      </c>
      <c r="G275" s="21">
        <f>+SUMIFS('nabati '!P:P,'nabati '!$S:$S,Weekly!$A275,'nabati '!$T:$T,Weekly!$C$1)/60</f>
        <v>0</v>
      </c>
      <c r="H275" s="21">
        <f>+SUMIFS('nabati '!W:W,'nabati '!$Z:$Z,Weekly!$A275,'nabati '!$AA:$AA,Weekly!$C$1)/6</f>
        <v>0</v>
      </c>
      <c r="I275" s="21">
        <f>+SUMIFS('nabati '!AD:AD,'nabati '!$AG:$AG,Weekly!$A275,'nabati '!$AH:$AH,Weekly!$C$1)/60</f>
        <v>0</v>
      </c>
      <c r="J275" s="21">
        <f>+SUMIFS('nabati '!AK:AK,'nabati '!$AN:$AN,Weekly!$A275,'nabati '!$AO:$AO,Weekly!$C$1)/60</f>
        <v>0</v>
      </c>
      <c r="K275" s="21">
        <f>+SUMIFS('nabati '!AR:AR,'nabati '!$AU:$AU,Weekly!$A275,'nabati '!$AV:$AV,Weekly!$C$1)/60</f>
        <v>0</v>
      </c>
      <c r="L275" s="21">
        <f>+SUMIFS('nabati '!AY:AY,'nabati '!$BB:$BB,Weekly!$A275,'nabati '!$BC:$BC,Weekly!$C$1)/20</f>
        <v>0</v>
      </c>
      <c r="M275" s="381">
        <f>+SUMIFS('nabati '!BF:BF,'nabati '!$BI:$BI,Weekly!$A275,'nabati '!$BG:$BG,Weekly!$C$1)/6</f>
        <v>0</v>
      </c>
      <c r="N275" s="382">
        <f>+SUMIFS('nabati '!BM:BM,'nabati '!BP:BP,Weekly!$A275,'nabati '!BN:BN,Weekly!$C$1)/6</f>
        <v>0</v>
      </c>
      <c r="O275" s="383">
        <f t="shared" si="18"/>
        <v>1259</v>
      </c>
    </row>
    <row r="276" spans="1:15" s="267" customFormat="1" ht="12.75" hidden="1" outlineLevel="1">
      <c r="A276" s="370" t="s">
        <v>341</v>
      </c>
      <c r="B276" s="205" t="s">
        <v>31</v>
      </c>
      <c r="C276" s="188" t="s">
        <v>342</v>
      </c>
      <c r="D276" s="359" t="s">
        <v>328</v>
      </c>
      <c r="E276" s="21">
        <f>+SUMIFS('nabati '!B:B,'nabati '!$E:$E,Weekly!$A276,'nabati '!$F:$F,Weekly!$C$1)/6</f>
        <v>3</v>
      </c>
      <c r="F276" s="21">
        <f>+SUMIFS('nabati '!I:I,'nabati '!$L:$L,Weekly!$A276,'nabati '!$M:$M,Weekly!$C$1)/6</f>
        <v>0</v>
      </c>
      <c r="G276" s="21">
        <f>+SUMIFS('nabati '!P:P,'nabati '!$S:$S,Weekly!$A276,'nabati '!$T:$T,Weekly!$C$1)/60</f>
        <v>0</v>
      </c>
      <c r="H276" s="21">
        <f>+SUMIFS('nabati '!W:W,'nabati '!$Z:$Z,Weekly!$A276,'nabati '!$AA:$AA,Weekly!$C$1)/6</f>
        <v>0</v>
      </c>
      <c r="I276" s="21">
        <f>+SUMIFS('nabati '!AD:AD,'nabati '!$AG:$AG,Weekly!$A276,'nabati '!$AH:$AH,Weekly!$C$1)/60</f>
        <v>0</v>
      </c>
      <c r="J276" s="21">
        <f>+SUMIFS('nabati '!AK:AK,'nabati '!$AN:$AN,Weekly!$A276,'nabati '!$AO:$AO,Weekly!$C$1)/60</f>
        <v>0</v>
      </c>
      <c r="K276" s="21">
        <f>+SUMIFS('nabati '!AR:AR,'nabati '!$AU:$AU,Weekly!$A276,'nabati '!$AV:$AV,Weekly!$C$1)/60</f>
        <v>0</v>
      </c>
      <c r="L276" s="21">
        <f>+SUMIFS('nabati '!AY:AY,'nabati '!$BB:$BB,Weekly!$A276,'nabati '!$BC:$BC,Weekly!$C$1)/20</f>
        <v>0</v>
      </c>
      <c r="M276" s="381">
        <f>+SUMIFS('nabati '!BF:BF,'nabati '!$BI:$BI,Weekly!$A276,'nabati '!$BG:$BG,Weekly!$C$1)/6</f>
        <v>0</v>
      </c>
      <c r="N276" s="382">
        <f>+SUMIFS('nabati '!BM:BM,'nabati '!BP:BP,Weekly!$A276,'nabati '!BN:BN,Weekly!$C$1)/6</f>
        <v>0</v>
      </c>
      <c r="O276" s="383">
        <f t="shared" si="18"/>
        <v>377.70000000000005</v>
      </c>
    </row>
    <row r="277" spans="1:15" s="266" customFormat="1" ht="12.75" hidden="1" outlineLevel="1">
      <c r="A277" s="372">
        <v>548</v>
      </c>
      <c r="B277" s="358" t="s">
        <v>31</v>
      </c>
      <c r="C277" s="19" t="s">
        <v>343</v>
      </c>
      <c r="D277" s="359" t="s">
        <v>328</v>
      </c>
      <c r="E277" s="21">
        <f>+SUMIFS('nabati '!B:B,'nabati '!$E:$E,Weekly!$A277,'nabati '!$F:$F,Weekly!$C$1)/6</f>
        <v>0</v>
      </c>
      <c r="F277" s="21">
        <f>+SUMIFS('nabati '!I:I,'nabati '!$L:$L,Weekly!$A277,'nabati '!$M:$M,Weekly!$C$1)/6</f>
        <v>0</v>
      </c>
      <c r="G277" s="21">
        <f>+SUMIFS('nabati '!P:P,'nabati '!$S:$S,Weekly!$A277,'nabati '!$T:$T,Weekly!$C$1)/60</f>
        <v>0</v>
      </c>
      <c r="H277" s="21">
        <f>+SUMIFS('nabati '!W:W,'nabati '!$Z:$Z,Weekly!$A277,'nabati '!$AA:$AA,Weekly!$C$1)/6</f>
        <v>0</v>
      </c>
      <c r="I277" s="21">
        <f>+SUMIFS('nabati '!AD:AD,'nabati '!$AG:$AG,Weekly!$A277,'nabati '!$AH:$AH,Weekly!$C$1)/60</f>
        <v>0</v>
      </c>
      <c r="J277" s="21">
        <f>+SUMIFS('nabati '!AK:AK,'nabati '!$AN:$AN,Weekly!$A277,'nabati '!$AO:$AO,Weekly!$C$1)/60</f>
        <v>0</v>
      </c>
      <c r="K277" s="21">
        <f>+SUMIFS('nabati '!AR:AR,'nabati '!$AU:$AU,Weekly!$A277,'nabati '!$AV:$AV,Weekly!$C$1)/60</f>
        <v>0</v>
      </c>
      <c r="L277" s="21">
        <f>+SUMIFS('nabati '!AY:AY,'nabati '!$BB:$BB,Weekly!$A277,'nabati '!$BC:$BC,Weekly!$C$1)/20</f>
        <v>0</v>
      </c>
      <c r="M277" s="378">
        <f>+SUMIFS('nabati '!BF:BF,'nabati '!$BI:$BI,Weekly!$A277,'nabati '!$BG:$BG,Weekly!$C$1)/6</f>
        <v>0</v>
      </c>
      <c r="N277" s="379">
        <f>+SUMIFS('nabati '!BM:BM,'nabati '!BP:BP,Weekly!$A277,'nabati '!BN:BN,Weekly!$C$1)/6</f>
        <v>0</v>
      </c>
      <c r="O277" s="380">
        <f t="shared" si="18"/>
        <v>0</v>
      </c>
    </row>
    <row r="278" spans="1:15" s="266" customFormat="1" ht="12.75" hidden="1" outlineLevel="1">
      <c r="A278" s="372">
        <v>399</v>
      </c>
      <c r="B278" s="358" t="s">
        <v>31</v>
      </c>
      <c r="C278" s="19" t="s">
        <v>344</v>
      </c>
      <c r="D278" s="359" t="s">
        <v>328</v>
      </c>
      <c r="E278" s="21">
        <f>+SUMIFS('nabati '!B:B,'nabati '!$E:$E,Weekly!$A278,'nabati '!$F:$F,Weekly!$C$1)/6</f>
        <v>0</v>
      </c>
      <c r="F278" s="21">
        <f>+SUMIFS('nabati '!I:I,'nabati '!$L:$L,Weekly!$A278,'nabati '!$M:$M,Weekly!$C$1)/6</f>
        <v>0</v>
      </c>
      <c r="G278" s="21">
        <f>+SUMIFS('nabati '!P:P,'nabati '!$S:$S,Weekly!$A278,'nabati '!$T:$T,Weekly!$C$1)/60</f>
        <v>0</v>
      </c>
      <c r="H278" s="21">
        <f>+SUMIFS('nabati '!W:W,'nabati '!$Z:$Z,Weekly!$A278,'nabati '!$AA:$AA,Weekly!$C$1)/6</f>
        <v>0</v>
      </c>
      <c r="I278" s="21">
        <f>+SUMIFS('nabati '!AD:AD,'nabati '!$AG:$AG,Weekly!$A278,'nabati '!$AH:$AH,Weekly!$C$1)/60</f>
        <v>0</v>
      </c>
      <c r="J278" s="21">
        <f>+SUMIFS('nabati '!AK:AK,'nabati '!$AN:$AN,Weekly!$A278,'nabati '!$AO:$AO,Weekly!$C$1)/60</f>
        <v>0</v>
      </c>
      <c r="K278" s="21">
        <f>+SUMIFS('nabati '!AR:AR,'nabati '!$AU:$AU,Weekly!$A278,'nabati '!$AV:$AV,Weekly!$C$1)/60</f>
        <v>0</v>
      </c>
      <c r="L278" s="21">
        <f>+SUMIFS('nabati '!AY:AY,'nabati '!$BB:$BB,Weekly!$A278,'nabati '!$BC:$BC,Weekly!$C$1)/20</f>
        <v>0</v>
      </c>
      <c r="M278" s="378">
        <f>+SUMIFS('nabati '!BF:BF,'nabati '!$BI:$BI,Weekly!$A278,'nabati '!$BG:$BG,Weekly!$C$1)/6</f>
        <v>0</v>
      </c>
      <c r="N278" s="379">
        <f>+SUMIFS('nabati '!BM:BM,'nabati '!BP:BP,Weekly!$A278,'nabati '!BN:BN,Weekly!$C$1)/6</f>
        <v>0</v>
      </c>
      <c r="O278" s="380">
        <f t="shared" si="18"/>
        <v>0</v>
      </c>
    </row>
    <row r="279" spans="1:15" s="266" customFormat="1" ht="12.75" hidden="1" outlineLevel="1">
      <c r="A279" s="358">
        <v>4203</v>
      </c>
      <c r="B279" s="358"/>
      <c r="C279" s="377" t="s">
        <v>345</v>
      </c>
      <c r="D279" s="359" t="s">
        <v>328</v>
      </c>
      <c r="E279" s="21">
        <f>+SUMIFS('nabati '!B:B,'nabati '!$E:$E,Weekly!$A279,'nabati '!$F:$F,Weekly!$C$1)/6</f>
        <v>0</v>
      </c>
      <c r="F279" s="21">
        <f>+SUMIFS('nabati '!I:I,'nabati '!$L:$L,Weekly!$A279,'nabati '!$M:$M,Weekly!$C$1)/6</f>
        <v>0</v>
      </c>
      <c r="G279" s="21">
        <f>+SUMIFS('nabati '!P:P,'nabati '!$S:$S,Weekly!$A279,'nabati '!$T:$T,Weekly!$C$1)/60</f>
        <v>0</v>
      </c>
      <c r="H279" s="21">
        <f>+SUMIFS('nabati '!W:W,'nabati '!$Z:$Z,Weekly!$A279,'nabati '!$AA:$AA,Weekly!$C$1)/6</f>
        <v>0</v>
      </c>
      <c r="I279" s="21">
        <f>+SUMIFS('nabati '!AD:AD,'nabati '!$AG:$AG,Weekly!$A279,'nabati '!$AH:$AH,Weekly!$C$1)/60</f>
        <v>0</v>
      </c>
      <c r="J279" s="21">
        <f>+SUMIFS('nabati '!AK:AK,'nabati '!$AN:$AN,Weekly!$A279,'nabati '!$AO:$AO,Weekly!$C$1)/60</f>
        <v>0</v>
      </c>
      <c r="K279" s="21">
        <f>+SUMIFS('nabati '!AR:AR,'nabati '!$AU:$AU,Weekly!$A279,'nabati '!$AV:$AV,Weekly!$C$1)/60</f>
        <v>0</v>
      </c>
      <c r="L279" s="21">
        <f>+SUMIFS('nabati '!AY:AY,'nabati '!$BB:$BB,Weekly!$A279,'nabati '!$BC:$BC,Weekly!$C$1)/20</f>
        <v>0</v>
      </c>
      <c r="M279" s="378">
        <f>+SUMIFS('nabati '!BF:BF,'nabati '!$BI:$BI,Weekly!$A279,'nabati '!$BG:$BG,Weekly!$C$1)/6</f>
        <v>0</v>
      </c>
      <c r="N279" s="379">
        <f>+SUMIFS('nabati '!BM:BM,'nabati '!BP:BP,Weekly!$A279,'nabati '!BN:BN,Weekly!$C$1)/6</f>
        <v>0</v>
      </c>
      <c r="O279" s="380">
        <f t="shared" si="18"/>
        <v>0</v>
      </c>
    </row>
    <row r="280" spans="1:15" s="266" customFormat="1" ht="12.75" hidden="1" outlineLevel="1">
      <c r="A280" s="315">
        <v>211</v>
      </c>
      <c r="B280" s="358" t="s">
        <v>53</v>
      </c>
      <c r="C280" s="195" t="s">
        <v>346</v>
      </c>
      <c r="D280" s="359" t="s">
        <v>328</v>
      </c>
      <c r="E280" s="21">
        <f>+SUMIFS('nabati '!B:B,'nabati '!$E:$E,Weekly!$A280,'nabati '!$F:$F,Weekly!$C$1)/6</f>
        <v>0</v>
      </c>
      <c r="F280" s="21">
        <f>+SUMIFS('nabati '!I:I,'nabati '!$L:$L,Weekly!$A280,'nabati '!$M:$M,Weekly!$C$1)/6</f>
        <v>0</v>
      </c>
      <c r="G280" s="21">
        <f>+SUMIFS('nabati '!P:P,'nabati '!$S:$S,Weekly!$A280,'nabati '!$T:$T,Weekly!$C$1)/60</f>
        <v>0</v>
      </c>
      <c r="H280" s="21">
        <f>+SUMIFS('nabati '!W:W,'nabati '!$Z:$Z,Weekly!$A280,'nabati '!$AA:$AA,Weekly!$C$1)/6</f>
        <v>0</v>
      </c>
      <c r="I280" s="21">
        <f>+SUMIFS('nabati '!AD:AD,'nabati '!$AG:$AG,Weekly!$A280,'nabati '!$AH:$AH,Weekly!$C$1)/60</f>
        <v>0</v>
      </c>
      <c r="J280" s="21">
        <f>+SUMIFS('nabati '!AK:AK,'nabati '!$AN:$AN,Weekly!$A280,'nabati '!$AO:$AO,Weekly!$C$1)/60</f>
        <v>0</v>
      </c>
      <c r="K280" s="21">
        <f>+SUMIFS('nabati '!AR:AR,'nabati '!$AU:$AU,Weekly!$A280,'nabati '!$AV:$AV,Weekly!$C$1)/60</f>
        <v>0</v>
      </c>
      <c r="L280" s="21">
        <f>+SUMIFS('nabati '!AY:AY,'nabati '!$BB:$BB,Weekly!$A280,'nabati '!$BC:$BC,Weekly!$C$1)/20</f>
        <v>0</v>
      </c>
      <c r="M280" s="378">
        <f>+SUMIFS('nabati '!BF:BF,'nabati '!$BI:$BI,Weekly!$A280,'nabati '!$BG:$BG,Weekly!$C$1)/6</f>
        <v>0</v>
      </c>
      <c r="N280" s="379">
        <f>+SUMIFS('nabati '!BM:BM,'nabati '!BP:BP,Weekly!$A280,'nabati '!BN:BN,Weekly!$C$1)/6</f>
        <v>0</v>
      </c>
      <c r="O280" s="380">
        <f t="shared" si="18"/>
        <v>0</v>
      </c>
    </row>
    <row r="281" spans="1:15" s="266" customFormat="1" ht="12.75" hidden="1" outlineLevel="1">
      <c r="A281" s="315">
        <v>213</v>
      </c>
      <c r="B281" s="205" t="s">
        <v>53</v>
      </c>
      <c r="C281" s="195" t="s">
        <v>347</v>
      </c>
      <c r="D281" s="359" t="s">
        <v>328</v>
      </c>
      <c r="E281" s="21">
        <f>+SUMIFS('nabati '!B:B,'nabati '!$E:$E,Weekly!$A281,'nabati '!$F:$F,Weekly!$C$1)/6</f>
        <v>0</v>
      </c>
      <c r="F281" s="21">
        <f>+SUMIFS('nabati '!I:I,'nabati '!$L:$L,Weekly!$A281,'nabati '!$M:$M,Weekly!$C$1)/6</f>
        <v>0</v>
      </c>
      <c r="G281" s="21">
        <f>+SUMIFS('nabati '!P:P,'nabati '!$S:$S,Weekly!$A281,'nabati '!$T:$T,Weekly!$C$1)/60</f>
        <v>0</v>
      </c>
      <c r="H281" s="21">
        <f>+SUMIFS('nabati '!W:W,'nabati '!$Z:$Z,Weekly!$A281,'nabati '!$AA:$AA,Weekly!$C$1)/6</f>
        <v>0</v>
      </c>
      <c r="I281" s="21">
        <f>+SUMIFS('nabati '!AD:AD,'nabati '!$AG:$AG,Weekly!$A281,'nabati '!$AH:$AH,Weekly!$C$1)/60</f>
        <v>0</v>
      </c>
      <c r="J281" s="21">
        <f>+SUMIFS('nabati '!AK:AK,'nabati '!$AN:$AN,Weekly!$A281,'nabati '!$AO:$AO,Weekly!$C$1)/60</f>
        <v>0</v>
      </c>
      <c r="K281" s="21">
        <f>+SUMIFS('nabati '!AR:AR,'nabati '!$AU:$AU,Weekly!$A281,'nabati '!$AV:$AV,Weekly!$C$1)/60</f>
        <v>0</v>
      </c>
      <c r="L281" s="21">
        <f>+SUMIFS('nabati '!AY:AY,'nabati '!$BB:$BB,Weekly!$A281,'nabati '!$BC:$BC,Weekly!$C$1)/20</f>
        <v>0</v>
      </c>
      <c r="M281" s="378">
        <f>+SUMIFS('nabati '!BF:BF,'nabati '!$BI:$BI,Weekly!$A281,'nabati '!$BG:$BG,Weekly!$C$1)/6</f>
        <v>0</v>
      </c>
      <c r="N281" s="379">
        <f>+SUMIFS('nabati '!BM:BM,'nabati '!BP:BP,Weekly!$A281,'nabati '!BN:BN,Weekly!$C$1)/6</f>
        <v>0</v>
      </c>
      <c r="O281" s="380">
        <f t="shared" si="18"/>
        <v>0</v>
      </c>
    </row>
    <row r="282" spans="1:15" s="266" customFormat="1" ht="12.75" hidden="1" outlineLevel="1">
      <c r="A282" s="315">
        <v>218</v>
      </c>
      <c r="B282" s="205" t="s">
        <v>53</v>
      </c>
      <c r="C282" s="195" t="s">
        <v>348</v>
      </c>
      <c r="D282" s="359" t="s">
        <v>328</v>
      </c>
      <c r="E282" s="21">
        <f>+SUMIFS('nabati '!B:B,'nabati '!$E:$E,Weekly!$A282,'nabati '!$F:$F,Weekly!$C$1)/6</f>
        <v>5</v>
      </c>
      <c r="F282" s="21">
        <f>+SUMIFS('nabati '!I:I,'nabati '!$L:$L,Weekly!$A282,'nabati '!$M:$M,Weekly!$C$1)/6</f>
        <v>0</v>
      </c>
      <c r="G282" s="21">
        <f>+SUMIFS('nabati '!P:P,'nabati '!$S:$S,Weekly!$A282,'nabati '!$T:$T,Weekly!$C$1)/60</f>
        <v>0</v>
      </c>
      <c r="H282" s="21">
        <f>+SUMIFS('nabati '!W:W,'nabati '!$Z:$Z,Weekly!$A282,'nabati '!$AA:$AA,Weekly!$C$1)/6</f>
        <v>0</v>
      </c>
      <c r="I282" s="21">
        <f>+SUMIFS('nabati '!AD:AD,'nabati '!$AG:$AG,Weekly!$A282,'nabati '!$AH:$AH,Weekly!$C$1)/60</f>
        <v>0</v>
      </c>
      <c r="J282" s="21">
        <f>+SUMIFS('nabati '!AK:AK,'nabati '!$AN:$AN,Weekly!$A282,'nabati '!$AO:$AO,Weekly!$C$1)/60</f>
        <v>0</v>
      </c>
      <c r="K282" s="21">
        <f>+SUMIFS('nabati '!AR:AR,'nabati '!$AU:$AU,Weekly!$A282,'nabati '!$AV:$AV,Weekly!$C$1)/60</f>
        <v>0</v>
      </c>
      <c r="L282" s="21">
        <f>+SUMIFS('nabati '!AY:AY,'nabati '!$BB:$BB,Weekly!$A282,'nabati '!$BC:$BC,Weekly!$C$1)/20</f>
        <v>0</v>
      </c>
      <c r="M282" s="378">
        <f>+SUMIFS('nabati '!BF:BF,'nabati '!$BI:$BI,Weekly!$A282,'nabati '!$BG:$BG,Weekly!$C$1)/6</f>
        <v>0</v>
      </c>
      <c r="N282" s="379">
        <f>+SUMIFS('nabati '!BM:BM,'nabati '!BP:BP,Weekly!$A282,'nabati '!BN:BN,Weekly!$C$1)/6</f>
        <v>0</v>
      </c>
      <c r="O282" s="380">
        <f t="shared" ref="O282:O303" si="20">+SUMPRODUCT($E$1:$N$1,E282:N282)</f>
        <v>629.5</v>
      </c>
    </row>
    <row r="283" spans="1:15" s="266" customFormat="1" ht="12.75" hidden="1" outlineLevel="1">
      <c r="A283" s="315">
        <v>239</v>
      </c>
      <c r="B283" s="205" t="s">
        <v>53</v>
      </c>
      <c r="C283" s="195" t="s">
        <v>349</v>
      </c>
      <c r="D283" s="359" t="s">
        <v>328</v>
      </c>
      <c r="E283" s="21">
        <f>+SUMIFS('nabati '!B:B,'nabati '!$E:$E,Weekly!$A283,'nabati '!$F:$F,Weekly!$C$1)/6</f>
        <v>1</v>
      </c>
      <c r="F283" s="21">
        <f>+SUMIFS('nabati '!I:I,'nabati '!$L:$L,Weekly!$A283,'nabati '!$M:$M,Weekly!$C$1)/6</f>
        <v>0</v>
      </c>
      <c r="G283" s="21">
        <f>+SUMIFS('nabati '!P:P,'nabati '!$S:$S,Weekly!$A283,'nabati '!$T:$T,Weekly!$C$1)/60</f>
        <v>0</v>
      </c>
      <c r="H283" s="21">
        <f>+SUMIFS('nabati '!W:W,'nabati '!$Z:$Z,Weekly!$A283,'nabati '!$AA:$AA,Weekly!$C$1)/6</f>
        <v>0</v>
      </c>
      <c r="I283" s="21">
        <f>+SUMIFS('nabati '!AD:AD,'nabati '!$AG:$AG,Weekly!$A283,'nabati '!$AH:$AH,Weekly!$C$1)/60</f>
        <v>0</v>
      </c>
      <c r="J283" s="21">
        <f>+SUMIFS('nabati '!AK:AK,'nabati '!$AN:$AN,Weekly!$A283,'nabati '!$AO:$AO,Weekly!$C$1)/60</f>
        <v>0</v>
      </c>
      <c r="K283" s="21">
        <f>+SUMIFS('nabati '!AR:AR,'nabati '!$AU:$AU,Weekly!$A283,'nabati '!$AV:$AV,Weekly!$C$1)/60</f>
        <v>0</v>
      </c>
      <c r="L283" s="21">
        <f>+SUMIFS('nabati '!AY:AY,'nabati '!$BB:$BB,Weekly!$A283,'nabati '!$BC:$BC,Weekly!$C$1)/20</f>
        <v>0</v>
      </c>
      <c r="M283" s="334">
        <f>+SUMIFS('nabati '!BF:BF,'nabati '!$BI:$BI,Weekly!$A283,'nabati '!$BG:$BG,Weekly!$C$1)/6</f>
        <v>0</v>
      </c>
      <c r="N283" s="335">
        <f>+SUMIFS('nabati '!BM:BM,'nabati '!BP:BP,Weekly!$A283,'nabati '!BN:BN,Weekly!$C$1)/6</f>
        <v>0</v>
      </c>
      <c r="O283" s="336">
        <f t="shared" si="20"/>
        <v>125.9</v>
      </c>
    </row>
    <row r="284" spans="1:15" s="266" customFormat="1" ht="12.75" hidden="1" outlineLevel="1">
      <c r="A284" s="315">
        <v>247</v>
      </c>
      <c r="B284" s="205" t="s">
        <v>53</v>
      </c>
      <c r="C284" s="195" t="s">
        <v>350</v>
      </c>
      <c r="D284" s="359" t="s">
        <v>328</v>
      </c>
      <c r="E284" s="21">
        <f>+SUMIFS('nabati '!B:B,'nabati '!$E:$E,Weekly!$A284,'nabati '!$F:$F,Weekly!$C$1)/6</f>
        <v>2</v>
      </c>
      <c r="F284" s="21">
        <f>+SUMIFS('nabati '!I:I,'nabati '!$L:$L,Weekly!$A284,'nabati '!$M:$M,Weekly!$C$1)/6</f>
        <v>0</v>
      </c>
      <c r="G284" s="21">
        <f>+SUMIFS('nabati '!P:P,'nabati '!$S:$S,Weekly!$A284,'nabati '!$T:$T,Weekly!$C$1)/60</f>
        <v>0</v>
      </c>
      <c r="H284" s="21">
        <f>+SUMIFS('nabati '!W:W,'nabati '!$Z:$Z,Weekly!$A284,'nabati '!$AA:$AA,Weekly!$C$1)/6</f>
        <v>0</v>
      </c>
      <c r="I284" s="21">
        <f>+SUMIFS('nabati '!AD:AD,'nabati '!$AG:$AG,Weekly!$A284,'nabati '!$AH:$AH,Weekly!$C$1)/60</f>
        <v>0</v>
      </c>
      <c r="J284" s="21">
        <f>+SUMIFS('nabati '!AK:AK,'nabati '!$AN:$AN,Weekly!$A284,'nabati '!$AO:$AO,Weekly!$C$1)/60</f>
        <v>0</v>
      </c>
      <c r="K284" s="21">
        <f>+SUMIFS('nabati '!AR:AR,'nabati '!$AU:$AU,Weekly!$A284,'nabati '!$AV:$AV,Weekly!$C$1)/60</f>
        <v>0</v>
      </c>
      <c r="L284" s="21">
        <f>+SUMIFS('nabati '!AY:AY,'nabati '!$BB:$BB,Weekly!$A284,'nabati '!$BC:$BC,Weekly!$C$1)/20</f>
        <v>0</v>
      </c>
      <c r="M284" s="334">
        <f>+SUMIFS('nabati '!BF:BF,'nabati '!$BI:$BI,Weekly!$A284,'nabati '!$BG:$BG,Weekly!$C$1)/6</f>
        <v>0</v>
      </c>
      <c r="N284" s="335">
        <f>+SUMIFS('nabati '!BM:BM,'nabati '!BP:BP,Weekly!$A284,'nabati '!BN:BN,Weekly!$C$1)/6</f>
        <v>0</v>
      </c>
      <c r="O284" s="336">
        <f t="shared" si="20"/>
        <v>251.8</v>
      </c>
    </row>
    <row r="285" spans="1:15" s="266" customFormat="1" ht="12.75" hidden="1" outlineLevel="1">
      <c r="A285" s="315">
        <v>249</v>
      </c>
      <c r="B285" s="205" t="s">
        <v>53</v>
      </c>
      <c r="C285" s="195" t="s">
        <v>351</v>
      </c>
      <c r="D285" s="359" t="s">
        <v>328</v>
      </c>
      <c r="E285" s="21">
        <f>+SUMIFS('nabati '!B:B,'nabati '!$E:$E,Weekly!$A285,'nabati '!$F:$F,Weekly!$C$1)/6</f>
        <v>0</v>
      </c>
      <c r="F285" s="21">
        <f>+SUMIFS('nabati '!I:I,'nabati '!$L:$L,Weekly!$A285,'nabati '!$M:$M,Weekly!$C$1)/6</f>
        <v>0</v>
      </c>
      <c r="G285" s="21">
        <f>+SUMIFS('nabati '!P:P,'nabati '!$S:$S,Weekly!$A285,'nabati '!$T:$T,Weekly!$C$1)/60</f>
        <v>0</v>
      </c>
      <c r="H285" s="21">
        <f>+SUMIFS('nabati '!W:W,'nabati '!$Z:$Z,Weekly!$A285,'nabati '!$AA:$AA,Weekly!$C$1)/6</f>
        <v>0</v>
      </c>
      <c r="I285" s="21">
        <f>+SUMIFS('nabati '!AD:AD,'nabati '!$AG:$AG,Weekly!$A285,'nabati '!$AH:$AH,Weekly!$C$1)/60</f>
        <v>0</v>
      </c>
      <c r="J285" s="21">
        <f>+SUMIFS('nabati '!AK:AK,'nabati '!$AN:$AN,Weekly!$A285,'nabati '!$AO:$AO,Weekly!$C$1)/60</f>
        <v>0</v>
      </c>
      <c r="K285" s="21">
        <f>+SUMIFS('nabati '!AR:AR,'nabati '!$AU:$AU,Weekly!$A285,'nabati '!$AV:$AV,Weekly!$C$1)/60</f>
        <v>0</v>
      </c>
      <c r="L285" s="21">
        <f>+SUMIFS('nabati '!AY:AY,'nabati '!$BB:$BB,Weekly!$A285,'nabati '!$BC:$BC,Weekly!$C$1)/20</f>
        <v>0</v>
      </c>
      <c r="M285" s="334">
        <f>+SUMIFS('nabati '!BF:BF,'nabati '!$BI:$BI,Weekly!$A285,'nabati '!$BG:$BG,Weekly!$C$1)/6</f>
        <v>0</v>
      </c>
      <c r="N285" s="335">
        <f>+SUMIFS('nabati '!BM:BM,'nabati '!BP:BP,Weekly!$A285,'nabati '!BN:BN,Weekly!$C$1)/6</f>
        <v>0</v>
      </c>
      <c r="O285" s="336">
        <f t="shared" si="20"/>
        <v>0</v>
      </c>
    </row>
    <row r="286" spans="1:15" s="266" customFormat="1" ht="12.75" hidden="1" outlineLevel="1">
      <c r="A286" s="315">
        <v>252</v>
      </c>
      <c r="B286" s="205" t="s">
        <v>53</v>
      </c>
      <c r="C286" s="195" t="s">
        <v>352</v>
      </c>
      <c r="D286" s="359" t="s">
        <v>328</v>
      </c>
      <c r="E286" s="21">
        <f>+SUMIFS('nabati '!B:B,'nabati '!$E:$E,Weekly!$A286,'nabati '!$F:$F,Weekly!$C$1)/6</f>
        <v>0</v>
      </c>
      <c r="F286" s="21">
        <f>+SUMIFS('nabati '!I:I,'nabati '!$L:$L,Weekly!$A286,'nabati '!$M:$M,Weekly!$C$1)/6</f>
        <v>0</v>
      </c>
      <c r="G286" s="21">
        <f>+SUMIFS('nabati '!P:P,'nabati '!$S:$S,Weekly!$A286,'nabati '!$T:$T,Weekly!$C$1)/60</f>
        <v>0</v>
      </c>
      <c r="H286" s="21">
        <f>+SUMIFS('nabati '!W:W,'nabati '!$Z:$Z,Weekly!$A286,'nabati '!$AA:$AA,Weekly!$C$1)/6</f>
        <v>0</v>
      </c>
      <c r="I286" s="21">
        <f>+SUMIFS('nabati '!AD:AD,'nabati '!$AG:$AG,Weekly!$A286,'nabati '!$AH:$AH,Weekly!$C$1)/60</f>
        <v>0</v>
      </c>
      <c r="J286" s="21">
        <f>+SUMIFS('nabati '!AK:AK,'nabati '!$AN:$AN,Weekly!$A286,'nabati '!$AO:$AO,Weekly!$C$1)/60</f>
        <v>0</v>
      </c>
      <c r="K286" s="21">
        <f>+SUMIFS('nabati '!AR:AR,'nabati '!$AU:$AU,Weekly!$A286,'nabati '!$AV:$AV,Weekly!$C$1)/60</f>
        <v>0</v>
      </c>
      <c r="L286" s="21">
        <f>+SUMIFS('nabati '!AY:AY,'nabati '!$BB:$BB,Weekly!$A286,'nabati '!$BC:$BC,Weekly!$C$1)/20</f>
        <v>0</v>
      </c>
      <c r="M286" s="334">
        <f>+SUMIFS('nabati '!BF:BF,'nabati '!$BI:$BI,Weekly!$A286,'nabati '!$BG:$BG,Weekly!$C$1)/6</f>
        <v>0</v>
      </c>
      <c r="N286" s="335">
        <f>+SUMIFS('nabati '!BM:BM,'nabati '!BP:BP,Weekly!$A286,'nabati '!BN:BN,Weekly!$C$1)/6</f>
        <v>0</v>
      </c>
      <c r="O286" s="336">
        <f t="shared" si="20"/>
        <v>0</v>
      </c>
    </row>
    <row r="287" spans="1:15" s="266" customFormat="1" ht="12.75" hidden="1" outlineLevel="1">
      <c r="A287" s="315">
        <v>254</v>
      </c>
      <c r="B287" s="205" t="s">
        <v>53</v>
      </c>
      <c r="C287" s="195" t="s">
        <v>353</v>
      </c>
      <c r="D287" s="359" t="s">
        <v>328</v>
      </c>
      <c r="E287" s="21">
        <f>+SUMIFS('nabati '!B:B,'nabati '!$E:$E,Weekly!$A287,'nabati '!$F:$F,Weekly!$C$1)/6</f>
        <v>0</v>
      </c>
      <c r="F287" s="21">
        <f>+SUMIFS('nabati '!I:I,'nabati '!$L:$L,Weekly!$A287,'nabati '!$M:$M,Weekly!$C$1)/6</f>
        <v>0</v>
      </c>
      <c r="G287" s="21">
        <f>+SUMIFS('nabati '!P:P,'nabati '!$S:$S,Weekly!$A287,'nabati '!$T:$T,Weekly!$C$1)/60</f>
        <v>0</v>
      </c>
      <c r="H287" s="21">
        <f>+SUMIFS('nabati '!W:W,'nabati '!$Z:$Z,Weekly!$A287,'nabati '!$AA:$AA,Weekly!$C$1)/6</f>
        <v>0</v>
      </c>
      <c r="I287" s="21">
        <f>+SUMIFS('nabati '!AD:AD,'nabati '!$AG:$AG,Weekly!$A287,'nabati '!$AH:$AH,Weekly!$C$1)/60</f>
        <v>0</v>
      </c>
      <c r="J287" s="21">
        <f>+SUMIFS('nabati '!AK:AK,'nabati '!$AN:$AN,Weekly!$A287,'nabati '!$AO:$AO,Weekly!$C$1)/60</f>
        <v>0</v>
      </c>
      <c r="K287" s="21">
        <f>+SUMIFS('nabati '!AR:AR,'nabati '!$AU:$AU,Weekly!$A287,'nabati '!$AV:$AV,Weekly!$C$1)/60</f>
        <v>0</v>
      </c>
      <c r="L287" s="21">
        <f>+SUMIFS('nabati '!AY:AY,'nabati '!$BB:$BB,Weekly!$A287,'nabati '!$BC:$BC,Weekly!$C$1)/20</f>
        <v>0</v>
      </c>
      <c r="M287" s="334">
        <f>+SUMIFS('nabati '!BF:BF,'nabati '!$BI:$BI,Weekly!$A287,'nabati '!$BG:$BG,Weekly!$C$1)/6</f>
        <v>0</v>
      </c>
      <c r="N287" s="335">
        <f>+SUMIFS('nabati '!BM:BM,'nabati '!BP:BP,Weekly!$A287,'nabati '!BN:BN,Weekly!$C$1)/6</f>
        <v>0</v>
      </c>
      <c r="O287" s="336">
        <f t="shared" si="20"/>
        <v>0</v>
      </c>
    </row>
    <row r="288" spans="1:15" s="266" customFormat="1" ht="12.75" hidden="1" outlineLevel="1">
      <c r="A288" s="315">
        <v>255</v>
      </c>
      <c r="B288" s="205" t="s">
        <v>53</v>
      </c>
      <c r="C288" s="195" t="s">
        <v>354</v>
      </c>
      <c r="D288" s="359" t="s">
        <v>328</v>
      </c>
      <c r="E288" s="21">
        <f>+SUMIFS('nabati '!B:B,'nabati '!$E:$E,Weekly!$A288,'nabati '!$F:$F,Weekly!$C$1)/6</f>
        <v>0</v>
      </c>
      <c r="F288" s="21">
        <f>+SUMIFS('nabati '!I:I,'nabati '!$L:$L,Weekly!$A288,'nabati '!$M:$M,Weekly!$C$1)/6</f>
        <v>0</v>
      </c>
      <c r="G288" s="21">
        <f>+SUMIFS('nabati '!P:P,'nabati '!$S:$S,Weekly!$A288,'nabati '!$T:$T,Weekly!$C$1)/60</f>
        <v>0</v>
      </c>
      <c r="H288" s="21">
        <f>+SUMIFS('nabati '!W:W,'nabati '!$Z:$Z,Weekly!$A288,'nabati '!$AA:$AA,Weekly!$C$1)/6</f>
        <v>0</v>
      </c>
      <c r="I288" s="21">
        <f>+SUMIFS('nabati '!AD:AD,'nabati '!$AG:$AG,Weekly!$A288,'nabati '!$AH:$AH,Weekly!$C$1)/60</f>
        <v>0</v>
      </c>
      <c r="J288" s="21">
        <f>+SUMIFS('nabati '!AK:AK,'nabati '!$AN:$AN,Weekly!$A288,'nabati '!$AO:$AO,Weekly!$C$1)/60</f>
        <v>0</v>
      </c>
      <c r="K288" s="21">
        <f>+SUMIFS('nabati '!AR:AR,'nabati '!$AU:$AU,Weekly!$A288,'nabati '!$AV:$AV,Weekly!$C$1)/60</f>
        <v>0</v>
      </c>
      <c r="L288" s="21">
        <f>+SUMIFS('nabati '!AY:AY,'nabati '!$BB:$BB,Weekly!$A288,'nabati '!$BC:$BC,Weekly!$C$1)/20</f>
        <v>0</v>
      </c>
      <c r="M288" s="334">
        <f>+SUMIFS('nabati '!BF:BF,'nabati '!$BI:$BI,Weekly!$A288,'nabati '!$BG:$BG,Weekly!$C$1)/6</f>
        <v>0</v>
      </c>
      <c r="N288" s="335">
        <f>+SUMIFS('nabati '!BM:BM,'nabati '!BP:BP,Weekly!$A288,'nabati '!BN:BN,Weekly!$C$1)/6</f>
        <v>0</v>
      </c>
      <c r="O288" s="336">
        <f t="shared" si="20"/>
        <v>0</v>
      </c>
    </row>
    <row r="289" spans="1:15" s="266" customFormat="1" ht="12.75" hidden="1" outlineLevel="1">
      <c r="A289" s="315">
        <v>256</v>
      </c>
      <c r="B289" s="205" t="s">
        <v>53</v>
      </c>
      <c r="C289" s="195" t="s">
        <v>355</v>
      </c>
      <c r="D289" s="359" t="s">
        <v>328</v>
      </c>
      <c r="E289" s="21">
        <f>+SUMIFS('nabati '!B:B,'nabati '!$E:$E,Weekly!$A289,'nabati '!$F:$F,Weekly!$C$1)/6</f>
        <v>3</v>
      </c>
      <c r="F289" s="21">
        <f>+SUMIFS('nabati '!I:I,'nabati '!$L:$L,Weekly!$A289,'nabati '!$M:$M,Weekly!$C$1)/6</f>
        <v>0</v>
      </c>
      <c r="G289" s="21">
        <f>+SUMIFS('nabati '!P:P,'nabati '!$S:$S,Weekly!$A289,'nabati '!$T:$T,Weekly!$C$1)/60</f>
        <v>0</v>
      </c>
      <c r="H289" s="21">
        <f>+SUMIFS('nabati '!W:W,'nabati '!$Z:$Z,Weekly!$A289,'nabati '!$AA:$AA,Weekly!$C$1)/6</f>
        <v>0</v>
      </c>
      <c r="I289" s="21">
        <f>+SUMIFS('nabati '!AD:AD,'nabati '!$AG:$AG,Weekly!$A289,'nabati '!$AH:$AH,Weekly!$C$1)/60</f>
        <v>0</v>
      </c>
      <c r="J289" s="21">
        <f>+SUMIFS('nabati '!AK:AK,'nabati '!$AN:$AN,Weekly!$A289,'nabati '!$AO:$AO,Weekly!$C$1)/60</f>
        <v>0</v>
      </c>
      <c r="K289" s="21">
        <f>+SUMIFS('nabati '!AR:AR,'nabati '!$AU:$AU,Weekly!$A289,'nabati '!$AV:$AV,Weekly!$C$1)/60</f>
        <v>0</v>
      </c>
      <c r="L289" s="21">
        <f>+SUMIFS('nabati '!AY:AY,'nabati '!$BB:$BB,Weekly!$A289,'nabati '!$BC:$BC,Weekly!$C$1)/20</f>
        <v>0</v>
      </c>
      <c r="M289" s="334">
        <f>+SUMIFS('nabati '!BF:BF,'nabati '!$BI:$BI,Weekly!$A289,'nabati '!$BG:$BG,Weekly!$C$1)/6</f>
        <v>0</v>
      </c>
      <c r="N289" s="335">
        <f>+SUMIFS('nabati '!BM:BM,'nabati '!BP:BP,Weekly!$A289,'nabati '!BN:BN,Weekly!$C$1)/6</f>
        <v>0</v>
      </c>
      <c r="O289" s="336">
        <f t="shared" si="20"/>
        <v>377.70000000000005</v>
      </c>
    </row>
    <row r="290" spans="1:15" s="266" customFormat="1" ht="12.75" hidden="1" outlineLevel="1">
      <c r="A290" s="315">
        <v>258</v>
      </c>
      <c r="B290" s="205" t="s">
        <v>53</v>
      </c>
      <c r="C290" s="195" t="s">
        <v>356</v>
      </c>
      <c r="D290" s="359" t="s">
        <v>328</v>
      </c>
      <c r="E290" s="21">
        <f>+SUMIFS('nabati '!B:B,'nabati '!$E:$E,Weekly!$A290,'nabati '!$F:$F,Weekly!$C$1)/6</f>
        <v>0</v>
      </c>
      <c r="F290" s="21">
        <f>+SUMIFS('nabati '!I:I,'nabati '!$L:$L,Weekly!$A290,'nabati '!$M:$M,Weekly!$C$1)/6</f>
        <v>0</v>
      </c>
      <c r="G290" s="21">
        <f>+SUMIFS('nabati '!P:P,'nabati '!$S:$S,Weekly!$A290,'nabati '!$T:$T,Weekly!$C$1)/60</f>
        <v>0</v>
      </c>
      <c r="H290" s="21">
        <f>+SUMIFS('nabati '!W:W,'nabati '!$Z:$Z,Weekly!$A290,'nabati '!$AA:$AA,Weekly!$C$1)/6</f>
        <v>0</v>
      </c>
      <c r="I290" s="21">
        <f>+SUMIFS('nabati '!AD:AD,'nabati '!$AG:$AG,Weekly!$A290,'nabati '!$AH:$AH,Weekly!$C$1)/60</f>
        <v>0</v>
      </c>
      <c r="J290" s="21">
        <f>+SUMIFS('nabati '!AK:AK,'nabati '!$AN:$AN,Weekly!$A290,'nabati '!$AO:$AO,Weekly!$C$1)/60</f>
        <v>0</v>
      </c>
      <c r="K290" s="21">
        <f>+SUMIFS('nabati '!AR:AR,'nabati '!$AU:$AU,Weekly!$A290,'nabati '!$AV:$AV,Weekly!$C$1)/60</f>
        <v>0</v>
      </c>
      <c r="L290" s="21">
        <f>+SUMIFS('nabati '!AY:AY,'nabati '!$BB:$BB,Weekly!$A290,'nabati '!$BC:$BC,Weekly!$C$1)/20</f>
        <v>0</v>
      </c>
      <c r="M290" s="378">
        <f>+SUMIFS('nabati '!BF:BF,'nabati '!$BI:$BI,Weekly!$A290,'nabati '!$BG:$BG,Weekly!$C$1)/6</f>
        <v>0</v>
      </c>
      <c r="N290" s="379">
        <f>+SUMIFS('nabati '!BM:BM,'nabati '!BP:BP,Weekly!$A290,'nabati '!BN:BN,Weekly!$C$1)/6</f>
        <v>0</v>
      </c>
      <c r="O290" s="380">
        <f t="shared" si="20"/>
        <v>0</v>
      </c>
    </row>
    <row r="291" spans="1:15" s="266" customFormat="1" ht="12.75" hidden="1" outlineLevel="1">
      <c r="A291" s="315">
        <v>262</v>
      </c>
      <c r="B291" s="205" t="s">
        <v>53</v>
      </c>
      <c r="C291" s="195" t="s">
        <v>357</v>
      </c>
      <c r="D291" s="359" t="s">
        <v>328</v>
      </c>
      <c r="E291" s="21">
        <f>+SUMIFS('nabati '!B:B,'nabati '!$E:$E,Weekly!$A291,'nabati '!$F:$F,Weekly!$C$1)/6</f>
        <v>0</v>
      </c>
      <c r="F291" s="21">
        <f>+SUMIFS('nabati '!I:I,'nabati '!$L:$L,Weekly!$A291,'nabati '!$M:$M,Weekly!$C$1)/6</f>
        <v>0</v>
      </c>
      <c r="G291" s="21">
        <f>+SUMIFS('nabati '!P:P,'nabati '!$S:$S,Weekly!$A291,'nabati '!$T:$T,Weekly!$C$1)/60</f>
        <v>0</v>
      </c>
      <c r="H291" s="21">
        <f>+SUMIFS('nabati '!W:W,'nabati '!$Z:$Z,Weekly!$A291,'nabati '!$AA:$AA,Weekly!$C$1)/6</f>
        <v>0</v>
      </c>
      <c r="I291" s="21">
        <f>+SUMIFS('nabati '!AD:AD,'nabati '!$AG:$AG,Weekly!$A291,'nabati '!$AH:$AH,Weekly!$C$1)/60</f>
        <v>0</v>
      </c>
      <c r="J291" s="21">
        <f>+SUMIFS('nabati '!AK:AK,'nabati '!$AN:$AN,Weekly!$A291,'nabati '!$AO:$AO,Weekly!$C$1)/60</f>
        <v>0</v>
      </c>
      <c r="K291" s="21">
        <f>+SUMIFS('nabati '!AR:AR,'nabati '!$AU:$AU,Weekly!$A291,'nabati '!$AV:$AV,Weekly!$C$1)/60</f>
        <v>0</v>
      </c>
      <c r="L291" s="21">
        <f>+SUMIFS('nabati '!AY:AY,'nabati '!$BB:$BB,Weekly!$A291,'nabati '!$BC:$BC,Weekly!$C$1)/20</f>
        <v>0</v>
      </c>
      <c r="M291" s="378">
        <f>+SUMIFS('nabati '!BF:BF,'nabati '!$BI:$BI,Weekly!$A291,'nabati '!$BG:$BG,Weekly!$C$1)/6</f>
        <v>0</v>
      </c>
      <c r="N291" s="379">
        <f>+SUMIFS('nabati '!BM:BM,'nabati '!BP:BP,Weekly!$A291,'nabati '!BN:BN,Weekly!$C$1)/6</f>
        <v>0</v>
      </c>
      <c r="O291" s="380">
        <f t="shared" si="20"/>
        <v>0</v>
      </c>
    </row>
    <row r="292" spans="1:15" s="266" customFormat="1" ht="12.75" hidden="1" outlineLevel="1">
      <c r="A292" s="315">
        <v>263</v>
      </c>
      <c r="B292" s="205" t="s">
        <v>53</v>
      </c>
      <c r="C292" s="195" t="s">
        <v>358</v>
      </c>
      <c r="D292" s="359" t="s">
        <v>328</v>
      </c>
      <c r="E292" s="21">
        <f>+SUMIFS('nabati '!B:B,'nabati '!$E:$E,Weekly!$A292,'nabati '!$F:$F,Weekly!$C$1)/6</f>
        <v>0</v>
      </c>
      <c r="F292" s="21">
        <f>+SUMIFS('nabati '!I:I,'nabati '!$L:$L,Weekly!$A292,'nabati '!$M:$M,Weekly!$C$1)/6</f>
        <v>0</v>
      </c>
      <c r="G292" s="21">
        <f>+SUMIFS('nabati '!P:P,'nabati '!$S:$S,Weekly!$A292,'nabati '!$T:$T,Weekly!$C$1)/60</f>
        <v>0</v>
      </c>
      <c r="H292" s="21">
        <f>+SUMIFS('nabati '!W:W,'nabati '!$Z:$Z,Weekly!$A292,'nabati '!$AA:$AA,Weekly!$C$1)/6</f>
        <v>0</v>
      </c>
      <c r="I292" s="21">
        <f>+SUMIFS('nabati '!AD:AD,'nabati '!$AG:$AG,Weekly!$A292,'nabati '!$AH:$AH,Weekly!$C$1)/60</f>
        <v>0</v>
      </c>
      <c r="J292" s="21">
        <f>+SUMIFS('nabati '!AK:AK,'nabati '!$AN:$AN,Weekly!$A292,'nabati '!$AO:$AO,Weekly!$C$1)/60</f>
        <v>0</v>
      </c>
      <c r="K292" s="21">
        <f>+SUMIFS('nabati '!AR:AR,'nabati '!$AU:$AU,Weekly!$A292,'nabati '!$AV:$AV,Weekly!$C$1)/60</f>
        <v>0</v>
      </c>
      <c r="L292" s="21">
        <f>+SUMIFS('nabati '!AY:AY,'nabati '!$BB:$BB,Weekly!$A292,'nabati '!$BC:$BC,Weekly!$C$1)/20</f>
        <v>0</v>
      </c>
      <c r="M292" s="334">
        <f>+SUMIFS('nabati '!BF:BF,'nabati '!$BI:$BI,Weekly!$A292,'nabati '!$BG:$BG,Weekly!$C$1)/6</f>
        <v>0</v>
      </c>
      <c r="N292" s="335">
        <f>+SUMIFS('nabati '!BM:BM,'nabati '!BP:BP,Weekly!$A292,'nabati '!BN:BN,Weekly!$C$1)/6</f>
        <v>0</v>
      </c>
      <c r="O292" s="336">
        <f t="shared" si="20"/>
        <v>0</v>
      </c>
    </row>
    <row r="293" spans="1:15" s="266" customFormat="1" ht="12.75" hidden="1" outlineLevel="1">
      <c r="A293" s="315">
        <v>272</v>
      </c>
      <c r="B293" s="205" t="s">
        <v>53</v>
      </c>
      <c r="C293" s="195" t="s">
        <v>359</v>
      </c>
      <c r="D293" s="359" t="s">
        <v>328</v>
      </c>
      <c r="E293" s="21">
        <f>+SUMIFS('nabati '!B:B,'nabati '!$E:$E,Weekly!$A293,'nabati '!$F:$F,Weekly!$C$1)/6</f>
        <v>1</v>
      </c>
      <c r="F293" s="21">
        <f>+SUMIFS('nabati '!I:I,'nabati '!$L:$L,Weekly!$A293,'nabati '!$M:$M,Weekly!$C$1)/6</f>
        <v>1</v>
      </c>
      <c r="G293" s="21">
        <f>+SUMIFS('nabati '!P:P,'nabati '!$S:$S,Weekly!$A293,'nabati '!$T:$T,Weekly!$C$1)/60</f>
        <v>0</v>
      </c>
      <c r="H293" s="21">
        <f>+SUMIFS('nabati '!W:W,'nabati '!$Z:$Z,Weekly!$A293,'nabati '!$AA:$AA,Weekly!$C$1)/6</f>
        <v>0</v>
      </c>
      <c r="I293" s="21">
        <f>+SUMIFS('nabati '!AD:AD,'nabati '!$AG:$AG,Weekly!$A293,'nabati '!$AH:$AH,Weekly!$C$1)/60</f>
        <v>0</v>
      </c>
      <c r="J293" s="21">
        <f>+SUMIFS('nabati '!AK:AK,'nabati '!$AN:$AN,Weekly!$A293,'nabati '!$AO:$AO,Weekly!$C$1)/60</f>
        <v>0</v>
      </c>
      <c r="K293" s="21">
        <f>+SUMIFS('nabati '!AR:AR,'nabati '!$AU:$AU,Weekly!$A293,'nabati '!$AV:$AV,Weekly!$C$1)/60</f>
        <v>0</v>
      </c>
      <c r="L293" s="21">
        <f>+SUMIFS('nabati '!AY:AY,'nabati '!$BB:$BB,Weekly!$A293,'nabati '!$BC:$BC,Weekly!$C$1)/20</f>
        <v>0</v>
      </c>
      <c r="M293" s="334">
        <f>+SUMIFS('nabati '!BF:BF,'nabati '!$BI:$BI,Weekly!$A293,'nabati '!$BG:$BG,Weekly!$C$1)/6</f>
        <v>0</v>
      </c>
      <c r="N293" s="335">
        <f>+SUMIFS('nabati '!BM:BM,'nabati '!BP:BP,Weekly!$A293,'nabati '!BN:BN,Weekly!$C$1)/6</f>
        <v>0</v>
      </c>
      <c r="O293" s="336">
        <f t="shared" si="20"/>
        <v>316.60000000000002</v>
      </c>
    </row>
    <row r="294" spans="1:15" s="266" customFormat="1" ht="12.75" hidden="1" outlineLevel="1">
      <c r="A294" s="315">
        <v>279</v>
      </c>
      <c r="B294" s="205" t="s">
        <v>53</v>
      </c>
      <c r="C294" s="195" t="s">
        <v>360</v>
      </c>
      <c r="D294" s="359" t="s">
        <v>328</v>
      </c>
      <c r="E294" s="21">
        <f>+SUMIFS('nabati '!B:B,'nabati '!$E:$E,Weekly!$A294,'nabati '!$F:$F,Weekly!$C$1)/6</f>
        <v>0</v>
      </c>
      <c r="F294" s="21">
        <f>+SUMIFS('nabati '!I:I,'nabati '!$L:$L,Weekly!$A294,'nabati '!$M:$M,Weekly!$C$1)/6</f>
        <v>0</v>
      </c>
      <c r="G294" s="21">
        <f>+SUMIFS('nabati '!P:P,'nabati '!$S:$S,Weekly!$A294,'nabati '!$T:$T,Weekly!$C$1)/60</f>
        <v>0</v>
      </c>
      <c r="H294" s="21">
        <f>+SUMIFS('nabati '!W:W,'nabati '!$Z:$Z,Weekly!$A294,'nabati '!$AA:$AA,Weekly!$C$1)/6</f>
        <v>0</v>
      </c>
      <c r="I294" s="21">
        <f>+SUMIFS('nabati '!AD:AD,'nabati '!$AG:$AG,Weekly!$A294,'nabati '!$AH:$AH,Weekly!$C$1)/60</f>
        <v>0</v>
      </c>
      <c r="J294" s="21">
        <f>+SUMIFS('nabati '!AK:AK,'nabati '!$AN:$AN,Weekly!$A294,'nabati '!$AO:$AO,Weekly!$C$1)/60</f>
        <v>0</v>
      </c>
      <c r="K294" s="21">
        <f>+SUMIFS('nabati '!AR:AR,'nabati '!$AU:$AU,Weekly!$A294,'nabati '!$AV:$AV,Weekly!$C$1)/60</f>
        <v>0</v>
      </c>
      <c r="L294" s="21">
        <f>+SUMIFS('nabati '!AY:AY,'nabati '!$BB:$BB,Weekly!$A294,'nabati '!$BC:$BC,Weekly!$C$1)/20</f>
        <v>0</v>
      </c>
      <c r="M294" s="334">
        <f>+SUMIFS('nabati '!BF:BF,'nabati '!$BI:$BI,Weekly!$A294,'nabati '!$BG:$BG,Weekly!$C$1)/6</f>
        <v>0</v>
      </c>
      <c r="N294" s="335">
        <f>+SUMIFS('nabati '!BM:BM,'nabati '!BP:BP,Weekly!$A294,'nabati '!BN:BN,Weekly!$C$1)/6</f>
        <v>0</v>
      </c>
      <c r="O294" s="336">
        <f t="shared" si="20"/>
        <v>0</v>
      </c>
    </row>
    <row r="295" spans="1:15" s="266" customFormat="1" ht="12.75" hidden="1" outlineLevel="1">
      <c r="A295" s="315">
        <v>281</v>
      </c>
      <c r="B295" s="205" t="s">
        <v>53</v>
      </c>
      <c r="C295" s="195" t="s">
        <v>361</v>
      </c>
      <c r="D295" s="359" t="s">
        <v>328</v>
      </c>
      <c r="E295" s="21">
        <f>+SUMIFS('nabati '!B:B,'nabati '!$E:$E,Weekly!$A295,'nabati '!$F:$F,Weekly!$C$1)/6</f>
        <v>1</v>
      </c>
      <c r="F295" s="21">
        <f>+SUMIFS('nabati '!I:I,'nabati '!$L:$L,Weekly!$A295,'nabati '!$M:$M,Weekly!$C$1)/6</f>
        <v>0</v>
      </c>
      <c r="G295" s="21">
        <f>+SUMIFS('nabati '!P:P,'nabati '!$S:$S,Weekly!$A295,'nabati '!$T:$T,Weekly!$C$1)/60</f>
        <v>0</v>
      </c>
      <c r="H295" s="21">
        <f>+SUMIFS('nabati '!W:W,'nabati '!$Z:$Z,Weekly!$A295,'nabati '!$AA:$AA,Weekly!$C$1)/6</f>
        <v>0</v>
      </c>
      <c r="I295" s="21">
        <f>+SUMIFS('nabati '!AD:AD,'nabati '!$AG:$AG,Weekly!$A295,'nabati '!$AH:$AH,Weekly!$C$1)/60</f>
        <v>0</v>
      </c>
      <c r="J295" s="21">
        <f>+SUMIFS('nabati '!AK:AK,'nabati '!$AN:$AN,Weekly!$A295,'nabati '!$AO:$AO,Weekly!$C$1)/60</f>
        <v>0</v>
      </c>
      <c r="K295" s="21">
        <f>+SUMIFS('nabati '!AR:AR,'nabati '!$AU:$AU,Weekly!$A295,'nabati '!$AV:$AV,Weekly!$C$1)/60</f>
        <v>0</v>
      </c>
      <c r="L295" s="21">
        <f>+SUMIFS('nabati '!AY:AY,'nabati '!$BB:$BB,Weekly!$A295,'nabati '!$BC:$BC,Weekly!$C$1)/20</f>
        <v>0</v>
      </c>
      <c r="M295" s="334">
        <f>+SUMIFS('nabati '!BF:BF,'nabati '!$BI:$BI,Weekly!$A295,'nabati '!$BG:$BG,Weekly!$C$1)/6</f>
        <v>0</v>
      </c>
      <c r="N295" s="335">
        <f>+SUMIFS('nabati '!BM:BM,'nabati '!BP:BP,Weekly!$A295,'nabati '!BN:BN,Weekly!$C$1)/6</f>
        <v>0</v>
      </c>
      <c r="O295" s="336">
        <f t="shared" si="20"/>
        <v>125.9</v>
      </c>
    </row>
    <row r="296" spans="1:15" s="267" customFormat="1" ht="12.75" hidden="1" outlineLevel="1">
      <c r="A296" s="315">
        <v>282</v>
      </c>
      <c r="B296" s="205" t="s">
        <v>53</v>
      </c>
      <c r="C296" s="195" t="s">
        <v>362</v>
      </c>
      <c r="D296" s="359" t="s">
        <v>328</v>
      </c>
      <c r="E296" s="21">
        <f>+SUMIFS('nabati '!B:B,'nabati '!$E:$E,Weekly!$A296,'nabati '!$F:$F,Weekly!$C$1)/6</f>
        <v>2</v>
      </c>
      <c r="F296" s="21">
        <f>+SUMIFS('nabati '!I:I,'nabati '!$L:$L,Weekly!$A296,'nabati '!$M:$M,Weekly!$C$1)/6</f>
        <v>1</v>
      </c>
      <c r="G296" s="21">
        <f>+SUMIFS('nabati '!P:P,'nabati '!$S:$S,Weekly!$A296,'nabati '!$T:$T,Weekly!$C$1)/60</f>
        <v>0</v>
      </c>
      <c r="H296" s="21">
        <f>+SUMIFS('nabati '!W:W,'nabati '!$Z:$Z,Weekly!$A296,'nabati '!$AA:$AA,Weekly!$C$1)/6</f>
        <v>0</v>
      </c>
      <c r="I296" s="21">
        <f>+SUMIFS('nabati '!AD:AD,'nabati '!$AG:$AG,Weekly!$A296,'nabati '!$AH:$AH,Weekly!$C$1)/60</f>
        <v>0</v>
      </c>
      <c r="J296" s="21">
        <f>+SUMIFS('nabati '!AK:AK,'nabati '!$AN:$AN,Weekly!$A296,'nabati '!$AO:$AO,Weekly!$C$1)/60</f>
        <v>0</v>
      </c>
      <c r="K296" s="21">
        <f>+SUMIFS('nabati '!AR:AR,'nabati '!$AU:$AU,Weekly!$A296,'nabati '!$AV:$AV,Weekly!$C$1)/60</f>
        <v>0</v>
      </c>
      <c r="L296" s="21">
        <f>+SUMIFS('nabati '!AY:AY,'nabati '!$BB:$BB,Weekly!$A296,'nabati '!$BC:$BC,Weekly!$C$1)/20</f>
        <v>0</v>
      </c>
      <c r="M296" s="337">
        <f>+SUMIFS('nabati '!BF:BF,'nabati '!$BI:$BI,Weekly!$A296,'nabati '!$BG:$BG,Weekly!$C$1)/6</f>
        <v>0</v>
      </c>
      <c r="N296" s="338">
        <f>+SUMIFS('nabati '!BM:BM,'nabati '!BP:BP,Weekly!$A296,'nabati '!BN:BN,Weekly!$C$1)/6</f>
        <v>0</v>
      </c>
      <c r="O296" s="339">
        <f t="shared" si="20"/>
        <v>442.5</v>
      </c>
    </row>
    <row r="297" spans="1:15" s="267" customFormat="1" ht="12.75" hidden="1" outlineLevel="1">
      <c r="A297" s="315">
        <v>286</v>
      </c>
      <c r="B297" s="205" t="s">
        <v>53</v>
      </c>
      <c r="C297" s="195" t="s">
        <v>363</v>
      </c>
      <c r="D297" s="359" t="s">
        <v>328</v>
      </c>
      <c r="E297" s="21">
        <f>+SUMIFS('nabati '!B:B,'nabati '!$E:$E,Weekly!$A297,'nabati '!$F:$F,Weekly!$C$1)/6</f>
        <v>0</v>
      </c>
      <c r="F297" s="21">
        <f>+SUMIFS('nabati '!I:I,'nabati '!$L:$L,Weekly!$A297,'nabati '!$M:$M,Weekly!$C$1)/6</f>
        <v>0</v>
      </c>
      <c r="G297" s="21">
        <f>+SUMIFS('nabati '!P:P,'nabati '!$S:$S,Weekly!$A297,'nabati '!$T:$T,Weekly!$C$1)/60</f>
        <v>0</v>
      </c>
      <c r="H297" s="21">
        <f>+SUMIFS('nabati '!W:W,'nabati '!$Z:$Z,Weekly!$A297,'nabati '!$AA:$AA,Weekly!$C$1)/6</f>
        <v>0</v>
      </c>
      <c r="I297" s="21">
        <f>+SUMIFS('nabati '!AD:AD,'nabati '!$AG:$AG,Weekly!$A297,'nabati '!$AH:$AH,Weekly!$C$1)/60</f>
        <v>0</v>
      </c>
      <c r="J297" s="21">
        <f>+SUMIFS('nabati '!AK:AK,'nabati '!$AN:$AN,Weekly!$A297,'nabati '!$AO:$AO,Weekly!$C$1)/60</f>
        <v>0</v>
      </c>
      <c r="K297" s="21">
        <f>+SUMIFS('nabati '!AR:AR,'nabati '!$AU:$AU,Weekly!$A297,'nabati '!$AV:$AV,Weekly!$C$1)/60</f>
        <v>0</v>
      </c>
      <c r="L297" s="21">
        <f>+SUMIFS('nabati '!AY:AY,'nabati '!$BB:$BB,Weekly!$A297,'nabati '!$BC:$BC,Weekly!$C$1)/20</f>
        <v>0</v>
      </c>
      <c r="M297" s="337">
        <f>+SUMIFS('nabati '!BF:BF,'nabati '!$BI:$BI,Weekly!$A297,'nabati '!$BG:$BG,Weekly!$C$1)/6</f>
        <v>0</v>
      </c>
      <c r="N297" s="338">
        <f>+SUMIFS('nabati '!BM:BM,'nabati '!BP:BP,Weekly!$A297,'nabati '!BN:BN,Weekly!$C$1)/6</f>
        <v>0</v>
      </c>
      <c r="O297" s="339">
        <f t="shared" si="20"/>
        <v>0</v>
      </c>
    </row>
    <row r="298" spans="1:15" s="267" customFormat="1" ht="12.75" hidden="1" outlineLevel="1">
      <c r="A298" s="315">
        <v>298</v>
      </c>
      <c r="B298" s="205" t="s">
        <v>53</v>
      </c>
      <c r="C298" s="195" t="s">
        <v>364</v>
      </c>
      <c r="D298" s="359" t="s">
        <v>328</v>
      </c>
      <c r="E298" s="21">
        <f>+SUMIFS('nabati '!B:B,'nabati '!$E:$E,Weekly!$A298,'nabati '!$F:$F,Weekly!$C$1)/6</f>
        <v>0</v>
      </c>
      <c r="F298" s="21">
        <f>+SUMIFS('nabati '!I:I,'nabati '!$L:$L,Weekly!$A298,'nabati '!$M:$M,Weekly!$C$1)/6</f>
        <v>0</v>
      </c>
      <c r="G298" s="21">
        <f>+SUMIFS('nabati '!P:P,'nabati '!$S:$S,Weekly!$A298,'nabati '!$T:$T,Weekly!$C$1)/60</f>
        <v>0</v>
      </c>
      <c r="H298" s="21">
        <f>+SUMIFS('nabati '!W:W,'nabati '!$Z:$Z,Weekly!$A298,'nabati '!$AA:$AA,Weekly!$C$1)/6</f>
        <v>0</v>
      </c>
      <c r="I298" s="21">
        <f>+SUMIFS('nabati '!AD:AD,'nabati '!$AG:$AG,Weekly!$A298,'nabati '!$AH:$AH,Weekly!$C$1)/60</f>
        <v>0</v>
      </c>
      <c r="J298" s="21">
        <f>+SUMIFS('nabati '!AK:AK,'nabati '!$AN:$AN,Weekly!$A298,'nabati '!$AO:$AO,Weekly!$C$1)/60</f>
        <v>0</v>
      </c>
      <c r="K298" s="21">
        <f>+SUMIFS('nabati '!AR:AR,'nabati '!$AU:$AU,Weekly!$A298,'nabati '!$AV:$AV,Weekly!$C$1)/60</f>
        <v>0</v>
      </c>
      <c r="L298" s="21">
        <f>+SUMIFS('nabati '!AY:AY,'nabati '!$BB:$BB,Weekly!$A298,'nabati '!$BC:$BC,Weekly!$C$1)/20</f>
        <v>0</v>
      </c>
      <c r="M298" s="337">
        <f>+SUMIFS('nabati '!BF:BF,'nabati '!$BI:$BI,Weekly!$A298,'nabati '!$BG:$BG,Weekly!$C$1)/6</f>
        <v>0</v>
      </c>
      <c r="N298" s="338">
        <f>+SUMIFS('nabati '!BM:BM,'nabati '!BP:BP,Weekly!$A298,'nabati '!BN:BN,Weekly!$C$1)/6</f>
        <v>0</v>
      </c>
      <c r="O298" s="339">
        <f t="shared" si="20"/>
        <v>0</v>
      </c>
    </row>
    <row r="299" spans="1:15" s="267" customFormat="1" ht="12.75" hidden="1" outlineLevel="1">
      <c r="A299" s="315">
        <v>404</v>
      </c>
      <c r="B299" s="205" t="s">
        <v>53</v>
      </c>
      <c r="C299" s="195" t="s">
        <v>365</v>
      </c>
      <c r="D299" s="359" t="s">
        <v>328</v>
      </c>
      <c r="E299" s="21">
        <f>+SUMIFS('nabati '!B:B,'nabati '!$E:$E,Weekly!$A299,'nabati '!$F:$F,Weekly!$C$1)/6</f>
        <v>0</v>
      </c>
      <c r="F299" s="21">
        <f>+SUMIFS('nabati '!I:I,'nabati '!$L:$L,Weekly!$A299,'nabati '!$M:$M,Weekly!$C$1)/6</f>
        <v>0</v>
      </c>
      <c r="G299" s="21">
        <f>+SUMIFS('nabati '!P:P,'nabati '!$S:$S,Weekly!$A299,'nabati '!$T:$T,Weekly!$C$1)/60</f>
        <v>0</v>
      </c>
      <c r="H299" s="21">
        <f>+SUMIFS('nabati '!W:W,'nabati '!$Z:$Z,Weekly!$A299,'nabati '!$AA:$AA,Weekly!$C$1)/6</f>
        <v>0</v>
      </c>
      <c r="I299" s="21">
        <f>+SUMIFS('nabati '!AD:AD,'nabati '!$AG:$AG,Weekly!$A299,'nabati '!$AH:$AH,Weekly!$C$1)/60</f>
        <v>0</v>
      </c>
      <c r="J299" s="21">
        <f>+SUMIFS('nabati '!AK:AK,'nabati '!$AN:$AN,Weekly!$A299,'nabati '!$AO:$AO,Weekly!$C$1)/60</f>
        <v>0</v>
      </c>
      <c r="K299" s="21">
        <f>+SUMIFS('nabati '!AR:AR,'nabati '!$AU:$AU,Weekly!$A299,'nabati '!$AV:$AV,Weekly!$C$1)/60</f>
        <v>0</v>
      </c>
      <c r="L299" s="21">
        <f>+SUMIFS('nabati '!AY:AY,'nabati '!$BB:$BB,Weekly!$A299,'nabati '!$BC:$BC,Weekly!$C$1)/20</f>
        <v>0</v>
      </c>
      <c r="M299" s="337">
        <f>+SUMIFS('nabati '!BF:BF,'nabati '!$BI:$BI,Weekly!$A299,'nabati '!$BG:$BG,Weekly!$C$1)/6</f>
        <v>0</v>
      </c>
      <c r="N299" s="338">
        <f>+SUMIFS('nabati '!BM:BM,'nabati '!BP:BP,Weekly!$A299,'nabati '!BN:BN,Weekly!$C$1)/6</f>
        <v>0</v>
      </c>
      <c r="O299" s="339">
        <f t="shared" si="20"/>
        <v>0</v>
      </c>
    </row>
    <row r="300" spans="1:15" s="267" customFormat="1" ht="12.75" hidden="1" outlineLevel="1">
      <c r="A300" s="315">
        <v>407</v>
      </c>
      <c r="B300" s="205" t="s">
        <v>53</v>
      </c>
      <c r="C300" s="195" t="s">
        <v>366</v>
      </c>
      <c r="D300" s="359" t="s">
        <v>328</v>
      </c>
      <c r="E300" s="21">
        <f>+SUMIFS('nabati '!B:B,'nabati '!$E:$E,Weekly!$A300,'nabati '!$F:$F,Weekly!$C$1)/6</f>
        <v>0</v>
      </c>
      <c r="F300" s="21">
        <f>+SUMIFS('nabati '!I:I,'nabati '!$L:$L,Weekly!$A300,'nabati '!$M:$M,Weekly!$C$1)/6</f>
        <v>0</v>
      </c>
      <c r="G300" s="21">
        <f>+SUMIFS('nabati '!P:P,'nabati '!$S:$S,Weekly!$A300,'nabati '!$T:$T,Weekly!$C$1)/60</f>
        <v>0</v>
      </c>
      <c r="H300" s="21">
        <f>+SUMIFS('nabati '!W:W,'nabati '!$Z:$Z,Weekly!$A300,'nabati '!$AA:$AA,Weekly!$C$1)/6</f>
        <v>0</v>
      </c>
      <c r="I300" s="21">
        <f>+SUMIFS('nabati '!AD:AD,'nabati '!$AG:$AG,Weekly!$A300,'nabati '!$AH:$AH,Weekly!$C$1)/60</f>
        <v>0</v>
      </c>
      <c r="J300" s="21">
        <f>+SUMIFS('nabati '!AK:AK,'nabati '!$AN:$AN,Weekly!$A300,'nabati '!$AO:$AO,Weekly!$C$1)/60</f>
        <v>0</v>
      </c>
      <c r="K300" s="21">
        <f>+SUMIFS('nabati '!AR:AR,'nabati '!$AU:$AU,Weekly!$A300,'nabati '!$AV:$AV,Weekly!$C$1)/60</f>
        <v>0</v>
      </c>
      <c r="L300" s="21">
        <f>+SUMIFS('nabati '!AY:AY,'nabati '!$BB:$BB,Weekly!$A300,'nabati '!$BC:$BC,Weekly!$C$1)/20</f>
        <v>0</v>
      </c>
      <c r="M300" s="337">
        <f>+SUMIFS('nabati '!BF:BF,'nabati '!$BI:$BI,Weekly!$A300,'nabati '!$BG:$BG,Weekly!$C$1)/6</f>
        <v>0</v>
      </c>
      <c r="N300" s="338">
        <f>+SUMIFS('nabati '!BM:BM,'nabati '!BP:BP,Weekly!$A300,'nabati '!BN:BN,Weekly!$C$1)/6</f>
        <v>0</v>
      </c>
      <c r="O300" s="339">
        <f t="shared" si="20"/>
        <v>0</v>
      </c>
    </row>
    <row r="301" spans="1:15" s="267" customFormat="1" ht="12.75" hidden="1" outlineLevel="1">
      <c r="A301" s="315">
        <v>625</v>
      </c>
      <c r="B301" s="205" t="s">
        <v>53</v>
      </c>
      <c r="C301" s="195" t="s">
        <v>367</v>
      </c>
      <c r="D301" s="359" t="s">
        <v>328</v>
      </c>
      <c r="E301" s="21">
        <f>+SUMIFS('nabati '!B:B,'nabati '!$E:$E,Weekly!$A301,'nabati '!$F:$F,Weekly!$C$1)/6</f>
        <v>0</v>
      </c>
      <c r="F301" s="21">
        <f>+SUMIFS('nabati '!I:I,'nabati '!$L:$L,Weekly!$A301,'nabati '!$M:$M,Weekly!$C$1)/6</f>
        <v>2</v>
      </c>
      <c r="G301" s="21">
        <f>+SUMIFS('nabati '!P:P,'nabati '!$S:$S,Weekly!$A301,'nabati '!$T:$T,Weekly!$C$1)/60</f>
        <v>0</v>
      </c>
      <c r="H301" s="21">
        <f>+SUMIFS('nabati '!W:W,'nabati '!$Z:$Z,Weekly!$A301,'nabati '!$AA:$AA,Weekly!$C$1)/6</f>
        <v>0</v>
      </c>
      <c r="I301" s="21">
        <f>+SUMIFS('nabati '!AD:AD,'nabati '!$AG:$AG,Weekly!$A301,'nabati '!$AH:$AH,Weekly!$C$1)/60</f>
        <v>0</v>
      </c>
      <c r="J301" s="21">
        <f>+SUMIFS('nabati '!AK:AK,'nabati '!$AN:$AN,Weekly!$A301,'nabati '!$AO:$AO,Weekly!$C$1)/60</f>
        <v>0</v>
      </c>
      <c r="K301" s="21">
        <f>+SUMIFS('nabati '!AR:AR,'nabati '!$AU:$AU,Weekly!$A301,'nabati '!$AV:$AV,Weekly!$C$1)/60</f>
        <v>0</v>
      </c>
      <c r="L301" s="21">
        <f>+SUMIFS('nabati '!AY:AY,'nabati '!$BB:$BB,Weekly!$A301,'nabati '!$BC:$BC,Weekly!$C$1)/20</f>
        <v>0</v>
      </c>
      <c r="M301" s="337">
        <f>+SUMIFS('nabati '!BF:BF,'nabati '!$BI:$BI,Weekly!$A301,'nabati '!$BG:$BG,Weekly!$C$1)/6</f>
        <v>0</v>
      </c>
      <c r="N301" s="338">
        <f>+SUMIFS('nabati '!BM:BM,'nabati '!BP:BP,Weekly!$A301,'nabati '!BN:BN,Weekly!$C$1)/6</f>
        <v>0</v>
      </c>
      <c r="O301" s="339">
        <f t="shared" si="20"/>
        <v>381.4</v>
      </c>
    </row>
    <row r="302" spans="1:15" s="267" customFormat="1" ht="12.75" hidden="1" outlineLevel="1">
      <c r="A302" s="315">
        <v>626</v>
      </c>
      <c r="B302" s="205" t="s">
        <v>53</v>
      </c>
      <c r="C302" s="195" t="s">
        <v>368</v>
      </c>
      <c r="D302" s="359" t="s">
        <v>328</v>
      </c>
      <c r="E302" s="21">
        <f>+SUMIFS('nabati '!B:B,'nabati '!$E:$E,Weekly!$A302,'nabati '!$F:$F,Weekly!$C$1)/6</f>
        <v>0</v>
      </c>
      <c r="F302" s="21">
        <f>+SUMIFS('nabati '!I:I,'nabati '!$L:$L,Weekly!$A302,'nabati '!$M:$M,Weekly!$C$1)/6</f>
        <v>0</v>
      </c>
      <c r="G302" s="21">
        <f>+SUMIFS('nabati '!P:P,'nabati '!$S:$S,Weekly!$A302,'nabati '!$T:$T,Weekly!$C$1)/60</f>
        <v>0</v>
      </c>
      <c r="H302" s="21">
        <f>+SUMIFS('nabati '!W:W,'nabati '!$Z:$Z,Weekly!$A302,'nabati '!$AA:$AA,Weekly!$C$1)/6</f>
        <v>0</v>
      </c>
      <c r="I302" s="21">
        <f>+SUMIFS('nabati '!AD:AD,'nabati '!$AG:$AG,Weekly!$A302,'nabati '!$AH:$AH,Weekly!$C$1)/60</f>
        <v>0</v>
      </c>
      <c r="J302" s="21">
        <f>+SUMIFS('nabati '!AK:AK,'nabati '!$AN:$AN,Weekly!$A302,'nabati '!$AO:$AO,Weekly!$C$1)/60</f>
        <v>0</v>
      </c>
      <c r="K302" s="21">
        <f>+SUMIFS('nabati '!AR:AR,'nabati '!$AU:$AU,Weekly!$A302,'nabati '!$AV:$AV,Weekly!$C$1)/60</f>
        <v>0</v>
      </c>
      <c r="L302" s="21">
        <f>+SUMIFS('nabati '!AY:AY,'nabati '!$BB:$BB,Weekly!$A302,'nabati '!$BC:$BC,Weekly!$C$1)/20</f>
        <v>0</v>
      </c>
      <c r="M302" s="337">
        <f>+SUMIFS('nabati '!BF:BF,'nabati '!$BI:$BI,Weekly!$A302,'nabati '!$BG:$BG,Weekly!$C$1)/6</f>
        <v>0</v>
      </c>
      <c r="N302" s="338">
        <f>+SUMIFS('nabati '!BM:BM,'nabati '!BP:BP,Weekly!$A302,'nabati '!BN:BN,Weekly!$C$1)/6</f>
        <v>0</v>
      </c>
      <c r="O302" s="339">
        <f t="shared" si="20"/>
        <v>0</v>
      </c>
    </row>
    <row r="303" spans="1:15" s="267" customFormat="1" ht="12.75" hidden="1" outlineLevel="1">
      <c r="A303" s="315">
        <v>632</v>
      </c>
      <c r="B303" s="205" t="s">
        <v>53</v>
      </c>
      <c r="C303" s="195" t="s">
        <v>369</v>
      </c>
      <c r="D303" s="359" t="s">
        <v>328</v>
      </c>
      <c r="E303" s="21">
        <f>+SUMIFS('nabati '!B:B,'nabati '!$E:$E,Weekly!$A303,'nabati '!$F:$F,Weekly!$C$1)/6</f>
        <v>0</v>
      </c>
      <c r="F303" s="21">
        <f>+SUMIFS('nabati '!I:I,'nabati '!$L:$L,Weekly!$A303,'nabati '!$M:$M,Weekly!$C$1)/6</f>
        <v>0</v>
      </c>
      <c r="G303" s="21">
        <f>+SUMIFS('nabati '!P:P,'nabati '!$S:$S,Weekly!$A303,'nabati '!$T:$T,Weekly!$C$1)/60</f>
        <v>0</v>
      </c>
      <c r="H303" s="21">
        <f>+SUMIFS('nabati '!W:W,'nabati '!$Z:$Z,Weekly!$A303,'nabati '!$AA:$AA,Weekly!$C$1)/6</f>
        <v>0</v>
      </c>
      <c r="I303" s="21">
        <f>+SUMIFS('nabati '!AD:AD,'nabati '!$AG:$AG,Weekly!$A303,'nabati '!$AH:$AH,Weekly!$C$1)/60</f>
        <v>0</v>
      </c>
      <c r="J303" s="21">
        <f>+SUMIFS('nabati '!AK:AK,'nabati '!$AN:$AN,Weekly!$A303,'nabati '!$AO:$AO,Weekly!$C$1)/60</f>
        <v>0</v>
      </c>
      <c r="K303" s="21">
        <f>+SUMIFS('nabati '!AR:AR,'nabati '!$AU:$AU,Weekly!$A303,'nabati '!$AV:$AV,Weekly!$C$1)/60</f>
        <v>0</v>
      </c>
      <c r="L303" s="21">
        <f>+SUMIFS('nabati '!AY:AY,'nabati '!$BB:$BB,Weekly!$A303,'nabati '!$BC:$BC,Weekly!$C$1)/20</f>
        <v>0</v>
      </c>
      <c r="M303" s="337">
        <f>+SUMIFS('nabati '!BF:BF,'nabati '!$BI:$BI,Weekly!$A303,'nabati '!$BG:$BG,Weekly!$C$1)/6</f>
        <v>0</v>
      </c>
      <c r="N303" s="338">
        <f>+SUMIFS('nabati '!BM:BM,'nabati '!BP:BP,Weekly!$A303,'nabati '!BN:BN,Weekly!$C$1)/6</f>
        <v>0</v>
      </c>
      <c r="O303" s="339">
        <f t="shared" si="20"/>
        <v>0</v>
      </c>
    </row>
    <row r="304" spans="1:15" s="267" customFormat="1" ht="12.75" hidden="1" outlineLevel="1">
      <c r="A304" s="315">
        <v>638</v>
      </c>
      <c r="B304" s="205" t="s">
        <v>53</v>
      </c>
      <c r="C304" s="195" t="s">
        <v>370</v>
      </c>
      <c r="D304" s="359" t="s">
        <v>328</v>
      </c>
      <c r="E304" s="21">
        <f>+SUMIFS('nabati '!B:B,'nabati '!$E:$E,Weekly!$A304,'nabati '!$F:$F,Weekly!$C$1)/6</f>
        <v>0</v>
      </c>
      <c r="F304" s="21">
        <f>+SUMIFS('nabati '!I:I,'nabati '!$L:$L,Weekly!$A304,'nabati '!$M:$M,Weekly!$C$1)/6</f>
        <v>0</v>
      </c>
      <c r="G304" s="21">
        <f>+SUMIFS('nabati '!P:P,'nabati '!$S:$S,Weekly!$A304,'nabati '!$T:$T,Weekly!$C$1)/60</f>
        <v>0</v>
      </c>
      <c r="H304" s="21">
        <f>+SUMIFS('nabati '!W:W,'nabati '!$Z:$Z,Weekly!$A304,'nabati '!$AA:$AA,Weekly!$C$1)/6</f>
        <v>0</v>
      </c>
      <c r="I304" s="21">
        <f>+SUMIFS('nabati '!AD:AD,'nabati '!$AG:$AG,Weekly!$A304,'nabati '!$AH:$AH,Weekly!$C$1)/60</f>
        <v>0</v>
      </c>
      <c r="J304" s="21">
        <f>+SUMIFS('nabati '!AK:AK,'nabati '!$AN:$AN,Weekly!$A304,'nabati '!$AO:$AO,Weekly!$C$1)/60</f>
        <v>0</v>
      </c>
      <c r="K304" s="21">
        <f>+SUMIFS('nabati '!AR:AR,'nabati '!$AU:$AU,Weekly!$A304,'nabati '!$AV:$AV,Weekly!$C$1)/60</f>
        <v>0</v>
      </c>
      <c r="L304" s="21">
        <f>+SUMIFS('nabati '!AY:AY,'nabati '!$BB:$BB,Weekly!$A304,'nabati '!$BC:$BC,Weekly!$C$1)/20</f>
        <v>0</v>
      </c>
      <c r="M304" s="337">
        <f>+SUMIFS('nabati '!BF:BF,'nabati '!$BI:$BI,Weekly!$A304,'nabati '!$BG:$BG,Weekly!$C$1)/6</f>
        <v>0</v>
      </c>
      <c r="N304" s="338">
        <f>+SUMIFS('nabati '!BM:BM,'nabati '!BP:BP,Weekly!$A304,'nabati '!BN:BN,Weekly!$C$1)/6</f>
        <v>0</v>
      </c>
      <c r="O304" s="339">
        <f t="shared" ref="O304:O328" si="21">+SUMPRODUCT($E$1:$N$1,E304:N304)</f>
        <v>0</v>
      </c>
    </row>
    <row r="305" spans="1:15" s="267" customFormat="1" ht="12.75" hidden="1" outlineLevel="1">
      <c r="A305" s="315">
        <v>647</v>
      </c>
      <c r="B305" s="205" t="s">
        <v>53</v>
      </c>
      <c r="C305" s="195" t="s">
        <v>371</v>
      </c>
      <c r="D305" s="359" t="s">
        <v>328</v>
      </c>
      <c r="E305" s="21">
        <f>+SUMIFS('nabati '!B:B,'nabati '!$E:$E,Weekly!$A305,'nabati '!$F:$F,Weekly!$C$1)/6</f>
        <v>0</v>
      </c>
      <c r="F305" s="21">
        <f>+SUMIFS('nabati '!I:I,'nabati '!$L:$L,Weekly!$A305,'nabati '!$M:$M,Weekly!$C$1)/6</f>
        <v>0</v>
      </c>
      <c r="G305" s="21">
        <f>+SUMIFS('nabati '!P:P,'nabati '!$S:$S,Weekly!$A305,'nabati '!$T:$T,Weekly!$C$1)/60</f>
        <v>0</v>
      </c>
      <c r="H305" s="21">
        <f>+SUMIFS('nabati '!W:W,'nabati '!$Z:$Z,Weekly!$A305,'nabati '!$AA:$AA,Weekly!$C$1)/6</f>
        <v>0</v>
      </c>
      <c r="I305" s="21">
        <f>+SUMIFS('nabati '!AD:AD,'nabati '!$AG:$AG,Weekly!$A305,'nabati '!$AH:$AH,Weekly!$C$1)/60</f>
        <v>0</v>
      </c>
      <c r="J305" s="21">
        <f>+SUMIFS('nabati '!AK:AK,'nabati '!$AN:$AN,Weekly!$A305,'nabati '!$AO:$AO,Weekly!$C$1)/60</f>
        <v>0</v>
      </c>
      <c r="K305" s="21">
        <f>+SUMIFS('nabati '!AR:AR,'nabati '!$AU:$AU,Weekly!$A305,'nabati '!$AV:$AV,Weekly!$C$1)/60</f>
        <v>0</v>
      </c>
      <c r="L305" s="21">
        <f>+SUMIFS('nabati '!AY:AY,'nabati '!$BB:$BB,Weekly!$A305,'nabati '!$BC:$BC,Weekly!$C$1)/20</f>
        <v>0</v>
      </c>
      <c r="M305" s="337">
        <f>+SUMIFS('nabati '!BF:BF,'nabati '!$BI:$BI,Weekly!$A305,'nabati '!$BG:$BG,Weekly!$C$1)/6</f>
        <v>0</v>
      </c>
      <c r="N305" s="338">
        <f>+SUMIFS('nabati '!BM:BM,'nabati '!BP:BP,Weekly!$A305,'nabati '!BN:BN,Weekly!$C$1)/6</f>
        <v>0</v>
      </c>
      <c r="O305" s="339">
        <f t="shared" si="21"/>
        <v>0</v>
      </c>
    </row>
    <row r="306" spans="1:15" s="267" customFormat="1" ht="12.75" hidden="1" outlineLevel="1">
      <c r="A306" s="315">
        <v>657</v>
      </c>
      <c r="B306" s="205" t="s">
        <v>53</v>
      </c>
      <c r="C306" s="195" t="s">
        <v>372</v>
      </c>
      <c r="D306" s="359" t="s">
        <v>328</v>
      </c>
      <c r="E306" s="21">
        <f>+SUMIFS('nabati '!B:B,'nabati '!$E:$E,Weekly!$A306,'nabati '!$F:$F,Weekly!$C$1)/6</f>
        <v>0</v>
      </c>
      <c r="F306" s="21">
        <f>+SUMIFS('nabati '!I:I,'nabati '!$L:$L,Weekly!$A306,'nabati '!$M:$M,Weekly!$C$1)/6</f>
        <v>0</v>
      </c>
      <c r="G306" s="21">
        <f>+SUMIFS('nabati '!P:P,'nabati '!$S:$S,Weekly!$A306,'nabati '!$T:$T,Weekly!$C$1)/60</f>
        <v>0</v>
      </c>
      <c r="H306" s="21">
        <f>+SUMIFS('nabati '!W:W,'nabati '!$Z:$Z,Weekly!$A306,'nabati '!$AA:$AA,Weekly!$C$1)/6</f>
        <v>0</v>
      </c>
      <c r="I306" s="21">
        <f>+SUMIFS('nabati '!AD:AD,'nabati '!$AG:$AG,Weekly!$A306,'nabati '!$AH:$AH,Weekly!$C$1)/60</f>
        <v>0</v>
      </c>
      <c r="J306" s="21">
        <f>+SUMIFS('nabati '!AK:AK,'nabati '!$AN:$AN,Weekly!$A306,'nabati '!$AO:$AO,Weekly!$C$1)/60</f>
        <v>0</v>
      </c>
      <c r="K306" s="21">
        <f>+SUMIFS('nabati '!AR:AR,'nabati '!$AU:$AU,Weekly!$A306,'nabati '!$AV:$AV,Weekly!$C$1)/60</f>
        <v>0</v>
      </c>
      <c r="L306" s="21">
        <f>+SUMIFS('nabati '!AY:AY,'nabati '!$BB:$BB,Weekly!$A306,'nabati '!$BC:$BC,Weekly!$C$1)/20</f>
        <v>0</v>
      </c>
      <c r="M306" s="337">
        <f>+SUMIFS('nabati '!BF:BF,'nabati '!$BI:$BI,Weekly!$A306,'nabati '!$BG:$BG,Weekly!$C$1)/6</f>
        <v>0</v>
      </c>
      <c r="N306" s="338">
        <f>+SUMIFS('nabati '!BM:BM,'nabati '!BP:BP,Weekly!$A306,'nabati '!BN:BN,Weekly!$C$1)/6</f>
        <v>0</v>
      </c>
      <c r="O306" s="339">
        <f t="shared" si="21"/>
        <v>0</v>
      </c>
    </row>
    <row r="307" spans="1:15" s="267" customFormat="1" ht="12.75" hidden="1" outlineLevel="1">
      <c r="A307" s="315">
        <v>669</v>
      </c>
      <c r="B307" s="205" t="s">
        <v>53</v>
      </c>
      <c r="C307" s="195" t="s">
        <v>373</v>
      </c>
      <c r="D307" s="359" t="s">
        <v>328</v>
      </c>
      <c r="E307" s="21">
        <f>+SUMIFS('nabati '!B:B,'nabati '!$E:$E,Weekly!$A307,'nabati '!$F:$F,Weekly!$C$1)/6</f>
        <v>0</v>
      </c>
      <c r="F307" s="21">
        <f>+SUMIFS('nabati '!I:I,'nabati '!$L:$L,Weekly!$A307,'nabati '!$M:$M,Weekly!$C$1)/6</f>
        <v>0</v>
      </c>
      <c r="G307" s="21">
        <f>+SUMIFS('nabati '!P:P,'nabati '!$S:$S,Weekly!$A307,'nabati '!$T:$T,Weekly!$C$1)/60</f>
        <v>0</v>
      </c>
      <c r="H307" s="21">
        <f>+SUMIFS('nabati '!W:W,'nabati '!$Z:$Z,Weekly!$A307,'nabati '!$AA:$AA,Weekly!$C$1)/6</f>
        <v>0</v>
      </c>
      <c r="I307" s="21">
        <f>+SUMIFS('nabati '!AD:AD,'nabati '!$AG:$AG,Weekly!$A307,'nabati '!$AH:$AH,Weekly!$C$1)/60</f>
        <v>0</v>
      </c>
      <c r="J307" s="21">
        <f>+SUMIFS('nabati '!AK:AK,'nabati '!$AN:$AN,Weekly!$A307,'nabati '!$AO:$AO,Weekly!$C$1)/60</f>
        <v>0</v>
      </c>
      <c r="K307" s="21">
        <f>+SUMIFS('nabati '!AR:AR,'nabati '!$AU:$AU,Weekly!$A307,'nabati '!$AV:$AV,Weekly!$C$1)/60</f>
        <v>0</v>
      </c>
      <c r="L307" s="21">
        <f>+SUMIFS('nabati '!AY:AY,'nabati '!$BB:$BB,Weekly!$A307,'nabati '!$BC:$BC,Weekly!$C$1)/20</f>
        <v>0</v>
      </c>
      <c r="M307" s="337">
        <f>+SUMIFS('nabati '!BF:BF,'nabati '!$BI:$BI,Weekly!$A307,'nabati '!$BG:$BG,Weekly!$C$1)/6</f>
        <v>0</v>
      </c>
      <c r="N307" s="338">
        <f>+SUMIFS('nabati '!BM:BM,'nabati '!BP:BP,Weekly!$A307,'nabati '!BN:BN,Weekly!$C$1)/6</f>
        <v>0</v>
      </c>
      <c r="O307" s="339">
        <f t="shared" si="21"/>
        <v>0</v>
      </c>
    </row>
    <row r="308" spans="1:15" s="267" customFormat="1" ht="12.75" hidden="1" outlineLevel="1">
      <c r="A308" s="315">
        <v>690</v>
      </c>
      <c r="B308" s="205" t="s">
        <v>53</v>
      </c>
      <c r="C308" s="195" t="s">
        <v>374</v>
      </c>
      <c r="D308" s="359" t="s">
        <v>328</v>
      </c>
      <c r="E308" s="21">
        <f>+SUMIFS('nabati '!B:B,'nabati '!$E:$E,Weekly!$A308,'nabati '!$F:$F,Weekly!$C$1)/6</f>
        <v>0</v>
      </c>
      <c r="F308" s="21">
        <f>+SUMIFS('nabati '!I:I,'nabati '!$L:$L,Weekly!$A308,'nabati '!$M:$M,Weekly!$C$1)/6</f>
        <v>0</v>
      </c>
      <c r="G308" s="21">
        <f>+SUMIFS('nabati '!P:P,'nabati '!$S:$S,Weekly!$A308,'nabati '!$T:$T,Weekly!$C$1)/60</f>
        <v>0</v>
      </c>
      <c r="H308" s="21">
        <f>+SUMIFS('nabati '!W:W,'nabati '!$Z:$Z,Weekly!$A308,'nabati '!$AA:$AA,Weekly!$C$1)/6</f>
        <v>0</v>
      </c>
      <c r="I308" s="21">
        <f>+SUMIFS('nabati '!AD:AD,'nabati '!$AG:$AG,Weekly!$A308,'nabati '!$AH:$AH,Weekly!$C$1)/60</f>
        <v>0</v>
      </c>
      <c r="J308" s="21">
        <f>+SUMIFS('nabati '!AK:AK,'nabati '!$AN:$AN,Weekly!$A308,'nabati '!$AO:$AO,Weekly!$C$1)/60</f>
        <v>0</v>
      </c>
      <c r="K308" s="21">
        <f>+SUMIFS('nabati '!AR:AR,'nabati '!$AU:$AU,Weekly!$A308,'nabati '!$AV:$AV,Weekly!$C$1)/60</f>
        <v>0</v>
      </c>
      <c r="L308" s="21">
        <f>+SUMIFS('nabati '!AY:AY,'nabati '!$BB:$BB,Weekly!$A308,'nabati '!$BC:$BC,Weekly!$C$1)/20</f>
        <v>0</v>
      </c>
      <c r="M308" s="337">
        <f>+SUMIFS('nabati '!BF:BF,'nabati '!$BI:$BI,Weekly!$A308,'nabati '!$BG:$BG,Weekly!$C$1)/6</f>
        <v>0</v>
      </c>
      <c r="N308" s="338">
        <f>+SUMIFS('nabati '!BM:BM,'nabati '!BP:BP,Weekly!$A308,'nabati '!BN:BN,Weekly!$C$1)/6</f>
        <v>0</v>
      </c>
      <c r="O308" s="339">
        <f t="shared" si="21"/>
        <v>0</v>
      </c>
    </row>
    <row r="309" spans="1:15" s="267" customFormat="1" ht="15" hidden="1" outlineLevel="1">
      <c r="A309" s="315">
        <v>691</v>
      </c>
      <c r="B309" s="205" t="s">
        <v>53</v>
      </c>
      <c r="C309" s="195" t="s">
        <v>375</v>
      </c>
      <c r="D309" s="359" t="s">
        <v>328</v>
      </c>
      <c r="E309" s="21">
        <f>+SUMIFS('nabati '!B:B,'nabati '!$E:$E,Weekly!$A309,'nabati '!$F:$F,Weekly!$C$1)/6</f>
        <v>5</v>
      </c>
      <c r="F309" s="21">
        <f>+SUMIFS('nabati '!I:I,'nabati '!$L:$L,Weekly!$A309,'nabati '!$M:$M,Weekly!$C$1)/6</f>
        <v>0</v>
      </c>
      <c r="G309" s="21">
        <f>+SUMIFS('nabati '!P:P,'nabati '!$S:$S,Weekly!$A309,'nabati '!$T:$T,Weekly!$C$1)/60</f>
        <v>0</v>
      </c>
      <c r="H309" s="21">
        <f>+SUMIFS('nabati '!W:W,'nabati '!$Z:$Z,Weekly!$A309,'nabati '!$AA:$AA,Weekly!$C$1)/6</f>
        <v>0</v>
      </c>
      <c r="I309" s="21">
        <f>+SUMIFS('nabati '!AD:AD,'nabati '!$AG:$AG,Weekly!$A309,'nabati '!$AH:$AH,Weekly!$C$1)/60</f>
        <v>0</v>
      </c>
      <c r="J309" s="21">
        <f>+SUMIFS('nabati '!AK:AK,'nabati '!$AN:$AN,Weekly!$A309,'nabati '!$AO:$AO,Weekly!$C$1)/60</f>
        <v>0</v>
      </c>
      <c r="K309" s="21">
        <f>+SUMIFS('nabati '!AR:AR,'nabati '!$AU:$AU,Weekly!$A309,'nabati '!$AV:$AV,Weekly!$C$1)/60</f>
        <v>0</v>
      </c>
      <c r="L309" s="21">
        <f>+SUMIFS('nabati '!AY:AY,'nabati '!$BB:$BB,Weekly!$A309,'nabati '!$BC:$BC,Weekly!$C$1)/20</f>
        <v>0</v>
      </c>
      <c r="M309" s="341">
        <f>+SUMIFS('nabati '!BF:BF,'nabati '!$BI:$BI,Weekly!$A309,'nabati '!$BG:$BG,Weekly!$C$1)/6</f>
        <v>0</v>
      </c>
      <c r="N309" s="342">
        <f>+SUMIFS('nabati '!BM:BM,'nabati '!BP:BP,Weekly!$A309,'nabati '!BN:BN,Weekly!$C$1)/6</f>
        <v>0</v>
      </c>
      <c r="O309" s="343">
        <f t="shared" si="21"/>
        <v>629.5</v>
      </c>
    </row>
    <row r="310" spans="1:15" s="267" customFormat="1" ht="15" hidden="1" outlineLevel="1">
      <c r="A310" s="315">
        <v>696</v>
      </c>
      <c r="B310" s="205" t="s">
        <v>53</v>
      </c>
      <c r="C310" s="195" t="s">
        <v>376</v>
      </c>
      <c r="D310" s="359" t="s">
        <v>328</v>
      </c>
      <c r="E310" s="21">
        <f>+SUMIFS('nabati '!B:B,'nabati '!$E:$E,Weekly!$A310,'nabati '!$F:$F,Weekly!$C$1)/6</f>
        <v>0</v>
      </c>
      <c r="F310" s="21">
        <f>+SUMIFS('nabati '!I:I,'nabati '!$L:$L,Weekly!$A310,'nabati '!$M:$M,Weekly!$C$1)/6</f>
        <v>0</v>
      </c>
      <c r="G310" s="21">
        <f>+SUMIFS('nabati '!P:P,'nabati '!$S:$S,Weekly!$A310,'nabati '!$T:$T,Weekly!$C$1)/60</f>
        <v>0</v>
      </c>
      <c r="H310" s="21">
        <f>+SUMIFS('nabati '!W:W,'nabati '!$Z:$Z,Weekly!$A310,'nabati '!$AA:$AA,Weekly!$C$1)/6</f>
        <v>0</v>
      </c>
      <c r="I310" s="21">
        <f>+SUMIFS('nabati '!AD:AD,'nabati '!$AG:$AG,Weekly!$A310,'nabati '!$AH:$AH,Weekly!$C$1)/60</f>
        <v>0</v>
      </c>
      <c r="J310" s="21">
        <f>+SUMIFS('nabati '!AK:AK,'nabati '!$AN:$AN,Weekly!$A310,'nabati '!$AO:$AO,Weekly!$C$1)/60</f>
        <v>0</v>
      </c>
      <c r="K310" s="21">
        <f>+SUMIFS('nabati '!AR:AR,'nabati '!$AU:$AU,Weekly!$A310,'nabati '!$AV:$AV,Weekly!$C$1)/60</f>
        <v>0</v>
      </c>
      <c r="L310" s="21">
        <f>+SUMIFS('nabati '!AY:AY,'nabati '!$BB:$BB,Weekly!$A310,'nabati '!$BC:$BC,Weekly!$C$1)/20</f>
        <v>0</v>
      </c>
      <c r="M310" s="341">
        <f>+SUMIFS('nabati '!BF:BF,'nabati '!$BI:$BI,Weekly!$A310,'nabati '!$BG:$BG,Weekly!$C$1)/6</f>
        <v>0</v>
      </c>
      <c r="N310" s="342">
        <f>+SUMIFS('nabati '!BM:BM,'nabati '!BP:BP,Weekly!$A310,'nabati '!BN:BN,Weekly!$C$1)/6</f>
        <v>0</v>
      </c>
      <c r="O310" s="343">
        <f t="shared" si="21"/>
        <v>0</v>
      </c>
    </row>
    <row r="311" spans="1:15" s="267" customFormat="1" ht="15" hidden="1" outlineLevel="1">
      <c r="A311" s="315">
        <v>2002</v>
      </c>
      <c r="B311" s="205" t="s">
        <v>53</v>
      </c>
      <c r="C311" s="195" t="s">
        <v>377</v>
      </c>
      <c r="D311" s="359" t="s">
        <v>328</v>
      </c>
      <c r="E311" s="21">
        <f>+SUMIFS('nabati '!B:B,'nabati '!$E:$E,Weekly!$A311,'nabati '!$F:$F,Weekly!$C$1)/6</f>
        <v>1</v>
      </c>
      <c r="F311" s="21">
        <f>+SUMIFS('nabati '!I:I,'nabati '!$L:$L,Weekly!$A311,'nabati '!$M:$M,Weekly!$C$1)/6</f>
        <v>0</v>
      </c>
      <c r="G311" s="21">
        <f>+SUMIFS('nabati '!P:P,'nabati '!$S:$S,Weekly!$A311,'nabati '!$T:$T,Weekly!$C$1)/60</f>
        <v>0</v>
      </c>
      <c r="H311" s="21">
        <f>+SUMIFS('nabati '!W:W,'nabati '!$Z:$Z,Weekly!$A311,'nabati '!$AA:$AA,Weekly!$C$1)/6</f>
        <v>0</v>
      </c>
      <c r="I311" s="21">
        <f>+SUMIFS('nabati '!AD:AD,'nabati '!$AG:$AG,Weekly!$A311,'nabati '!$AH:$AH,Weekly!$C$1)/60</f>
        <v>0</v>
      </c>
      <c r="J311" s="21">
        <f>+SUMIFS('nabati '!AK:AK,'nabati '!$AN:$AN,Weekly!$A311,'nabati '!$AO:$AO,Weekly!$C$1)/60</f>
        <v>0</v>
      </c>
      <c r="K311" s="21">
        <f>+SUMIFS('nabati '!AR:AR,'nabati '!$AU:$AU,Weekly!$A311,'nabati '!$AV:$AV,Weekly!$C$1)/60</f>
        <v>0</v>
      </c>
      <c r="L311" s="21">
        <f>+SUMIFS('nabati '!AY:AY,'nabati '!$BB:$BB,Weekly!$A311,'nabati '!$BC:$BC,Weekly!$C$1)/20</f>
        <v>0</v>
      </c>
      <c r="M311" s="341">
        <f>+SUMIFS('nabati '!BF:BF,'nabati '!$BI:$BI,Weekly!$A311,'nabati '!$BG:$BG,Weekly!$C$1)/6</f>
        <v>0</v>
      </c>
      <c r="N311" s="342">
        <f>+SUMIFS('nabati '!BM:BM,'nabati '!BP:BP,Weekly!$A311,'nabati '!BN:BN,Weekly!$C$1)/6</f>
        <v>0</v>
      </c>
      <c r="O311" s="343">
        <f t="shared" si="21"/>
        <v>125.9</v>
      </c>
    </row>
    <row r="312" spans="1:15" s="267" customFormat="1" ht="15" hidden="1" outlineLevel="1">
      <c r="A312" s="315">
        <v>2004</v>
      </c>
      <c r="B312" s="205" t="s">
        <v>53</v>
      </c>
      <c r="C312" s="195" t="s">
        <v>365</v>
      </c>
      <c r="D312" s="359" t="s">
        <v>328</v>
      </c>
      <c r="E312" s="21">
        <f>+SUMIFS('nabati '!B:B,'nabati '!$E:$E,Weekly!$A312,'nabati '!$F:$F,Weekly!$C$1)/6</f>
        <v>0</v>
      </c>
      <c r="F312" s="21">
        <f>+SUMIFS('nabati '!I:I,'nabati '!$L:$L,Weekly!$A312,'nabati '!$M:$M,Weekly!$C$1)/6</f>
        <v>0</v>
      </c>
      <c r="G312" s="21">
        <f>+SUMIFS('nabati '!P:P,'nabati '!$S:$S,Weekly!$A312,'nabati '!$T:$T,Weekly!$C$1)/60</f>
        <v>0</v>
      </c>
      <c r="H312" s="21">
        <f>+SUMIFS('nabati '!W:W,'nabati '!$Z:$Z,Weekly!$A312,'nabati '!$AA:$AA,Weekly!$C$1)/6</f>
        <v>0</v>
      </c>
      <c r="I312" s="21">
        <f>+SUMIFS('nabati '!AD:AD,'nabati '!$AG:$AG,Weekly!$A312,'nabati '!$AH:$AH,Weekly!$C$1)/60</f>
        <v>0</v>
      </c>
      <c r="J312" s="21">
        <f>+SUMIFS('nabati '!AK:AK,'nabati '!$AN:$AN,Weekly!$A312,'nabati '!$AO:$AO,Weekly!$C$1)/60</f>
        <v>0</v>
      </c>
      <c r="K312" s="21">
        <f>+SUMIFS('nabati '!AR:AR,'nabati '!$AU:$AU,Weekly!$A312,'nabati '!$AV:$AV,Weekly!$C$1)/60</f>
        <v>0</v>
      </c>
      <c r="L312" s="21">
        <f>+SUMIFS('nabati '!AY:AY,'nabati '!$BB:$BB,Weekly!$A312,'nabati '!$BC:$BC,Weekly!$C$1)/20</f>
        <v>0</v>
      </c>
      <c r="M312" s="341">
        <f>+SUMIFS('nabati '!BF:BF,'nabati '!$BI:$BI,Weekly!$A312,'nabati '!$BG:$BG,Weekly!$C$1)/6</f>
        <v>0</v>
      </c>
      <c r="N312" s="342">
        <f>+SUMIFS('nabati '!BM:BM,'nabati '!BP:BP,Weekly!$A312,'nabati '!BN:BN,Weekly!$C$1)/6</f>
        <v>0</v>
      </c>
      <c r="O312" s="343">
        <f t="shared" si="21"/>
        <v>0</v>
      </c>
    </row>
    <row r="313" spans="1:15" s="267" customFormat="1" ht="15" hidden="1" outlineLevel="1">
      <c r="A313" s="315">
        <v>2007</v>
      </c>
      <c r="B313" s="205" t="s">
        <v>53</v>
      </c>
      <c r="C313" s="195" t="s">
        <v>378</v>
      </c>
      <c r="D313" s="359" t="s">
        <v>328</v>
      </c>
      <c r="E313" s="21">
        <f>+SUMIFS('nabati '!B:B,'nabati '!$E:$E,Weekly!$A313,'nabati '!$F:$F,Weekly!$C$1)/6</f>
        <v>2</v>
      </c>
      <c r="F313" s="21">
        <f>+SUMIFS('nabati '!I:I,'nabati '!$L:$L,Weekly!$A313,'nabati '!$M:$M,Weekly!$C$1)/6</f>
        <v>0</v>
      </c>
      <c r="G313" s="21">
        <f>+SUMIFS('nabati '!P:P,'nabati '!$S:$S,Weekly!$A313,'nabati '!$T:$T,Weekly!$C$1)/60</f>
        <v>0</v>
      </c>
      <c r="H313" s="21">
        <f>+SUMIFS('nabati '!W:W,'nabati '!$Z:$Z,Weekly!$A313,'nabati '!$AA:$AA,Weekly!$C$1)/6</f>
        <v>0</v>
      </c>
      <c r="I313" s="21">
        <f>+SUMIFS('nabati '!AD:AD,'nabati '!$AG:$AG,Weekly!$A313,'nabati '!$AH:$AH,Weekly!$C$1)/60</f>
        <v>0</v>
      </c>
      <c r="J313" s="21">
        <f>+SUMIFS('nabati '!AK:AK,'nabati '!$AN:$AN,Weekly!$A313,'nabati '!$AO:$AO,Weekly!$C$1)/60</f>
        <v>0</v>
      </c>
      <c r="K313" s="21">
        <f>+SUMIFS('nabati '!AR:AR,'nabati '!$AU:$AU,Weekly!$A313,'nabati '!$AV:$AV,Weekly!$C$1)/60</f>
        <v>0</v>
      </c>
      <c r="L313" s="21">
        <f>+SUMIFS('nabati '!AY:AY,'nabati '!$BB:$BB,Weekly!$A313,'nabati '!$BC:$BC,Weekly!$C$1)/20</f>
        <v>0</v>
      </c>
      <c r="M313" s="341">
        <f>+SUMIFS('nabati '!BF:BF,'nabati '!$BI:$BI,Weekly!$A313,'nabati '!$BG:$BG,Weekly!$C$1)/6</f>
        <v>0</v>
      </c>
      <c r="N313" s="342">
        <f>+SUMIFS('nabati '!BM:BM,'nabati '!BP:BP,Weekly!$A313,'nabati '!BN:BN,Weekly!$C$1)/6</f>
        <v>0</v>
      </c>
      <c r="O313" s="343">
        <f t="shared" si="21"/>
        <v>251.8</v>
      </c>
    </row>
    <row r="314" spans="1:15" s="267" customFormat="1" ht="15" hidden="1" outlineLevel="1">
      <c r="A314" s="315">
        <v>2008</v>
      </c>
      <c r="B314" s="205" t="s">
        <v>53</v>
      </c>
      <c r="C314" s="195" t="s">
        <v>379</v>
      </c>
      <c r="D314" s="359" t="s">
        <v>328</v>
      </c>
      <c r="E314" s="21">
        <f>+SUMIFS('nabati '!B:B,'nabati '!$E:$E,Weekly!$A314,'nabati '!$F:$F,Weekly!$C$1)/6</f>
        <v>1</v>
      </c>
      <c r="F314" s="21">
        <f>+SUMIFS('nabati '!I:I,'nabati '!$L:$L,Weekly!$A314,'nabati '!$M:$M,Weekly!$C$1)/6</f>
        <v>0</v>
      </c>
      <c r="G314" s="21">
        <f>+SUMIFS('nabati '!P:P,'nabati '!$S:$S,Weekly!$A314,'nabati '!$T:$T,Weekly!$C$1)/60</f>
        <v>0</v>
      </c>
      <c r="H314" s="21">
        <f>+SUMIFS('nabati '!W:W,'nabati '!$Z:$Z,Weekly!$A314,'nabati '!$AA:$AA,Weekly!$C$1)/6</f>
        <v>0</v>
      </c>
      <c r="I314" s="21">
        <f>+SUMIFS('nabati '!AD:AD,'nabati '!$AG:$AG,Weekly!$A314,'nabati '!$AH:$AH,Weekly!$C$1)/60</f>
        <v>0</v>
      </c>
      <c r="J314" s="21">
        <f>+SUMIFS('nabati '!AK:AK,'nabati '!$AN:$AN,Weekly!$A314,'nabati '!$AO:$AO,Weekly!$C$1)/60</f>
        <v>0</v>
      </c>
      <c r="K314" s="21">
        <f>+SUMIFS('nabati '!AR:AR,'nabati '!$AU:$AU,Weekly!$A314,'nabati '!$AV:$AV,Weekly!$C$1)/60</f>
        <v>0</v>
      </c>
      <c r="L314" s="21">
        <f>+SUMIFS('nabati '!AY:AY,'nabati '!$BB:$BB,Weekly!$A314,'nabati '!$BC:$BC,Weekly!$C$1)/20</f>
        <v>0</v>
      </c>
      <c r="M314" s="341">
        <f>+SUMIFS('nabati '!BF:BF,'nabati '!$BI:$BI,Weekly!$A314,'nabati '!$BG:$BG,Weekly!$C$1)/6</f>
        <v>0</v>
      </c>
      <c r="N314" s="342">
        <f>+SUMIFS('nabati '!BM:BM,'nabati '!BP:BP,Weekly!$A314,'nabati '!BN:BN,Weekly!$C$1)/6</f>
        <v>0</v>
      </c>
      <c r="O314" s="343">
        <f t="shared" si="21"/>
        <v>125.9</v>
      </c>
    </row>
    <row r="315" spans="1:15" s="267" customFormat="1" ht="15" hidden="1" outlineLevel="1">
      <c r="A315" s="315">
        <v>2011</v>
      </c>
      <c r="B315" s="205" t="s">
        <v>53</v>
      </c>
      <c r="C315" s="195" t="s">
        <v>380</v>
      </c>
      <c r="D315" s="359" t="s">
        <v>328</v>
      </c>
      <c r="E315" s="21">
        <f>+SUMIFS('nabati '!B:B,'nabati '!$E:$E,Weekly!$A315,'nabati '!$F:$F,Weekly!$C$1)/6</f>
        <v>0</v>
      </c>
      <c r="F315" s="21">
        <f>+SUMIFS('nabati '!I:I,'nabati '!$L:$L,Weekly!$A315,'nabati '!$M:$M,Weekly!$C$1)/6</f>
        <v>0</v>
      </c>
      <c r="G315" s="21">
        <f>+SUMIFS('nabati '!P:P,'nabati '!$S:$S,Weekly!$A315,'nabati '!$T:$T,Weekly!$C$1)/60</f>
        <v>0</v>
      </c>
      <c r="H315" s="21">
        <f>+SUMIFS('nabati '!W:W,'nabati '!$Z:$Z,Weekly!$A315,'nabati '!$AA:$AA,Weekly!$C$1)/6</f>
        <v>0</v>
      </c>
      <c r="I315" s="21">
        <f>+SUMIFS('nabati '!AD:AD,'nabati '!$AG:$AG,Weekly!$A315,'nabati '!$AH:$AH,Weekly!$C$1)/60</f>
        <v>0</v>
      </c>
      <c r="J315" s="21">
        <f>+SUMIFS('nabati '!AK:AK,'nabati '!$AN:$AN,Weekly!$A315,'nabati '!$AO:$AO,Weekly!$C$1)/60</f>
        <v>0</v>
      </c>
      <c r="K315" s="21">
        <f>+SUMIFS('nabati '!AR:AR,'nabati '!$AU:$AU,Weekly!$A315,'nabati '!$AV:$AV,Weekly!$C$1)/60</f>
        <v>0</v>
      </c>
      <c r="L315" s="21">
        <f>+SUMIFS('nabati '!AY:AY,'nabati '!$BB:$BB,Weekly!$A315,'nabati '!$BC:$BC,Weekly!$C$1)/20</f>
        <v>0</v>
      </c>
      <c r="M315" s="341">
        <f>+SUMIFS('nabati '!BF:BF,'nabati '!$BI:$BI,Weekly!$A315,'nabati '!$BG:$BG,Weekly!$C$1)/6</f>
        <v>0</v>
      </c>
      <c r="N315" s="342">
        <f>+SUMIFS('nabati '!BM:BM,'nabati '!BP:BP,Weekly!$A315,'nabati '!BN:BN,Weekly!$C$1)/6</f>
        <v>0</v>
      </c>
      <c r="O315" s="343">
        <f t="shared" si="21"/>
        <v>0</v>
      </c>
    </row>
    <row r="316" spans="1:15" s="267" customFormat="1" ht="15" hidden="1" outlineLevel="1">
      <c r="A316" s="315">
        <v>2018</v>
      </c>
      <c r="B316" s="205" t="s">
        <v>53</v>
      </c>
      <c r="C316" s="195" t="s">
        <v>381</v>
      </c>
      <c r="D316" s="359" t="s">
        <v>328</v>
      </c>
      <c r="E316" s="21">
        <f>+SUMIFS('nabati '!B:B,'nabati '!$E:$E,Weekly!$A316,'nabati '!$F:$F,Weekly!$C$1)/6</f>
        <v>1</v>
      </c>
      <c r="F316" s="21">
        <f>+SUMIFS('nabati '!I:I,'nabati '!$L:$L,Weekly!$A316,'nabati '!$M:$M,Weekly!$C$1)/6</f>
        <v>0</v>
      </c>
      <c r="G316" s="21">
        <f>+SUMIFS('nabati '!P:P,'nabati '!$S:$S,Weekly!$A316,'nabati '!$T:$T,Weekly!$C$1)/60</f>
        <v>0</v>
      </c>
      <c r="H316" s="21">
        <f>+SUMIFS('nabati '!W:W,'nabati '!$Z:$Z,Weekly!$A316,'nabati '!$AA:$AA,Weekly!$C$1)/6</f>
        <v>0</v>
      </c>
      <c r="I316" s="21">
        <f>+SUMIFS('nabati '!AD:AD,'nabati '!$AG:$AG,Weekly!$A316,'nabati '!$AH:$AH,Weekly!$C$1)/60</f>
        <v>0</v>
      </c>
      <c r="J316" s="21">
        <f>+SUMIFS('nabati '!AK:AK,'nabati '!$AN:$AN,Weekly!$A316,'nabati '!$AO:$AO,Weekly!$C$1)/60</f>
        <v>0</v>
      </c>
      <c r="K316" s="21">
        <f>+SUMIFS('nabati '!AR:AR,'nabati '!$AU:$AU,Weekly!$A316,'nabati '!$AV:$AV,Weekly!$C$1)/60</f>
        <v>0</v>
      </c>
      <c r="L316" s="21">
        <f>+SUMIFS('nabati '!AY:AY,'nabati '!$BB:$BB,Weekly!$A316,'nabati '!$BC:$BC,Weekly!$C$1)/20</f>
        <v>0</v>
      </c>
      <c r="M316" s="341">
        <f>+SUMIFS('nabati '!BF:BF,'nabati '!$BI:$BI,Weekly!$A316,'nabati '!$BG:$BG,Weekly!$C$1)/6</f>
        <v>0</v>
      </c>
      <c r="N316" s="342">
        <f>+SUMIFS('nabati '!BM:BM,'nabati '!BP:BP,Weekly!$A316,'nabati '!BN:BN,Weekly!$C$1)/6</f>
        <v>0</v>
      </c>
      <c r="O316" s="343">
        <f t="shared" si="21"/>
        <v>125.9</v>
      </c>
    </row>
    <row r="317" spans="1:15" s="267" customFormat="1" ht="15" hidden="1" outlineLevel="1">
      <c r="A317" s="315">
        <v>2033</v>
      </c>
      <c r="B317" s="205" t="s">
        <v>53</v>
      </c>
      <c r="C317" s="195" t="s">
        <v>382</v>
      </c>
      <c r="D317" s="359" t="s">
        <v>328</v>
      </c>
      <c r="E317" s="21">
        <f>+SUMIFS('nabati '!B:B,'nabati '!$E:$E,Weekly!$A317,'nabati '!$F:$F,Weekly!$C$1)/6</f>
        <v>0</v>
      </c>
      <c r="F317" s="21">
        <f>+SUMIFS('nabati '!I:I,'nabati '!$L:$L,Weekly!$A317,'nabati '!$M:$M,Weekly!$C$1)/6</f>
        <v>0</v>
      </c>
      <c r="G317" s="21">
        <f>+SUMIFS('nabati '!P:P,'nabati '!$S:$S,Weekly!$A317,'nabati '!$T:$T,Weekly!$C$1)/60</f>
        <v>0</v>
      </c>
      <c r="H317" s="21">
        <f>+SUMIFS('nabati '!W:W,'nabati '!$Z:$Z,Weekly!$A317,'nabati '!$AA:$AA,Weekly!$C$1)/6</f>
        <v>0</v>
      </c>
      <c r="I317" s="21">
        <f>+SUMIFS('nabati '!AD:AD,'nabati '!$AG:$AG,Weekly!$A317,'nabati '!$AH:$AH,Weekly!$C$1)/60</f>
        <v>0</v>
      </c>
      <c r="J317" s="21">
        <f>+SUMIFS('nabati '!AK:AK,'nabati '!$AN:$AN,Weekly!$A317,'nabati '!$AO:$AO,Weekly!$C$1)/60</f>
        <v>0</v>
      </c>
      <c r="K317" s="21">
        <f>+SUMIFS('nabati '!AR:AR,'nabati '!$AU:$AU,Weekly!$A317,'nabati '!$AV:$AV,Weekly!$C$1)/60</f>
        <v>0</v>
      </c>
      <c r="L317" s="21">
        <f>+SUMIFS('nabati '!AY:AY,'nabati '!$BB:$BB,Weekly!$A317,'nabati '!$BC:$BC,Weekly!$C$1)/20</f>
        <v>0</v>
      </c>
      <c r="M317" s="341">
        <f>+SUMIFS('nabati '!BF:BF,'nabati '!$BI:$BI,Weekly!$A317,'nabati '!$BG:$BG,Weekly!$C$1)/6</f>
        <v>0</v>
      </c>
      <c r="N317" s="342">
        <f>+SUMIFS('nabati '!BM:BM,'nabati '!BP:BP,Weekly!$A317,'nabati '!BN:BN,Weekly!$C$1)/6</f>
        <v>0</v>
      </c>
      <c r="O317" s="343">
        <f t="shared" si="21"/>
        <v>0</v>
      </c>
    </row>
    <row r="318" spans="1:15" s="267" customFormat="1" ht="15" hidden="1" outlineLevel="1">
      <c r="A318" s="315">
        <v>2043</v>
      </c>
      <c r="B318" s="205" t="s">
        <v>53</v>
      </c>
      <c r="C318" s="195" t="s">
        <v>383</v>
      </c>
      <c r="D318" s="359" t="s">
        <v>328</v>
      </c>
      <c r="E318" s="21">
        <f>+SUMIFS('nabati '!B:B,'nabati '!$E:$E,Weekly!$A318,'nabati '!$F:$F,Weekly!$C$1)/6</f>
        <v>0</v>
      </c>
      <c r="F318" s="21">
        <f>+SUMIFS('nabati '!I:I,'nabati '!$L:$L,Weekly!$A318,'nabati '!$M:$M,Weekly!$C$1)/6</f>
        <v>0</v>
      </c>
      <c r="G318" s="21">
        <f>+SUMIFS('nabati '!P:P,'nabati '!$S:$S,Weekly!$A318,'nabati '!$T:$T,Weekly!$C$1)/60</f>
        <v>0</v>
      </c>
      <c r="H318" s="21">
        <f>+SUMIFS('nabati '!W:W,'nabati '!$Z:$Z,Weekly!$A318,'nabati '!$AA:$AA,Weekly!$C$1)/6</f>
        <v>0</v>
      </c>
      <c r="I318" s="21">
        <f>+SUMIFS('nabati '!AD:AD,'nabati '!$AG:$AG,Weekly!$A318,'nabati '!$AH:$AH,Weekly!$C$1)/60</f>
        <v>0</v>
      </c>
      <c r="J318" s="21">
        <f>+SUMIFS('nabati '!AK:AK,'nabati '!$AN:$AN,Weekly!$A318,'nabati '!$AO:$AO,Weekly!$C$1)/60</f>
        <v>0</v>
      </c>
      <c r="K318" s="21">
        <f>+SUMIFS('nabati '!AR:AR,'nabati '!$AU:$AU,Weekly!$A318,'nabati '!$AV:$AV,Weekly!$C$1)/60</f>
        <v>0</v>
      </c>
      <c r="L318" s="21">
        <f>+SUMIFS('nabati '!AY:AY,'nabati '!$BB:$BB,Weekly!$A318,'nabati '!$BC:$BC,Weekly!$C$1)/20</f>
        <v>0</v>
      </c>
      <c r="M318" s="341">
        <f>+SUMIFS('nabati '!BF:BF,'nabati '!$BI:$BI,Weekly!$A318,'nabati '!$BG:$BG,Weekly!$C$1)/6</f>
        <v>0</v>
      </c>
      <c r="N318" s="342">
        <f>+SUMIFS('nabati '!BM:BM,'nabati '!BP:BP,Weekly!$A318,'nabati '!BN:BN,Weekly!$C$1)/6</f>
        <v>0</v>
      </c>
      <c r="O318" s="343">
        <f t="shared" si="21"/>
        <v>0</v>
      </c>
    </row>
    <row r="319" spans="1:15" s="267" customFormat="1" ht="15" hidden="1" outlineLevel="1">
      <c r="A319" s="315">
        <v>2047</v>
      </c>
      <c r="B319" s="205" t="s">
        <v>53</v>
      </c>
      <c r="C319" s="195" t="s">
        <v>384</v>
      </c>
      <c r="D319" s="359" t="s">
        <v>328</v>
      </c>
      <c r="E319" s="21">
        <f>+SUMIFS('nabati '!B:B,'nabati '!$E:$E,Weekly!$A319,'nabati '!$F:$F,Weekly!$C$1)/6</f>
        <v>0</v>
      </c>
      <c r="F319" s="21">
        <f>+SUMIFS('nabati '!I:I,'nabati '!$L:$L,Weekly!$A319,'nabati '!$M:$M,Weekly!$C$1)/6</f>
        <v>0</v>
      </c>
      <c r="G319" s="21">
        <f>+SUMIFS('nabati '!P:P,'nabati '!$S:$S,Weekly!$A319,'nabati '!$T:$T,Weekly!$C$1)/60</f>
        <v>0</v>
      </c>
      <c r="H319" s="21">
        <f>+SUMIFS('nabati '!W:W,'nabati '!$Z:$Z,Weekly!$A319,'nabati '!$AA:$AA,Weekly!$C$1)/6</f>
        <v>0</v>
      </c>
      <c r="I319" s="21">
        <f>+SUMIFS('nabati '!AD:AD,'nabati '!$AG:$AG,Weekly!$A319,'nabati '!$AH:$AH,Weekly!$C$1)/60</f>
        <v>0</v>
      </c>
      <c r="J319" s="21">
        <f>+SUMIFS('nabati '!AK:AK,'nabati '!$AN:$AN,Weekly!$A319,'nabati '!$AO:$AO,Weekly!$C$1)/60</f>
        <v>0</v>
      </c>
      <c r="K319" s="21">
        <f>+SUMIFS('nabati '!AR:AR,'nabati '!$AU:$AU,Weekly!$A319,'nabati '!$AV:$AV,Weekly!$C$1)/60</f>
        <v>0</v>
      </c>
      <c r="L319" s="21">
        <f>+SUMIFS('nabati '!AY:AY,'nabati '!$BB:$BB,Weekly!$A319,'nabati '!$BC:$BC,Weekly!$C$1)/20</f>
        <v>0</v>
      </c>
      <c r="M319" s="341">
        <f>+SUMIFS('nabati '!BF:BF,'nabati '!$BI:$BI,Weekly!$A319,'nabati '!$BG:$BG,Weekly!$C$1)/6</f>
        <v>0</v>
      </c>
      <c r="N319" s="342">
        <f>+SUMIFS('nabati '!BM:BM,'nabati '!BP:BP,Weekly!$A319,'nabati '!BN:BN,Weekly!$C$1)/6</f>
        <v>0</v>
      </c>
      <c r="O319" s="343">
        <f t="shared" si="21"/>
        <v>0</v>
      </c>
    </row>
    <row r="320" spans="1:15" s="267" customFormat="1" ht="15" hidden="1" outlineLevel="1">
      <c r="A320" s="315">
        <v>2061</v>
      </c>
      <c r="B320" s="205" t="s">
        <v>53</v>
      </c>
      <c r="C320" s="195" t="s">
        <v>385</v>
      </c>
      <c r="D320" s="359" t="s">
        <v>328</v>
      </c>
      <c r="E320" s="21">
        <f>+SUMIFS('nabati '!B:B,'nabati '!$E:$E,Weekly!$A320,'nabati '!$F:$F,Weekly!$C$1)/6</f>
        <v>0</v>
      </c>
      <c r="F320" s="21">
        <f>+SUMIFS('nabati '!I:I,'nabati '!$L:$L,Weekly!$A320,'nabati '!$M:$M,Weekly!$C$1)/6</f>
        <v>0</v>
      </c>
      <c r="G320" s="21">
        <f>+SUMIFS('nabati '!P:P,'nabati '!$S:$S,Weekly!$A320,'nabati '!$T:$T,Weekly!$C$1)/60</f>
        <v>0</v>
      </c>
      <c r="H320" s="21">
        <f>+SUMIFS('nabati '!W:W,'nabati '!$Z:$Z,Weekly!$A320,'nabati '!$AA:$AA,Weekly!$C$1)/6</f>
        <v>0</v>
      </c>
      <c r="I320" s="21">
        <f>+SUMIFS('nabati '!AD:AD,'nabati '!$AG:$AG,Weekly!$A320,'nabati '!$AH:$AH,Weekly!$C$1)/60</f>
        <v>0</v>
      </c>
      <c r="J320" s="21">
        <f>+SUMIFS('nabati '!AK:AK,'nabati '!$AN:$AN,Weekly!$A320,'nabati '!$AO:$AO,Weekly!$C$1)/60</f>
        <v>0</v>
      </c>
      <c r="K320" s="21">
        <f>+SUMIFS('nabati '!AR:AR,'nabati '!$AU:$AU,Weekly!$A320,'nabati '!$AV:$AV,Weekly!$C$1)/60</f>
        <v>0</v>
      </c>
      <c r="L320" s="21">
        <f>+SUMIFS('nabati '!AY:AY,'nabati '!$BB:$BB,Weekly!$A320,'nabati '!$BC:$BC,Weekly!$C$1)/20</f>
        <v>0</v>
      </c>
      <c r="M320" s="341">
        <f>+SUMIFS('nabati '!BF:BF,'nabati '!$BI:$BI,Weekly!$A320,'nabati '!$BG:$BG,Weekly!$C$1)/6</f>
        <v>0</v>
      </c>
      <c r="N320" s="342">
        <f>+SUMIFS('nabati '!BM:BM,'nabati '!BP:BP,Weekly!$A320,'nabati '!BN:BN,Weekly!$C$1)/6</f>
        <v>0</v>
      </c>
      <c r="O320" s="343">
        <f t="shared" si="21"/>
        <v>0</v>
      </c>
    </row>
    <row r="321" spans="1:15" s="267" customFormat="1" ht="15" hidden="1" outlineLevel="1">
      <c r="A321" s="315">
        <v>2069</v>
      </c>
      <c r="B321" s="205" t="s">
        <v>53</v>
      </c>
      <c r="C321" s="195" t="s">
        <v>386</v>
      </c>
      <c r="D321" s="359" t="s">
        <v>328</v>
      </c>
      <c r="E321" s="21">
        <f>+SUMIFS('nabati '!B:B,'nabati '!$E:$E,Weekly!$A321,'nabati '!$F:$F,Weekly!$C$1)/6</f>
        <v>1</v>
      </c>
      <c r="F321" s="21">
        <f>+SUMIFS('nabati '!I:I,'nabati '!$L:$L,Weekly!$A321,'nabati '!$M:$M,Weekly!$C$1)/6</f>
        <v>0</v>
      </c>
      <c r="G321" s="21">
        <f>+SUMIFS('nabati '!P:P,'nabati '!$S:$S,Weekly!$A321,'nabati '!$T:$T,Weekly!$C$1)/60</f>
        <v>0</v>
      </c>
      <c r="H321" s="21">
        <f>+SUMIFS('nabati '!W:W,'nabati '!$Z:$Z,Weekly!$A321,'nabati '!$AA:$AA,Weekly!$C$1)/6</f>
        <v>0</v>
      </c>
      <c r="I321" s="21">
        <f>+SUMIFS('nabati '!AD:AD,'nabati '!$AG:$AG,Weekly!$A321,'nabati '!$AH:$AH,Weekly!$C$1)/60</f>
        <v>0</v>
      </c>
      <c r="J321" s="21">
        <f>+SUMIFS('nabati '!AK:AK,'nabati '!$AN:$AN,Weekly!$A321,'nabati '!$AO:$AO,Weekly!$C$1)/60</f>
        <v>0</v>
      </c>
      <c r="K321" s="21">
        <f>+SUMIFS('nabati '!AR:AR,'nabati '!$AU:$AU,Weekly!$A321,'nabati '!$AV:$AV,Weekly!$C$1)/60</f>
        <v>0</v>
      </c>
      <c r="L321" s="21">
        <f>+SUMIFS('nabati '!AY:AY,'nabati '!$BB:$BB,Weekly!$A321,'nabati '!$BC:$BC,Weekly!$C$1)/20</f>
        <v>0</v>
      </c>
      <c r="M321" s="341">
        <f>+SUMIFS('nabati '!BF:BF,'nabati '!$BI:$BI,Weekly!$A321,'nabati '!$BG:$BG,Weekly!$C$1)/6</f>
        <v>0</v>
      </c>
      <c r="N321" s="342">
        <f>+SUMIFS('nabati '!BM:BM,'nabati '!BP:BP,Weekly!$A321,'nabati '!BN:BN,Weekly!$C$1)/6</f>
        <v>0</v>
      </c>
      <c r="O321" s="343">
        <f t="shared" si="21"/>
        <v>125.9</v>
      </c>
    </row>
    <row r="322" spans="1:15" s="267" customFormat="1" ht="15" hidden="1" outlineLevel="1">
      <c r="A322" s="315">
        <v>2077</v>
      </c>
      <c r="B322" s="205" t="s">
        <v>53</v>
      </c>
      <c r="C322" s="195" t="s">
        <v>387</v>
      </c>
      <c r="D322" s="359" t="s">
        <v>328</v>
      </c>
      <c r="E322" s="21">
        <f>+SUMIFS('nabati '!B:B,'nabati '!$E:$E,Weekly!$A322,'nabati '!$F:$F,Weekly!$C$1)/6</f>
        <v>0</v>
      </c>
      <c r="F322" s="21">
        <f>+SUMIFS('nabati '!I:I,'nabati '!$L:$L,Weekly!$A322,'nabati '!$M:$M,Weekly!$C$1)/6</f>
        <v>0</v>
      </c>
      <c r="G322" s="21">
        <f>+SUMIFS('nabati '!P:P,'nabati '!$S:$S,Weekly!$A322,'nabati '!$T:$T,Weekly!$C$1)/60</f>
        <v>0</v>
      </c>
      <c r="H322" s="21">
        <f>+SUMIFS('nabati '!W:W,'nabati '!$Z:$Z,Weekly!$A322,'nabati '!$AA:$AA,Weekly!$C$1)/6</f>
        <v>0</v>
      </c>
      <c r="I322" s="21">
        <f>+SUMIFS('nabati '!AD:AD,'nabati '!$AG:$AG,Weekly!$A322,'nabati '!$AH:$AH,Weekly!$C$1)/60</f>
        <v>0</v>
      </c>
      <c r="J322" s="21">
        <f>+SUMIFS('nabati '!AK:AK,'nabati '!$AN:$AN,Weekly!$A322,'nabati '!$AO:$AO,Weekly!$C$1)/60</f>
        <v>0</v>
      </c>
      <c r="K322" s="21">
        <f>+SUMIFS('nabati '!AR:AR,'nabati '!$AU:$AU,Weekly!$A322,'nabati '!$AV:$AV,Weekly!$C$1)/60</f>
        <v>0</v>
      </c>
      <c r="L322" s="21">
        <f>+SUMIFS('nabati '!AY:AY,'nabati '!$BB:$BB,Weekly!$A322,'nabati '!$BC:$BC,Weekly!$C$1)/20</f>
        <v>0</v>
      </c>
      <c r="M322" s="341">
        <f>+SUMIFS('nabati '!BF:BF,'nabati '!$BI:$BI,Weekly!$A322,'nabati '!$BG:$BG,Weekly!$C$1)/6</f>
        <v>0</v>
      </c>
      <c r="N322" s="342">
        <f>+SUMIFS('nabati '!BM:BM,'nabati '!BP:BP,Weekly!$A322,'nabati '!BN:BN,Weekly!$C$1)/6</f>
        <v>0</v>
      </c>
      <c r="O322" s="343">
        <f t="shared" si="21"/>
        <v>0</v>
      </c>
    </row>
    <row r="323" spans="1:15" s="267" customFormat="1" ht="15" hidden="1" outlineLevel="1">
      <c r="A323" s="315">
        <v>2091</v>
      </c>
      <c r="B323" s="205" t="s">
        <v>53</v>
      </c>
      <c r="C323" s="195" t="s">
        <v>388</v>
      </c>
      <c r="D323" s="359" t="s">
        <v>328</v>
      </c>
      <c r="E323" s="21">
        <f>+SUMIFS('nabati '!B:B,'nabati '!$E:$E,Weekly!$A323,'nabati '!$F:$F,Weekly!$C$1)/6</f>
        <v>0</v>
      </c>
      <c r="F323" s="21">
        <f>+SUMIFS('nabati '!I:I,'nabati '!$L:$L,Weekly!$A323,'nabati '!$M:$M,Weekly!$C$1)/6</f>
        <v>0</v>
      </c>
      <c r="G323" s="21">
        <f>+SUMIFS('nabati '!P:P,'nabati '!$S:$S,Weekly!$A323,'nabati '!$T:$T,Weekly!$C$1)/60</f>
        <v>0</v>
      </c>
      <c r="H323" s="21">
        <f>+SUMIFS('nabati '!W:W,'nabati '!$Z:$Z,Weekly!$A323,'nabati '!$AA:$AA,Weekly!$C$1)/6</f>
        <v>0</v>
      </c>
      <c r="I323" s="21">
        <f>+SUMIFS('nabati '!AD:AD,'nabati '!$AG:$AG,Weekly!$A323,'nabati '!$AH:$AH,Weekly!$C$1)/60</f>
        <v>0</v>
      </c>
      <c r="J323" s="21">
        <f>+SUMIFS('nabati '!AK:AK,'nabati '!$AN:$AN,Weekly!$A323,'nabati '!$AO:$AO,Weekly!$C$1)/60</f>
        <v>0</v>
      </c>
      <c r="K323" s="21">
        <f>+SUMIFS('nabati '!AR:AR,'nabati '!$AU:$AU,Weekly!$A323,'nabati '!$AV:$AV,Weekly!$C$1)/60</f>
        <v>0</v>
      </c>
      <c r="L323" s="21">
        <f>+SUMIFS('nabati '!AY:AY,'nabati '!$BB:$BB,Weekly!$A323,'nabati '!$BC:$BC,Weekly!$C$1)/20</f>
        <v>0</v>
      </c>
      <c r="M323" s="341">
        <f>+SUMIFS('nabati '!BF:BF,'nabati '!$BI:$BI,Weekly!$A323,'nabati '!$BG:$BG,Weekly!$C$1)/6</f>
        <v>0</v>
      </c>
      <c r="N323" s="342">
        <f>+SUMIFS('nabati '!BM:BM,'nabati '!BP:BP,Weekly!$A323,'nabati '!BN:BN,Weekly!$C$1)/6</f>
        <v>0</v>
      </c>
      <c r="O323" s="343">
        <f t="shared" si="21"/>
        <v>0</v>
      </c>
    </row>
    <row r="324" spans="1:15" s="267" customFormat="1" ht="15" hidden="1" outlineLevel="1">
      <c r="A324" s="315">
        <v>2098</v>
      </c>
      <c r="B324" s="205" t="s">
        <v>53</v>
      </c>
      <c r="C324" s="195" t="s">
        <v>389</v>
      </c>
      <c r="D324" s="359" t="s">
        <v>328</v>
      </c>
      <c r="E324" s="21">
        <f>+SUMIFS('nabati '!B:B,'nabati '!$E:$E,Weekly!$A324,'nabati '!$F:$F,Weekly!$C$1)/6</f>
        <v>0</v>
      </c>
      <c r="F324" s="21">
        <f>+SUMIFS('nabati '!I:I,'nabati '!$L:$L,Weekly!$A324,'nabati '!$M:$M,Weekly!$C$1)/6</f>
        <v>0</v>
      </c>
      <c r="G324" s="21">
        <f>+SUMIFS('nabati '!P:P,'nabati '!$S:$S,Weekly!$A324,'nabati '!$T:$T,Weekly!$C$1)/60</f>
        <v>0</v>
      </c>
      <c r="H324" s="21">
        <f>+SUMIFS('nabati '!W:W,'nabati '!$Z:$Z,Weekly!$A324,'nabati '!$AA:$AA,Weekly!$C$1)/6</f>
        <v>0</v>
      </c>
      <c r="I324" s="21">
        <f>+SUMIFS('nabati '!AD:AD,'nabati '!$AG:$AG,Weekly!$A324,'nabati '!$AH:$AH,Weekly!$C$1)/60</f>
        <v>0</v>
      </c>
      <c r="J324" s="21">
        <f>+SUMIFS('nabati '!AK:AK,'nabati '!$AN:$AN,Weekly!$A324,'nabati '!$AO:$AO,Weekly!$C$1)/60</f>
        <v>0</v>
      </c>
      <c r="K324" s="21">
        <f>+SUMIFS('nabati '!AR:AR,'nabati '!$AU:$AU,Weekly!$A324,'nabati '!$AV:$AV,Weekly!$C$1)/60</f>
        <v>0</v>
      </c>
      <c r="L324" s="21">
        <f>+SUMIFS('nabati '!AY:AY,'nabati '!$BB:$BB,Weekly!$A324,'nabati '!$BC:$BC,Weekly!$C$1)/20</f>
        <v>0</v>
      </c>
      <c r="M324" s="341">
        <f>+SUMIFS('nabati '!BF:BF,'nabati '!$BI:$BI,Weekly!$A324,'nabati '!$BG:$BG,Weekly!$C$1)/6</f>
        <v>0</v>
      </c>
      <c r="N324" s="342">
        <f>+SUMIFS('nabati '!BM:BM,'nabati '!BP:BP,Weekly!$A324,'nabati '!BN:BN,Weekly!$C$1)/6</f>
        <v>0</v>
      </c>
      <c r="O324" s="343">
        <f t="shared" si="21"/>
        <v>0</v>
      </c>
    </row>
    <row r="325" spans="1:15" s="267" customFormat="1" ht="15" hidden="1" outlineLevel="1">
      <c r="A325" s="315">
        <v>2100</v>
      </c>
      <c r="B325" s="205" t="s">
        <v>53</v>
      </c>
      <c r="C325" s="195" t="s">
        <v>390</v>
      </c>
      <c r="D325" s="359" t="s">
        <v>328</v>
      </c>
      <c r="E325" s="21">
        <f>+SUMIFS('nabati '!B:B,'nabati '!$E:$E,Weekly!$A325,'nabati '!$F:$F,Weekly!$C$1)/6</f>
        <v>0</v>
      </c>
      <c r="F325" s="21">
        <f>+SUMIFS('nabati '!I:I,'nabati '!$L:$L,Weekly!$A325,'nabati '!$M:$M,Weekly!$C$1)/6</f>
        <v>0</v>
      </c>
      <c r="G325" s="21">
        <f>+SUMIFS('nabati '!P:P,'nabati '!$S:$S,Weekly!$A325,'nabati '!$T:$T,Weekly!$C$1)/60</f>
        <v>0</v>
      </c>
      <c r="H325" s="21">
        <f>+SUMIFS('nabati '!W:W,'nabati '!$Z:$Z,Weekly!$A325,'nabati '!$AA:$AA,Weekly!$C$1)/6</f>
        <v>0</v>
      </c>
      <c r="I325" s="21">
        <f>+SUMIFS('nabati '!AD:AD,'nabati '!$AG:$AG,Weekly!$A325,'nabati '!$AH:$AH,Weekly!$C$1)/60</f>
        <v>0</v>
      </c>
      <c r="J325" s="21">
        <f>+SUMIFS('nabati '!AK:AK,'nabati '!$AN:$AN,Weekly!$A325,'nabati '!$AO:$AO,Weekly!$C$1)/60</f>
        <v>0</v>
      </c>
      <c r="K325" s="21">
        <f>+SUMIFS('nabati '!AR:AR,'nabati '!$AU:$AU,Weekly!$A325,'nabati '!$AV:$AV,Weekly!$C$1)/60</f>
        <v>0</v>
      </c>
      <c r="L325" s="21">
        <f>+SUMIFS('nabati '!AY:AY,'nabati '!$BB:$BB,Weekly!$A325,'nabati '!$BC:$BC,Weekly!$C$1)/20</f>
        <v>0</v>
      </c>
      <c r="M325" s="341">
        <f>+SUMIFS('nabati '!BF:BF,'nabati '!$BI:$BI,Weekly!$A325,'nabati '!$BG:$BG,Weekly!$C$1)/6</f>
        <v>0</v>
      </c>
      <c r="N325" s="342">
        <f>+SUMIFS('nabati '!BM:BM,'nabati '!BP:BP,Weekly!$A325,'nabati '!BN:BN,Weekly!$C$1)/6</f>
        <v>0</v>
      </c>
      <c r="O325" s="343">
        <f t="shared" si="21"/>
        <v>0</v>
      </c>
    </row>
    <row r="326" spans="1:15" s="266" customFormat="1" ht="15" hidden="1" outlineLevel="1">
      <c r="A326" s="315">
        <v>2106</v>
      </c>
      <c r="B326" s="358" t="s">
        <v>53</v>
      </c>
      <c r="C326" s="195" t="s">
        <v>391</v>
      </c>
      <c r="D326" s="359" t="s">
        <v>328</v>
      </c>
      <c r="E326" s="21">
        <f>+SUMIFS('nabati '!B:B,'nabati '!$E:$E,Weekly!$A326,'nabati '!$F:$F,Weekly!$C$1)/6</f>
        <v>0</v>
      </c>
      <c r="F326" s="21">
        <f>+SUMIFS('nabati '!I:I,'nabati '!$L:$L,Weekly!$A326,'nabati '!$M:$M,Weekly!$C$1)/6</f>
        <v>0</v>
      </c>
      <c r="G326" s="21">
        <f>+SUMIFS('nabati '!P:P,'nabati '!$S:$S,Weekly!$A326,'nabati '!$T:$T,Weekly!$C$1)/60</f>
        <v>0</v>
      </c>
      <c r="H326" s="21">
        <f>+SUMIFS('nabati '!W:W,'nabati '!$Z:$Z,Weekly!$A326,'nabati '!$AA:$AA,Weekly!$C$1)/6</f>
        <v>0</v>
      </c>
      <c r="I326" s="21">
        <f>+SUMIFS('nabati '!AD:AD,'nabati '!$AG:$AG,Weekly!$A326,'nabati '!$AH:$AH,Weekly!$C$1)/60</f>
        <v>0</v>
      </c>
      <c r="J326" s="21">
        <f>+SUMIFS('nabati '!AK:AK,'nabati '!$AN:$AN,Weekly!$A326,'nabati '!$AO:$AO,Weekly!$C$1)/60</f>
        <v>0</v>
      </c>
      <c r="K326" s="21">
        <f>+SUMIFS('nabati '!AR:AR,'nabati '!$AU:$AU,Weekly!$A326,'nabati '!$AV:$AV,Weekly!$C$1)/60</f>
        <v>0</v>
      </c>
      <c r="L326" s="21">
        <f>+SUMIFS('nabati '!AY:AY,'nabati '!$BB:$BB,Weekly!$A326,'nabati '!$BC:$BC,Weekly!$C$1)/20</f>
        <v>0</v>
      </c>
      <c r="M326" s="391">
        <f>+SUMIFS('nabati '!BF:BF,'nabati '!$BI:$BI,Weekly!$A326,'nabati '!$BG:$BG,Weekly!$C$1)/6</f>
        <v>0</v>
      </c>
      <c r="N326" s="392">
        <f>+SUMIFS('nabati '!BM:BM,'nabati '!BP:BP,Weekly!$A326,'nabati '!BN:BN,Weekly!$C$1)/6</f>
        <v>0</v>
      </c>
      <c r="O326" s="393">
        <f t="shared" si="21"/>
        <v>0</v>
      </c>
    </row>
    <row r="327" spans="1:15" s="267" customFormat="1" ht="15" hidden="1" outlineLevel="1">
      <c r="A327" s="315">
        <v>2111</v>
      </c>
      <c r="B327" s="205" t="s">
        <v>53</v>
      </c>
      <c r="C327" s="351" t="s">
        <v>392</v>
      </c>
      <c r="D327" s="359" t="s">
        <v>328</v>
      </c>
      <c r="E327" s="21">
        <f>+SUMIFS('nabati '!B:B,'nabati '!$E:$E,Weekly!$A327,'nabati '!$F:$F,Weekly!$C$1)/6</f>
        <v>1</v>
      </c>
      <c r="F327" s="21">
        <f>+SUMIFS('nabati '!I:I,'nabati '!$L:$L,Weekly!$A327,'nabati '!$M:$M,Weekly!$C$1)/6</f>
        <v>0</v>
      </c>
      <c r="G327" s="21">
        <f>+SUMIFS('nabati '!P:P,'nabati '!$S:$S,Weekly!$A327,'nabati '!$T:$T,Weekly!$C$1)/60</f>
        <v>0</v>
      </c>
      <c r="H327" s="21">
        <f>+SUMIFS('nabati '!W:W,'nabati '!$Z:$Z,Weekly!$A327,'nabati '!$AA:$AA,Weekly!$C$1)/6</f>
        <v>0</v>
      </c>
      <c r="I327" s="21">
        <f>+SUMIFS('nabati '!AD:AD,'nabati '!$AG:$AG,Weekly!$A327,'nabati '!$AH:$AH,Weekly!$C$1)/60</f>
        <v>0</v>
      </c>
      <c r="J327" s="21">
        <f>+SUMIFS('nabati '!AK:AK,'nabati '!$AN:$AN,Weekly!$A327,'nabati '!$AO:$AO,Weekly!$C$1)/60</f>
        <v>0</v>
      </c>
      <c r="K327" s="21">
        <f>+SUMIFS('nabati '!AR:AR,'nabati '!$AU:$AU,Weekly!$A327,'nabati '!$AV:$AV,Weekly!$C$1)/60</f>
        <v>0</v>
      </c>
      <c r="L327" s="21">
        <f>+SUMIFS('nabati '!AY:AY,'nabati '!$BB:$BB,Weekly!$A327,'nabati '!$BC:$BC,Weekly!$C$1)/20</f>
        <v>0</v>
      </c>
      <c r="M327" s="341">
        <f>+SUMIFS('nabati '!BF:BF,'nabati '!$BI:$BI,Weekly!$A327,'nabati '!$BG:$BG,Weekly!$C$1)/6</f>
        <v>0</v>
      </c>
      <c r="N327" s="342">
        <f>+SUMIFS('nabati '!BM:BM,'nabati '!BP:BP,Weekly!$A327,'nabati '!BN:BN,Weekly!$C$1)/6</f>
        <v>0</v>
      </c>
      <c r="O327" s="343">
        <f t="shared" si="21"/>
        <v>125.9</v>
      </c>
    </row>
    <row r="328" spans="1:15" s="267" customFormat="1" ht="12.75" hidden="1" outlineLevel="1">
      <c r="A328" s="315">
        <v>69002</v>
      </c>
      <c r="B328" s="205" t="s">
        <v>53</v>
      </c>
      <c r="C328" s="351" t="s">
        <v>393</v>
      </c>
      <c r="D328" s="359" t="s">
        <v>328</v>
      </c>
      <c r="E328" s="21">
        <f>+SUMIFS('nabati '!B:B,'nabati '!$E:$E,Weekly!$A328,'nabati '!$F:$F,Weekly!$C$1)/6</f>
        <v>0</v>
      </c>
      <c r="F328" s="21">
        <f>+SUMIFS('nabati '!I:I,'nabati '!$L:$L,Weekly!$A328,'nabati '!$M:$M,Weekly!$C$1)/6</f>
        <v>0</v>
      </c>
      <c r="G328" s="21">
        <f>+SUMIFS('nabati '!P:P,'nabati '!$S:$S,Weekly!$A328,'nabati '!$T:$T,Weekly!$C$1)/60</f>
        <v>0</v>
      </c>
      <c r="H328" s="21">
        <f>+SUMIFS('nabati '!W:W,'nabati '!$Z:$Z,Weekly!$A328,'nabati '!$AA:$AA,Weekly!$C$1)/6</f>
        <v>0</v>
      </c>
      <c r="I328" s="21">
        <f>+SUMIFS('nabati '!AD:AD,'nabati '!$AG:$AG,Weekly!$A328,'nabati '!$AH:$AH,Weekly!$C$1)/60</f>
        <v>0</v>
      </c>
      <c r="J328" s="21">
        <f>+SUMIFS('nabati '!AK:AK,'nabati '!$AN:$AN,Weekly!$A328,'nabati '!$AO:$AO,Weekly!$C$1)/60</f>
        <v>0</v>
      </c>
      <c r="K328" s="21">
        <f>+SUMIFS('nabati '!AR:AR,'nabati '!$AU:$AU,Weekly!$A328,'nabati '!$AV:$AV,Weekly!$C$1)/60</f>
        <v>0</v>
      </c>
      <c r="L328" s="21">
        <f>+SUMIFS('nabati '!AY:AY,'nabati '!$BB:$BB,Weekly!$A328,'nabati '!$BC:$BC,Weekly!$C$1)/20</f>
        <v>0</v>
      </c>
      <c r="M328" s="381">
        <f>+SUMIFS('nabati '!BF:BF,'nabati '!$BI:$BI,Weekly!$A328,'nabati '!$BG:$BG,Weekly!$C$1)/6</f>
        <v>0</v>
      </c>
      <c r="N328" s="382">
        <f>+SUMIFS('nabati '!BM:BM,'nabati '!BP:BP,Weekly!$A328,'nabati '!BN:BN,Weekly!$C$1)/6</f>
        <v>0</v>
      </c>
      <c r="O328" s="383">
        <f t="shared" si="21"/>
        <v>0</v>
      </c>
    </row>
    <row r="329" spans="1:15" s="267" customFormat="1" ht="12.75" hidden="1" outlineLevel="1">
      <c r="A329" s="315">
        <v>69013</v>
      </c>
      <c r="B329" s="205" t="s">
        <v>53</v>
      </c>
      <c r="C329" s="351" t="s">
        <v>394</v>
      </c>
      <c r="D329" s="359" t="s">
        <v>328</v>
      </c>
      <c r="E329" s="21">
        <f>+SUMIFS('nabati '!B:B,'nabati '!$E:$E,Weekly!$A329,'nabati '!$F:$F,Weekly!$C$1)/6</f>
        <v>0</v>
      </c>
      <c r="F329" s="21">
        <f>+SUMIFS('nabati '!I:I,'nabati '!$L:$L,Weekly!$A329,'nabati '!$M:$M,Weekly!$C$1)/6</f>
        <v>2</v>
      </c>
      <c r="G329" s="21">
        <f>+SUMIFS('nabati '!P:P,'nabati '!$S:$S,Weekly!$A329,'nabati '!$T:$T,Weekly!$C$1)/60</f>
        <v>0</v>
      </c>
      <c r="H329" s="21">
        <f>+SUMIFS('nabati '!W:W,'nabati '!$Z:$Z,Weekly!$A329,'nabati '!$AA:$AA,Weekly!$C$1)/6</f>
        <v>0</v>
      </c>
      <c r="I329" s="21">
        <f>+SUMIFS('nabati '!AD:AD,'nabati '!$AG:$AG,Weekly!$A329,'nabati '!$AH:$AH,Weekly!$C$1)/60</f>
        <v>0</v>
      </c>
      <c r="J329" s="21">
        <f>+SUMIFS('nabati '!AK:AK,'nabati '!$AN:$AN,Weekly!$A329,'nabati '!$AO:$AO,Weekly!$C$1)/60</f>
        <v>0</v>
      </c>
      <c r="K329" s="21">
        <f>+SUMIFS('nabati '!AR:AR,'nabati '!$AU:$AU,Weekly!$A329,'nabati '!$AV:$AV,Weekly!$C$1)/60</f>
        <v>0</v>
      </c>
      <c r="L329" s="21">
        <f>+SUMIFS('nabati '!AY:AY,'nabati '!$BB:$BB,Weekly!$A329,'nabati '!$BC:$BC,Weekly!$C$1)/20</f>
        <v>0</v>
      </c>
      <c r="M329" s="381">
        <f>+SUMIFS('nabati '!BF:BF,'nabati '!$BI:$BI,Weekly!$A329,'nabati '!$BG:$BG,Weekly!$C$1)/6</f>
        <v>0</v>
      </c>
      <c r="N329" s="382">
        <f>+SUMIFS('nabati '!BM:BM,'nabati '!BP:BP,Weekly!$A329,'nabati '!BN:BN,Weekly!$C$1)/6</f>
        <v>0</v>
      </c>
      <c r="O329" s="383">
        <f t="shared" ref="O329:O336" si="22">+SUMPRODUCT($E$1:$N$1,E329:N329)</f>
        <v>381.4</v>
      </c>
    </row>
    <row r="330" spans="1:15" s="267" customFormat="1" ht="12.75" hidden="1" outlineLevel="1">
      <c r="A330" s="315">
        <v>69021</v>
      </c>
      <c r="B330" s="205" t="s">
        <v>53</v>
      </c>
      <c r="C330" s="351" t="s">
        <v>395</v>
      </c>
      <c r="D330" s="359" t="s">
        <v>328</v>
      </c>
      <c r="E330" s="21">
        <f>+SUMIFS('nabati '!B:B,'nabati '!$E:$E,Weekly!$A330,'nabati '!$F:$F,Weekly!$C$1)/6</f>
        <v>3</v>
      </c>
      <c r="F330" s="21">
        <f>+SUMIFS('nabati '!I:I,'nabati '!$L:$L,Weekly!$A330,'nabati '!$M:$M,Weekly!$C$1)/6</f>
        <v>0</v>
      </c>
      <c r="G330" s="21">
        <f>+SUMIFS('nabati '!P:P,'nabati '!$S:$S,Weekly!$A330,'nabati '!$T:$T,Weekly!$C$1)/60</f>
        <v>0</v>
      </c>
      <c r="H330" s="21">
        <f>+SUMIFS('nabati '!W:W,'nabati '!$Z:$Z,Weekly!$A330,'nabati '!$AA:$AA,Weekly!$C$1)/6</f>
        <v>0</v>
      </c>
      <c r="I330" s="21">
        <f>+SUMIFS('nabati '!AD:AD,'nabati '!$AG:$AG,Weekly!$A330,'nabati '!$AH:$AH,Weekly!$C$1)/60</f>
        <v>0</v>
      </c>
      <c r="J330" s="21">
        <f>+SUMIFS('nabati '!AK:AK,'nabati '!$AN:$AN,Weekly!$A330,'nabati '!$AO:$AO,Weekly!$C$1)/60</f>
        <v>0</v>
      </c>
      <c r="K330" s="21">
        <f>+SUMIFS('nabati '!AR:AR,'nabati '!$AU:$AU,Weekly!$A330,'nabati '!$AV:$AV,Weekly!$C$1)/60</f>
        <v>0</v>
      </c>
      <c r="L330" s="21">
        <f>+SUMIFS('nabati '!AY:AY,'nabati '!$BB:$BB,Weekly!$A330,'nabati '!$BC:$BC,Weekly!$C$1)/20</f>
        <v>0</v>
      </c>
      <c r="M330" s="381">
        <f>+SUMIFS('nabati '!BF:BF,'nabati '!$BI:$BI,Weekly!$A330,'nabati '!$BG:$BG,Weekly!$C$1)/6</f>
        <v>0</v>
      </c>
      <c r="N330" s="382">
        <f>+SUMIFS('nabati '!BM:BM,'nabati '!BP:BP,Weekly!$A330,'nabati '!BN:BN,Weekly!$C$1)/6</f>
        <v>0</v>
      </c>
      <c r="O330" s="383">
        <f t="shared" si="22"/>
        <v>377.70000000000005</v>
      </c>
    </row>
    <row r="331" spans="1:15" s="267" customFormat="1" ht="12.75" hidden="1" outlineLevel="1">
      <c r="A331" s="315">
        <v>69058</v>
      </c>
      <c r="B331" s="205" t="s">
        <v>53</v>
      </c>
      <c r="C331" s="351" t="s">
        <v>396</v>
      </c>
      <c r="D331" s="359" t="s">
        <v>328</v>
      </c>
      <c r="E331" s="21">
        <f>+SUMIFS('nabati '!B:B,'nabati '!$E:$E,Weekly!$A331,'nabati '!$F:$F,Weekly!$C$1)/6</f>
        <v>0</v>
      </c>
      <c r="F331" s="21">
        <f>+SUMIFS('nabati '!I:I,'nabati '!$L:$L,Weekly!$A331,'nabati '!$M:$M,Weekly!$C$1)/6</f>
        <v>0</v>
      </c>
      <c r="G331" s="21">
        <f>+SUMIFS('nabati '!P:P,'nabati '!$S:$S,Weekly!$A331,'nabati '!$T:$T,Weekly!$C$1)/60</f>
        <v>0</v>
      </c>
      <c r="H331" s="21">
        <f>+SUMIFS('nabati '!W:W,'nabati '!$Z:$Z,Weekly!$A331,'nabati '!$AA:$AA,Weekly!$C$1)/6</f>
        <v>0</v>
      </c>
      <c r="I331" s="21">
        <f>+SUMIFS('nabati '!AD:AD,'nabati '!$AG:$AG,Weekly!$A331,'nabati '!$AH:$AH,Weekly!$C$1)/60</f>
        <v>0</v>
      </c>
      <c r="J331" s="21">
        <f>+SUMIFS('nabati '!AK:AK,'nabati '!$AN:$AN,Weekly!$A331,'nabati '!$AO:$AO,Weekly!$C$1)/60</f>
        <v>0</v>
      </c>
      <c r="K331" s="21">
        <f>+SUMIFS('nabati '!AR:AR,'nabati '!$AU:$AU,Weekly!$A331,'nabati '!$AV:$AV,Weekly!$C$1)/60</f>
        <v>0</v>
      </c>
      <c r="L331" s="21">
        <f>+SUMIFS('nabati '!AY:AY,'nabati '!$BB:$BB,Weekly!$A331,'nabati '!$BC:$BC,Weekly!$C$1)/20</f>
        <v>0</v>
      </c>
      <c r="M331" s="381">
        <f>+SUMIFS('nabati '!BF:BF,'nabati '!$BI:$BI,Weekly!$A331,'nabati '!$BG:$BG,Weekly!$C$1)/6</f>
        <v>0</v>
      </c>
      <c r="N331" s="382">
        <f>+SUMIFS('nabati '!BM:BM,'nabati '!BP:BP,Weekly!$A331,'nabati '!BN:BN,Weekly!$C$1)/6</f>
        <v>0</v>
      </c>
      <c r="O331" s="383">
        <f t="shared" si="22"/>
        <v>0</v>
      </c>
    </row>
    <row r="332" spans="1:15" s="267" customFormat="1" ht="12.75" hidden="1" outlineLevel="1">
      <c r="A332" s="315">
        <v>69064</v>
      </c>
      <c r="B332" s="205" t="s">
        <v>53</v>
      </c>
      <c r="C332" s="351" t="s">
        <v>397</v>
      </c>
      <c r="D332" s="359" t="s">
        <v>328</v>
      </c>
      <c r="E332" s="21">
        <f>+SUMIFS('nabati '!B:B,'nabati '!$E:$E,Weekly!$A332,'nabati '!$F:$F,Weekly!$C$1)/6</f>
        <v>3</v>
      </c>
      <c r="F332" s="21">
        <f>+SUMIFS('nabati '!I:I,'nabati '!$L:$L,Weekly!$A332,'nabati '!$M:$M,Weekly!$C$1)/6</f>
        <v>0</v>
      </c>
      <c r="G332" s="21">
        <f>+SUMIFS('nabati '!P:P,'nabati '!$S:$S,Weekly!$A332,'nabati '!$T:$T,Weekly!$C$1)/60</f>
        <v>0</v>
      </c>
      <c r="H332" s="21">
        <f>+SUMIFS('nabati '!W:W,'nabati '!$Z:$Z,Weekly!$A332,'nabati '!$AA:$AA,Weekly!$C$1)/6</f>
        <v>0</v>
      </c>
      <c r="I332" s="21">
        <f>+SUMIFS('nabati '!AD:AD,'nabati '!$AG:$AG,Weekly!$A332,'nabati '!$AH:$AH,Weekly!$C$1)/60</f>
        <v>0</v>
      </c>
      <c r="J332" s="21">
        <f>+SUMIFS('nabati '!AK:AK,'nabati '!$AN:$AN,Weekly!$A332,'nabati '!$AO:$AO,Weekly!$C$1)/60</f>
        <v>0</v>
      </c>
      <c r="K332" s="21">
        <f>+SUMIFS('nabati '!AR:AR,'nabati '!$AU:$AU,Weekly!$A332,'nabati '!$AV:$AV,Weekly!$C$1)/60</f>
        <v>0</v>
      </c>
      <c r="L332" s="21">
        <f>+SUMIFS('nabati '!AY:AY,'nabati '!$BB:$BB,Weekly!$A332,'nabati '!$BC:$BC,Weekly!$C$1)/20</f>
        <v>0</v>
      </c>
      <c r="M332" s="381">
        <f>+SUMIFS('nabati '!BF:BF,'nabati '!$BI:$BI,Weekly!$A332,'nabati '!$BG:$BG,Weekly!$C$1)/6</f>
        <v>0</v>
      </c>
      <c r="N332" s="382">
        <f>+SUMIFS('nabati '!BM:BM,'nabati '!BP:BP,Weekly!$A332,'nabati '!BN:BN,Weekly!$C$1)/6</f>
        <v>0</v>
      </c>
      <c r="O332" s="383">
        <f t="shared" si="22"/>
        <v>377.70000000000005</v>
      </c>
    </row>
    <row r="333" spans="1:15" s="267" customFormat="1" ht="12.75" hidden="1" outlineLevel="1">
      <c r="A333" s="315">
        <v>69066</v>
      </c>
      <c r="B333" s="205" t="s">
        <v>53</v>
      </c>
      <c r="C333" s="351" t="s">
        <v>398</v>
      </c>
      <c r="D333" s="359" t="s">
        <v>328</v>
      </c>
      <c r="E333" s="21">
        <f>+SUMIFS('nabati '!B:B,'nabati '!$E:$E,Weekly!$A333,'nabati '!$F:$F,Weekly!$C$1)/6</f>
        <v>0</v>
      </c>
      <c r="F333" s="21">
        <f>+SUMIFS('nabati '!I:I,'nabati '!$L:$L,Weekly!$A333,'nabati '!$M:$M,Weekly!$C$1)/6</f>
        <v>0</v>
      </c>
      <c r="G333" s="21">
        <f>+SUMIFS('nabati '!P:P,'nabati '!$S:$S,Weekly!$A333,'nabati '!$T:$T,Weekly!$C$1)/60</f>
        <v>0</v>
      </c>
      <c r="H333" s="21">
        <f>+SUMIFS('nabati '!W:W,'nabati '!$Z:$Z,Weekly!$A333,'nabati '!$AA:$AA,Weekly!$C$1)/6</f>
        <v>0</v>
      </c>
      <c r="I333" s="21">
        <f>+SUMIFS('nabati '!AD:AD,'nabati '!$AG:$AG,Weekly!$A333,'nabati '!$AH:$AH,Weekly!$C$1)/60</f>
        <v>0</v>
      </c>
      <c r="J333" s="21">
        <f>+SUMIFS('nabati '!AK:AK,'nabati '!$AN:$AN,Weekly!$A333,'nabati '!$AO:$AO,Weekly!$C$1)/60</f>
        <v>0</v>
      </c>
      <c r="K333" s="21">
        <f>+SUMIFS('nabati '!AR:AR,'nabati '!$AU:$AU,Weekly!$A333,'nabati '!$AV:$AV,Weekly!$C$1)/60</f>
        <v>0</v>
      </c>
      <c r="L333" s="21">
        <f>+SUMIFS('nabati '!AY:AY,'nabati '!$BB:$BB,Weekly!$A333,'nabati '!$BC:$BC,Weekly!$C$1)/20</f>
        <v>0</v>
      </c>
      <c r="M333" s="381">
        <f>+SUMIFS('nabati '!BF:BF,'nabati '!$BI:$BI,Weekly!$A333,'nabati '!$BG:$BG,Weekly!$C$1)/6</f>
        <v>0</v>
      </c>
      <c r="N333" s="382">
        <f>+SUMIFS('nabati '!BM:BM,'nabati '!BP:BP,Weekly!$A333,'nabati '!BN:BN,Weekly!$C$1)/6</f>
        <v>0</v>
      </c>
      <c r="O333" s="383">
        <f t="shared" si="22"/>
        <v>0</v>
      </c>
    </row>
    <row r="334" spans="1:15" s="267" customFormat="1" ht="12.75" hidden="1" outlineLevel="1">
      <c r="A334" s="315">
        <v>69068</v>
      </c>
      <c r="B334" s="205" t="s">
        <v>53</v>
      </c>
      <c r="C334" s="351" t="s">
        <v>399</v>
      </c>
      <c r="D334" s="359" t="s">
        <v>328</v>
      </c>
      <c r="E334" s="21">
        <f>+SUMIFS('nabati '!B:B,'nabati '!$E:$E,Weekly!$A334,'nabati '!$F:$F,Weekly!$C$1)/6</f>
        <v>0</v>
      </c>
      <c r="F334" s="21">
        <f>+SUMIFS('nabati '!I:I,'nabati '!$L:$L,Weekly!$A334,'nabati '!$M:$M,Weekly!$C$1)/6</f>
        <v>0</v>
      </c>
      <c r="G334" s="21">
        <f>+SUMIFS('nabati '!P:P,'nabati '!$S:$S,Weekly!$A334,'nabati '!$T:$T,Weekly!$C$1)/60</f>
        <v>0</v>
      </c>
      <c r="H334" s="21">
        <f>+SUMIFS('nabati '!W:W,'nabati '!$Z:$Z,Weekly!$A334,'nabati '!$AA:$AA,Weekly!$C$1)/6</f>
        <v>0</v>
      </c>
      <c r="I334" s="21">
        <f>+SUMIFS('nabati '!AD:AD,'nabati '!$AG:$AG,Weekly!$A334,'nabati '!$AH:$AH,Weekly!$C$1)/60</f>
        <v>0</v>
      </c>
      <c r="J334" s="21">
        <f>+SUMIFS('nabati '!AK:AK,'nabati '!$AN:$AN,Weekly!$A334,'nabati '!$AO:$AO,Weekly!$C$1)/60</f>
        <v>0</v>
      </c>
      <c r="K334" s="21">
        <f>+SUMIFS('nabati '!AR:AR,'nabati '!$AU:$AU,Weekly!$A334,'nabati '!$AV:$AV,Weekly!$C$1)/60</f>
        <v>0</v>
      </c>
      <c r="L334" s="21">
        <f>+SUMIFS('nabati '!AY:AY,'nabati '!$BB:$BB,Weekly!$A334,'nabati '!$BC:$BC,Weekly!$C$1)/20</f>
        <v>0</v>
      </c>
      <c r="M334" s="381">
        <f>+SUMIFS('nabati '!BF:BF,'nabati '!$BI:$BI,Weekly!$A334,'nabati '!$BG:$BG,Weekly!$C$1)/6</f>
        <v>0</v>
      </c>
      <c r="N334" s="382">
        <f>+SUMIFS('nabati '!BM:BM,'nabati '!BP:BP,Weekly!$A334,'nabati '!BN:BN,Weekly!$C$1)/6</f>
        <v>0</v>
      </c>
      <c r="O334" s="383">
        <f t="shared" si="22"/>
        <v>0</v>
      </c>
    </row>
    <row r="335" spans="1:15" s="267" customFormat="1" ht="12.75" hidden="1" outlineLevel="1">
      <c r="A335" s="361">
        <v>2123</v>
      </c>
      <c r="B335" s="205" t="s">
        <v>53</v>
      </c>
      <c r="C335" s="195" t="s">
        <v>400</v>
      </c>
      <c r="D335" s="359" t="s">
        <v>328</v>
      </c>
      <c r="E335" s="21">
        <f>+SUMIFS('nabati '!B:B,'nabati '!$E:$E,Weekly!$A335,'nabati '!$F:$F,Weekly!$C$1)/6</f>
        <v>0</v>
      </c>
      <c r="F335" s="21">
        <f>+SUMIFS('nabati '!I:I,'nabati '!$L:$L,Weekly!$A335,'nabati '!$M:$M,Weekly!$C$1)/6</f>
        <v>0</v>
      </c>
      <c r="G335" s="21">
        <f>+SUMIFS('nabati '!P:P,'nabati '!$S:$S,Weekly!$A335,'nabati '!$T:$T,Weekly!$C$1)/60</f>
        <v>0</v>
      </c>
      <c r="H335" s="21">
        <f>+SUMIFS('nabati '!W:W,'nabati '!$Z:$Z,Weekly!$A335,'nabati '!$AA:$AA,Weekly!$C$1)/6</f>
        <v>0</v>
      </c>
      <c r="I335" s="21">
        <f>+SUMIFS('nabati '!AD:AD,'nabati '!$AG:$AG,Weekly!$A335,'nabati '!$AH:$AH,Weekly!$C$1)/60</f>
        <v>0</v>
      </c>
      <c r="J335" s="21">
        <f>+SUMIFS('nabati '!AK:AK,'nabati '!$AN:$AN,Weekly!$A335,'nabati '!$AO:$AO,Weekly!$C$1)/60</f>
        <v>0</v>
      </c>
      <c r="K335" s="21">
        <f>+SUMIFS('nabati '!AR:AR,'nabati '!$AU:$AU,Weekly!$A335,'nabati '!$AV:$AV,Weekly!$C$1)/60</f>
        <v>0</v>
      </c>
      <c r="L335" s="21">
        <f>+SUMIFS('nabati '!AY:AY,'nabati '!$BB:$BB,Weekly!$A335,'nabati '!$BC:$BC,Weekly!$C$1)/20</f>
        <v>0</v>
      </c>
      <c r="M335" s="381">
        <f>+SUMIFS('nabati '!BF:BF,'nabati '!$BI:$BI,Weekly!$A335,'nabati '!$BG:$BG,Weekly!$C$1)/6</f>
        <v>0</v>
      </c>
      <c r="N335" s="382">
        <f>+SUMIFS('nabati '!BM:BM,'nabati '!BP:BP,Weekly!$A335,'nabati '!BN:BN,Weekly!$C$1)/6</f>
        <v>0</v>
      </c>
      <c r="O335" s="383">
        <f t="shared" si="22"/>
        <v>0</v>
      </c>
    </row>
    <row r="336" spans="1:15" s="267" customFormat="1" ht="15.75" hidden="1" outlineLevel="1">
      <c r="A336" s="58">
        <v>2136</v>
      </c>
      <c r="B336" s="167"/>
      <c r="C336" s="58" t="s">
        <v>401</v>
      </c>
      <c r="D336" s="359" t="s">
        <v>328</v>
      </c>
      <c r="E336" s="21">
        <f>+SUMIFS('nabati '!B:B,'nabati '!$E:$E,Weekly!$A336,'nabati '!$F:$F,Weekly!$C$1)/6</f>
        <v>0</v>
      </c>
      <c r="F336" s="21">
        <f>+SUMIFS('nabati '!I:I,'nabati '!$L:$L,Weekly!$A336,'nabati '!$M:$M,Weekly!$C$1)/6</f>
        <v>0</v>
      </c>
      <c r="G336" s="21">
        <f>+SUMIFS('nabati '!P:P,'nabati '!$S:$S,Weekly!$A336,'nabati '!$T:$T,Weekly!$C$1)/60</f>
        <v>0</v>
      </c>
      <c r="H336" s="21">
        <f>+SUMIFS('nabati '!W:W,'nabati '!$Z:$Z,Weekly!$A336,'nabati '!$AA:$AA,Weekly!$C$1)/6</f>
        <v>0</v>
      </c>
      <c r="I336" s="21">
        <f>+SUMIFS('nabati '!AD:AD,'nabati '!$AG:$AG,Weekly!$A336,'nabati '!$AH:$AH,Weekly!$C$1)/60</f>
        <v>0</v>
      </c>
      <c r="J336" s="21">
        <f>+SUMIFS('nabati '!AK:AK,'nabati '!$AN:$AN,Weekly!$A336,'nabati '!$AO:$AO,Weekly!$C$1)/60</f>
        <v>0</v>
      </c>
      <c r="K336" s="21">
        <f>+SUMIFS('nabati '!AR:AR,'nabati '!$AU:$AU,Weekly!$A336,'nabati '!$AV:$AV,Weekly!$C$1)/60</f>
        <v>0</v>
      </c>
      <c r="L336" s="21">
        <f>+SUMIFS('nabati '!AY:AY,'nabati '!$BB:$BB,Weekly!$A336,'nabati '!$BC:$BC,Weekly!$C$1)/20</f>
        <v>0</v>
      </c>
      <c r="M336" s="344">
        <f>+SUMIFS('nabati '!BF:BF,'nabati '!$BI:$BI,Weekly!$A336,'nabati '!$BG:$BG,Weekly!$C$1)/6</f>
        <v>0</v>
      </c>
      <c r="N336" s="345">
        <f>+SUMIFS('nabati '!BM:BM,'nabati '!BP:BP,Weekly!$A336,'nabati '!BN:BN,Weekly!$C$1)/6</f>
        <v>0</v>
      </c>
      <c r="O336" s="346">
        <f t="shared" si="22"/>
        <v>0</v>
      </c>
    </row>
    <row r="337" spans="1:15" s="267" customFormat="1" ht="12.75" hidden="1" outlineLevel="1">
      <c r="A337" s="361">
        <v>2129</v>
      </c>
      <c r="B337" s="205" t="s">
        <v>53</v>
      </c>
      <c r="C337" s="195" t="s">
        <v>402</v>
      </c>
      <c r="D337" s="359" t="s">
        <v>328</v>
      </c>
      <c r="E337" s="21">
        <f>+SUMIFS('nabati '!B:B,'nabati '!$E:$E,Weekly!$A337,'nabati '!$F:$F,Weekly!$C$1)/6</f>
        <v>2</v>
      </c>
      <c r="F337" s="21">
        <f>+SUMIFS('nabati '!I:I,'nabati '!$L:$L,Weekly!$A337,'nabati '!$M:$M,Weekly!$C$1)/6</f>
        <v>0</v>
      </c>
      <c r="G337" s="21">
        <f>+SUMIFS('nabati '!P:P,'nabati '!$S:$S,Weekly!$A337,'nabati '!$T:$T,Weekly!$C$1)/60</f>
        <v>0</v>
      </c>
      <c r="H337" s="21">
        <f>+SUMIFS('nabati '!W:W,'nabati '!$Z:$Z,Weekly!$A337,'nabati '!$AA:$AA,Weekly!$C$1)/6</f>
        <v>0</v>
      </c>
      <c r="I337" s="21">
        <f>+SUMIFS('nabati '!AD:AD,'nabati '!$AG:$AG,Weekly!$A337,'nabati '!$AH:$AH,Weekly!$C$1)/60</f>
        <v>0</v>
      </c>
      <c r="J337" s="21">
        <f>+SUMIFS('nabati '!AK:AK,'nabati '!$AN:$AN,Weekly!$A337,'nabati '!$AO:$AO,Weekly!$C$1)/60</f>
        <v>0</v>
      </c>
      <c r="K337" s="21">
        <f>+SUMIFS('nabati '!AR:AR,'nabati '!$AU:$AU,Weekly!$A337,'nabati '!$AV:$AV,Weekly!$C$1)/60</f>
        <v>0</v>
      </c>
      <c r="L337" s="21">
        <f>+SUMIFS('nabati '!AY:AY,'nabati '!$BB:$BB,Weekly!$A337,'nabati '!$BC:$BC,Weekly!$C$1)/20</f>
        <v>0</v>
      </c>
      <c r="M337" s="344">
        <f>+SUMIFS('nabati '!BF:BF,'nabati '!$BI:$BI,Weekly!$A337,'nabati '!$BG:$BG,Weekly!$C$1)/6</f>
        <v>0</v>
      </c>
      <c r="N337" s="345">
        <f>+SUMIFS('nabati '!BM:BM,'nabati '!BP:BP,Weekly!$A337,'nabati '!BN:BN,Weekly!$C$1)/6</f>
        <v>0</v>
      </c>
      <c r="O337" s="346">
        <f t="shared" ref="O337:O355" si="23">+SUMPRODUCT($E$1:$N$1,E337:N337)</f>
        <v>251.8</v>
      </c>
    </row>
    <row r="338" spans="1:15" s="267" customFormat="1" ht="12.75" collapsed="1">
      <c r="A338" s="360">
        <v>2121</v>
      </c>
      <c r="B338" s="205" t="s">
        <v>53</v>
      </c>
      <c r="C338" s="188" t="s">
        <v>403</v>
      </c>
      <c r="D338" s="359" t="s">
        <v>328</v>
      </c>
      <c r="E338" s="21">
        <f>+SUMIFS('nabati '!B:B,'nabati '!$E:$E,Weekly!$A338,'nabati '!$F:$F,Weekly!$C$1)/6</f>
        <v>0</v>
      </c>
      <c r="F338" s="21">
        <f>+SUMIFS('nabati '!I:I,'nabati '!$L:$L,Weekly!$A338,'nabati '!$M:$M,Weekly!$C$1)/6</f>
        <v>0</v>
      </c>
      <c r="G338" s="21">
        <f>+SUMIFS('nabati '!P:P,'nabati '!$S:$S,Weekly!$A338,'nabati '!$T:$T,Weekly!$C$1)/60</f>
        <v>0</v>
      </c>
      <c r="H338" s="21">
        <f>+SUMIFS('nabati '!W:W,'nabati '!$Z:$Z,Weekly!$A338,'nabati '!$AA:$AA,Weekly!$C$1)/6</f>
        <v>0</v>
      </c>
      <c r="I338" s="21">
        <f>+SUMIFS('nabati '!AD:AD,'nabati '!$AG:$AG,Weekly!$A338,'nabati '!$AH:$AH,Weekly!$C$1)/60</f>
        <v>0</v>
      </c>
      <c r="J338" s="21">
        <f>+SUMIFS('nabati '!AK:AK,'nabati '!$AN:$AN,Weekly!$A338,'nabati '!$AO:$AO,Weekly!$C$1)/60</f>
        <v>0</v>
      </c>
      <c r="K338" s="21">
        <f>+SUMIFS('nabati '!AR:AR,'nabati '!$AU:$AU,Weekly!$A338,'nabati '!$AV:$AV,Weekly!$C$1)/60</f>
        <v>0</v>
      </c>
      <c r="L338" s="21">
        <f>+SUMIFS('nabati '!AY:AY,'nabati '!$BB:$BB,Weekly!$A338,'nabati '!$BC:$BC,Weekly!$C$1)/20</f>
        <v>0</v>
      </c>
      <c r="M338" s="344">
        <f>+SUMIFS('nabati '!BF:BF,'nabati '!$BI:$BI,Weekly!$A338,'nabati '!$BG:$BG,Weekly!$C$1)/6</f>
        <v>0</v>
      </c>
      <c r="N338" s="345">
        <f>+SUMIFS('nabati '!BM:BM,'nabati '!BP:BP,Weekly!$A338,'nabati '!BN:BN,Weekly!$C$1)/6</f>
        <v>0</v>
      </c>
      <c r="O338" s="346">
        <f t="shared" si="23"/>
        <v>0</v>
      </c>
    </row>
    <row r="339" spans="1:15" s="69" customFormat="1" ht="12.75">
      <c r="A339" s="303"/>
      <c r="B339" s="384"/>
      <c r="C339" s="305"/>
      <c r="D339" s="306" t="s">
        <v>404</v>
      </c>
      <c r="E339" s="350">
        <f t="shared" ref="E339:N339" si="24">+SUM(E340:E372)</f>
        <v>155</v>
      </c>
      <c r="F339" s="350">
        <f t="shared" si="24"/>
        <v>12</v>
      </c>
      <c r="G339" s="350">
        <f t="shared" si="24"/>
        <v>0</v>
      </c>
      <c r="H339" s="350">
        <f t="shared" si="24"/>
        <v>0</v>
      </c>
      <c r="I339" s="350">
        <f t="shared" si="24"/>
        <v>0</v>
      </c>
      <c r="J339" s="350">
        <f t="shared" si="24"/>
        <v>0</v>
      </c>
      <c r="K339" s="350">
        <f t="shared" si="24"/>
        <v>0</v>
      </c>
      <c r="L339" s="350">
        <f t="shared" si="24"/>
        <v>0</v>
      </c>
      <c r="M339" s="350">
        <f t="shared" si="24"/>
        <v>0</v>
      </c>
      <c r="N339" s="332">
        <f t="shared" si="24"/>
        <v>0</v>
      </c>
      <c r="O339" s="394">
        <f t="shared" si="23"/>
        <v>21802.9</v>
      </c>
    </row>
    <row r="340" spans="1:15" s="267" customFormat="1" ht="15.75">
      <c r="A340" s="108" t="s">
        <v>405</v>
      </c>
      <c r="B340" s="108" t="s">
        <v>31</v>
      </c>
      <c r="C340" s="269" t="s">
        <v>406</v>
      </c>
      <c r="D340" s="311" t="s">
        <v>407</v>
      </c>
      <c r="E340" s="21">
        <f>+SUMIFS('nabati '!B:B,'nabati '!$E:$E,Weekly!$A340,'nabati '!$F:$F,Weekly!$C$1)/6</f>
        <v>10</v>
      </c>
      <c r="F340" s="21">
        <f>+SUMIFS('nabati '!I:I,'nabati '!$L:$L,Weekly!$A340,'nabati '!$M:$M,Weekly!$C$1)/6</f>
        <v>0</v>
      </c>
      <c r="G340" s="21">
        <f>+SUMIFS('nabati '!P:P,'nabati '!$S:$S,Weekly!$A340,'nabati '!$T:$T,Weekly!$C$1)/60</f>
        <v>0</v>
      </c>
      <c r="H340" s="21">
        <f>+SUMIFS('nabati '!W:W,'nabati '!$Z:$Z,Weekly!$A340,'nabati '!$AA:$AA,Weekly!$C$1)/6</f>
        <v>0</v>
      </c>
      <c r="I340" s="21">
        <f>+SUMIFS('nabati '!AD:AD,'nabati '!$AG:$AG,Weekly!$A340,'nabati '!$AH:$AH,Weekly!$C$1)/60</f>
        <v>0</v>
      </c>
      <c r="J340" s="21">
        <f>+SUMIFS('nabati '!AK:AK,'nabati '!$AN:$AN,Weekly!$A340,'nabati '!$AO:$AO,Weekly!$C$1)/60</f>
        <v>0</v>
      </c>
      <c r="K340" s="21">
        <f>+SUMIFS('nabati '!AR:AR,'nabati '!$AU:$AU,Weekly!$A340,'nabati '!$AV:$AV,Weekly!$C$1)/60</f>
        <v>0</v>
      </c>
      <c r="L340" s="21">
        <f>+SUMIFS('nabati '!AY:AY,'nabati '!$BB:$BB,Weekly!$A340,'nabati '!$BC:$BC,Weekly!$C$1)/20</f>
        <v>0</v>
      </c>
      <c r="M340" s="344">
        <f>+SUMIFS('nabati '!BF:BF,'nabati '!$BI:$BI,Weekly!$A340,'nabati '!$BG:$BG,Weekly!$C$1)/6</f>
        <v>0</v>
      </c>
      <c r="N340" s="345">
        <f>+SUMIFS('nabati '!BM:BM,'nabati '!BP:BP,Weekly!$A340,'nabati '!BN:BN,Weekly!$C$1)/6</f>
        <v>0</v>
      </c>
      <c r="O340" s="336">
        <f t="shared" si="23"/>
        <v>1259</v>
      </c>
    </row>
    <row r="341" spans="1:15" s="267" customFormat="1" ht="15.75" hidden="1" outlineLevel="1">
      <c r="A341" s="108" t="s">
        <v>408</v>
      </c>
      <c r="B341" s="108" t="s">
        <v>31</v>
      </c>
      <c r="C341" s="70" t="s">
        <v>409</v>
      </c>
      <c r="D341" s="311" t="s">
        <v>407</v>
      </c>
      <c r="E341" s="21">
        <f>+SUMIFS('nabati '!B:B,'nabati '!$E:$E,Weekly!$A341,'nabati '!$F:$F,Weekly!$C$1)/6</f>
        <v>80</v>
      </c>
      <c r="F341" s="21">
        <f>+SUMIFS('nabati '!I:I,'nabati '!$L:$L,Weekly!$A341,'nabati '!$M:$M,Weekly!$C$1)/6</f>
        <v>0</v>
      </c>
      <c r="G341" s="21">
        <f>+SUMIFS('nabati '!P:P,'nabati '!$S:$S,Weekly!$A341,'nabati '!$T:$T,Weekly!$C$1)/60</f>
        <v>0</v>
      </c>
      <c r="H341" s="21">
        <f>+SUMIFS('nabati '!W:W,'nabati '!$Z:$Z,Weekly!$A341,'nabati '!$AA:$AA,Weekly!$C$1)/6</f>
        <v>0</v>
      </c>
      <c r="I341" s="21">
        <f>+SUMIFS('nabati '!AD:AD,'nabati '!$AG:$AG,Weekly!$A341,'nabati '!$AH:$AH,Weekly!$C$1)/60</f>
        <v>0</v>
      </c>
      <c r="J341" s="21">
        <f>+SUMIFS('nabati '!AK:AK,'nabati '!$AN:$AN,Weekly!$A341,'nabati '!$AO:$AO,Weekly!$C$1)/60</f>
        <v>0</v>
      </c>
      <c r="K341" s="21">
        <f>+SUMIFS('nabati '!AR:AR,'nabati '!$AU:$AU,Weekly!$A341,'nabati '!$AV:$AV,Weekly!$C$1)/60</f>
        <v>0</v>
      </c>
      <c r="L341" s="21">
        <f>+SUMIFS('nabati '!AY:AY,'nabati '!$BB:$BB,Weekly!$A341,'nabati '!$BC:$BC,Weekly!$C$1)/20</f>
        <v>0</v>
      </c>
      <c r="M341" s="344">
        <f>+SUMIFS('nabati '!BF:BF,'nabati '!$BI:$BI,Weekly!$A341,'nabati '!$BG:$BG,Weekly!$C$1)/6</f>
        <v>0</v>
      </c>
      <c r="N341" s="345">
        <f>+SUMIFS('nabati '!BM:BM,'nabati '!BP:BP,Weekly!$A341,'nabati '!BN:BN,Weekly!$C$1)/6</f>
        <v>0</v>
      </c>
      <c r="O341" s="336">
        <f t="shared" si="23"/>
        <v>10072</v>
      </c>
    </row>
    <row r="342" spans="1:15" s="267" customFormat="1" ht="15.75" hidden="1" outlineLevel="1">
      <c r="A342" s="108" t="s">
        <v>410</v>
      </c>
      <c r="B342" s="108" t="s">
        <v>31</v>
      </c>
      <c r="C342" s="70" t="s">
        <v>411</v>
      </c>
      <c r="D342" s="311" t="s">
        <v>407</v>
      </c>
      <c r="E342" s="21">
        <f>+SUMIFS('nabati '!B:B,'nabati '!$E:$E,Weekly!$A342,'nabati '!$F:$F,Weekly!$C$1)/6</f>
        <v>0</v>
      </c>
      <c r="F342" s="21">
        <f>+SUMIFS('nabati '!I:I,'nabati '!$L:$L,Weekly!$A342,'nabati '!$M:$M,Weekly!$C$1)/6</f>
        <v>0</v>
      </c>
      <c r="G342" s="21">
        <f>+SUMIFS('nabati '!P:P,'nabati '!$S:$S,Weekly!$A342,'nabati '!$T:$T,Weekly!$C$1)/60</f>
        <v>0</v>
      </c>
      <c r="H342" s="21">
        <f>+SUMIFS('nabati '!W:W,'nabati '!$Z:$Z,Weekly!$A342,'nabati '!$AA:$AA,Weekly!$C$1)/6</f>
        <v>0</v>
      </c>
      <c r="I342" s="21">
        <f>+SUMIFS('nabati '!AD:AD,'nabati '!$AG:$AG,Weekly!$A342,'nabati '!$AH:$AH,Weekly!$C$1)/60</f>
        <v>0</v>
      </c>
      <c r="J342" s="21">
        <f>+SUMIFS('nabati '!AK:AK,'nabati '!$AN:$AN,Weekly!$A342,'nabati '!$AO:$AO,Weekly!$C$1)/60</f>
        <v>0</v>
      </c>
      <c r="K342" s="21">
        <f>+SUMIFS('nabati '!AR:AR,'nabati '!$AU:$AU,Weekly!$A342,'nabati '!$AV:$AV,Weekly!$C$1)/60</f>
        <v>0</v>
      </c>
      <c r="L342" s="21">
        <f>+SUMIFS('nabati '!AY:AY,'nabati '!$BB:$BB,Weekly!$A342,'nabati '!$BC:$BC,Weekly!$C$1)/20</f>
        <v>0</v>
      </c>
      <c r="M342" s="344">
        <f>+SUMIFS('nabati '!BF:BF,'nabati '!$BI:$BI,Weekly!$A342,'nabati '!$BG:$BG,Weekly!$C$1)/6</f>
        <v>0</v>
      </c>
      <c r="N342" s="345">
        <f>+SUMIFS('nabati '!BM:BM,'nabati '!BP:BP,Weekly!$A342,'nabati '!BN:BN,Weekly!$C$1)/6</f>
        <v>0</v>
      </c>
      <c r="O342" s="336">
        <f t="shared" si="23"/>
        <v>0</v>
      </c>
    </row>
    <row r="343" spans="1:15" s="267" customFormat="1" ht="15.75" hidden="1" outlineLevel="1">
      <c r="A343" s="108" t="s">
        <v>412</v>
      </c>
      <c r="B343" s="115" t="s">
        <v>31</v>
      </c>
      <c r="C343" s="70" t="s">
        <v>413</v>
      </c>
      <c r="D343" s="311" t="s">
        <v>407</v>
      </c>
      <c r="E343" s="21">
        <f>+SUMIFS('nabati '!B:B,'nabati '!$E:$E,Weekly!$A343,'nabati '!$F:$F,Weekly!$C$1)/6</f>
        <v>0</v>
      </c>
      <c r="F343" s="21">
        <f>+SUMIFS('nabati '!I:I,'nabati '!$L:$L,Weekly!$A343,'nabati '!$M:$M,Weekly!$C$1)/6</f>
        <v>0</v>
      </c>
      <c r="G343" s="21">
        <f>+SUMIFS('nabati '!P:P,'nabati '!$S:$S,Weekly!$A343,'nabati '!$T:$T,Weekly!$C$1)/60</f>
        <v>0</v>
      </c>
      <c r="H343" s="21">
        <f>+SUMIFS('nabati '!W:W,'nabati '!$Z:$Z,Weekly!$A343,'nabati '!$AA:$AA,Weekly!$C$1)/6</f>
        <v>0</v>
      </c>
      <c r="I343" s="21">
        <f>+SUMIFS('nabati '!AD:AD,'nabati '!$AG:$AG,Weekly!$A343,'nabati '!$AH:$AH,Weekly!$C$1)/60</f>
        <v>0</v>
      </c>
      <c r="J343" s="21">
        <f>+SUMIFS('nabati '!AK:AK,'nabati '!$AN:$AN,Weekly!$A343,'nabati '!$AO:$AO,Weekly!$C$1)/60</f>
        <v>0</v>
      </c>
      <c r="K343" s="21">
        <f>+SUMIFS('nabati '!AR:AR,'nabati '!$AU:$AU,Weekly!$A343,'nabati '!$AV:$AV,Weekly!$C$1)/60</f>
        <v>0</v>
      </c>
      <c r="L343" s="21">
        <f>+SUMIFS('nabati '!AY:AY,'nabati '!$BB:$BB,Weekly!$A343,'nabati '!$BC:$BC,Weekly!$C$1)/20</f>
        <v>0</v>
      </c>
      <c r="M343" s="344">
        <f>+SUMIFS('nabati '!BF:BF,'nabati '!$BI:$BI,Weekly!$A343,'nabati '!$BG:$BG,Weekly!$C$1)/6</f>
        <v>0</v>
      </c>
      <c r="N343" s="345">
        <f>+SUMIFS('nabati '!BM:BM,'nabati '!BP:BP,Weekly!$A343,'nabati '!BN:BN,Weekly!$C$1)/6</f>
        <v>0</v>
      </c>
      <c r="O343" s="336">
        <f t="shared" si="23"/>
        <v>0</v>
      </c>
    </row>
    <row r="344" spans="1:15" s="267" customFormat="1" ht="15.75" hidden="1" outlineLevel="1">
      <c r="A344" s="108" t="s">
        <v>414</v>
      </c>
      <c r="B344" s="108" t="s">
        <v>31</v>
      </c>
      <c r="C344" s="70" t="s">
        <v>415</v>
      </c>
      <c r="D344" s="311" t="s">
        <v>407</v>
      </c>
      <c r="E344" s="21">
        <f>+SUMIFS('nabati '!B:B,'nabati '!$E:$E,Weekly!$A344,'nabati '!$F:$F,Weekly!$C$1)/6</f>
        <v>0</v>
      </c>
      <c r="F344" s="21">
        <f>+SUMIFS('nabati '!I:I,'nabati '!$L:$L,Weekly!$A344,'nabati '!$M:$M,Weekly!$C$1)/6</f>
        <v>0</v>
      </c>
      <c r="G344" s="21">
        <f>+SUMIFS('nabati '!P:P,'nabati '!$S:$S,Weekly!$A344,'nabati '!$T:$T,Weekly!$C$1)/60</f>
        <v>0</v>
      </c>
      <c r="H344" s="21">
        <f>+SUMIFS('nabati '!W:W,'nabati '!$Z:$Z,Weekly!$A344,'nabati '!$AA:$AA,Weekly!$C$1)/6</f>
        <v>0</v>
      </c>
      <c r="I344" s="21">
        <f>+SUMIFS('nabati '!AD:AD,'nabati '!$AG:$AG,Weekly!$A344,'nabati '!$AH:$AH,Weekly!$C$1)/60</f>
        <v>0</v>
      </c>
      <c r="J344" s="21">
        <f>+SUMIFS('nabati '!AK:AK,'nabati '!$AN:$AN,Weekly!$A344,'nabati '!$AO:$AO,Weekly!$C$1)/60</f>
        <v>0</v>
      </c>
      <c r="K344" s="21">
        <f>+SUMIFS('nabati '!AR:AR,'nabati '!$AU:$AU,Weekly!$A344,'nabati '!$AV:$AV,Weekly!$C$1)/60</f>
        <v>0</v>
      </c>
      <c r="L344" s="21">
        <f>+SUMIFS('nabati '!AY:AY,'nabati '!$BB:$BB,Weekly!$A344,'nabati '!$BC:$BC,Weekly!$C$1)/20</f>
        <v>0</v>
      </c>
      <c r="M344" s="345">
        <f>+SUMIFS('nabati '!BF:BF,'nabati '!$BI:$BI,Weekly!$A344,'nabati '!$BG:$BG,Weekly!$C$1)/6</f>
        <v>0</v>
      </c>
      <c r="N344" s="345">
        <f>+SUMIFS('nabati '!BM:BM,'nabati '!BP:BP,Weekly!$A344,'nabati '!BN:BN,Weekly!$C$1)/6</f>
        <v>0</v>
      </c>
      <c r="O344" s="336">
        <f t="shared" si="23"/>
        <v>0</v>
      </c>
    </row>
    <row r="345" spans="1:15" s="267" customFormat="1" ht="15.75" hidden="1" outlineLevel="1">
      <c r="A345" s="108" t="s">
        <v>416</v>
      </c>
      <c r="B345" s="108" t="s">
        <v>31</v>
      </c>
      <c r="C345" s="70" t="s">
        <v>417</v>
      </c>
      <c r="D345" s="311" t="s">
        <v>407</v>
      </c>
      <c r="E345" s="21">
        <f>+SUMIFS('nabati '!B:B,'nabati '!$E:$E,Weekly!$A345,'nabati '!$F:$F,Weekly!$C$1)/6</f>
        <v>20</v>
      </c>
      <c r="F345" s="21">
        <f>+SUMIFS('nabati '!I:I,'nabati '!$L:$L,Weekly!$A345,'nabati '!$M:$M,Weekly!$C$1)/6</f>
        <v>10</v>
      </c>
      <c r="G345" s="21">
        <f>+SUMIFS('nabati '!P:P,'nabati '!$S:$S,Weekly!$A345,'nabati '!$T:$T,Weekly!$C$1)/60</f>
        <v>0</v>
      </c>
      <c r="H345" s="21">
        <f>+SUMIFS('nabati '!W:W,'nabati '!$Z:$Z,Weekly!$A345,'nabati '!$AA:$AA,Weekly!$C$1)/6</f>
        <v>0</v>
      </c>
      <c r="I345" s="21">
        <f>+SUMIFS('nabati '!AD:AD,'nabati '!$AG:$AG,Weekly!$A345,'nabati '!$AH:$AH,Weekly!$C$1)/60</f>
        <v>0</v>
      </c>
      <c r="J345" s="21">
        <f>+SUMIFS('nabati '!AK:AK,'nabati '!$AN:$AN,Weekly!$A345,'nabati '!$AO:$AO,Weekly!$C$1)/60</f>
        <v>0</v>
      </c>
      <c r="K345" s="21">
        <f>+SUMIFS('nabati '!AR:AR,'nabati '!$AU:$AU,Weekly!$A345,'nabati '!$AV:$AV,Weekly!$C$1)/60</f>
        <v>0</v>
      </c>
      <c r="L345" s="21">
        <f>+SUMIFS('nabati '!AY:AY,'nabati '!$BB:$BB,Weekly!$A345,'nabati '!$BC:$BC,Weekly!$C$1)/20</f>
        <v>0</v>
      </c>
      <c r="M345" s="345">
        <f>+SUMIFS('nabati '!BF:BF,'nabati '!$BI:$BI,Weekly!$A345,'nabati '!$BG:$BG,Weekly!$C$1)/6</f>
        <v>0</v>
      </c>
      <c r="N345" s="345">
        <f>+SUMIFS('nabati '!BM:BM,'nabati '!BP:BP,Weekly!$A345,'nabati '!BN:BN,Weekly!$C$1)/6</f>
        <v>0</v>
      </c>
      <c r="O345" s="336">
        <f t="shared" si="23"/>
        <v>4425</v>
      </c>
    </row>
    <row r="346" spans="1:15" s="267" customFormat="1" ht="15.75" hidden="1" outlineLevel="1">
      <c r="A346" s="108" t="s">
        <v>418</v>
      </c>
      <c r="B346" s="108" t="s">
        <v>31</v>
      </c>
      <c r="C346" s="70" t="s">
        <v>419</v>
      </c>
      <c r="D346" s="311" t="s">
        <v>407</v>
      </c>
      <c r="E346" s="21">
        <f>+SUMIFS('nabati '!B:B,'nabati '!$E:$E,Weekly!$A346,'nabati '!$F:$F,Weekly!$C$1)/6</f>
        <v>20</v>
      </c>
      <c r="F346" s="21">
        <f>+SUMIFS('nabati '!I:I,'nabati '!$L:$L,Weekly!$A346,'nabati '!$M:$M,Weekly!$C$1)/6</f>
        <v>0</v>
      </c>
      <c r="G346" s="21">
        <f>+SUMIFS('nabati '!P:P,'nabati '!$S:$S,Weekly!$A346,'nabati '!$T:$T,Weekly!$C$1)/60</f>
        <v>0</v>
      </c>
      <c r="H346" s="21">
        <f>+SUMIFS('nabati '!W:W,'nabati '!$Z:$Z,Weekly!$A346,'nabati '!$AA:$AA,Weekly!$C$1)/6</f>
        <v>0</v>
      </c>
      <c r="I346" s="21">
        <f>+SUMIFS('nabati '!AD:AD,'nabati '!$AG:$AG,Weekly!$A346,'nabati '!$AH:$AH,Weekly!$C$1)/60</f>
        <v>0</v>
      </c>
      <c r="J346" s="21">
        <f>+SUMIFS('nabati '!AK:AK,'nabati '!$AN:$AN,Weekly!$A346,'nabati '!$AO:$AO,Weekly!$C$1)/60</f>
        <v>0</v>
      </c>
      <c r="K346" s="21">
        <f>+SUMIFS('nabati '!AR:AR,'nabati '!$AU:$AU,Weekly!$A346,'nabati '!$AV:$AV,Weekly!$C$1)/60</f>
        <v>0</v>
      </c>
      <c r="L346" s="21">
        <f>+SUMIFS('nabati '!AY:AY,'nabati '!$BB:$BB,Weekly!$A346,'nabati '!$BC:$BC,Weekly!$C$1)/20</f>
        <v>0</v>
      </c>
      <c r="M346" s="345">
        <f>+SUMIFS('nabati '!BF:BF,'nabati '!$BI:$BI,Weekly!$A346,'nabati '!$BG:$BG,Weekly!$C$1)/6</f>
        <v>0</v>
      </c>
      <c r="N346" s="345">
        <f>+SUMIFS('nabati '!BM:BM,'nabati '!BP:BP,Weekly!$A346,'nabati '!BN:BN,Weekly!$C$1)/6</f>
        <v>0</v>
      </c>
      <c r="O346" s="336">
        <f t="shared" si="23"/>
        <v>2518</v>
      </c>
    </row>
    <row r="347" spans="1:15" s="267" customFormat="1" ht="15.75" hidden="1" outlineLevel="1">
      <c r="A347" s="108" t="s">
        <v>420</v>
      </c>
      <c r="B347" s="108" t="s">
        <v>31</v>
      </c>
      <c r="C347" s="70" t="s">
        <v>421</v>
      </c>
      <c r="D347" s="311" t="s">
        <v>407</v>
      </c>
      <c r="E347" s="21">
        <f>+SUMIFS('nabati '!B:B,'nabati '!$E:$E,Weekly!$A347,'nabati '!$F:$F,Weekly!$C$1)/6</f>
        <v>5</v>
      </c>
      <c r="F347" s="21">
        <f>+SUMIFS('nabati '!I:I,'nabati '!$L:$L,Weekly!$A347,'nabati '!$M:$M,Weekly!$C$1)/6</f>
        <v>0</v>
      </c>
      <c r="G347" s="21">
        <f>+SUMIFS('nabati '!P:P,'nabati '!$S:$S,Weekly!$A347,'nabati '!$T:$T,Weekly!$C$1)/60</f>
        <v>0</v>
      </c>
      <c r="H347" s="21">
        <f>+SUMIFS('nabati '!W:W,'nabati '!$Z:$Z,Weekly!$A347,'nabati '!$AA:$AA,Weekly!$C$1)/6</f>
        <v>0</v>
      </c>
      <c r="I347" s="21">
        <f>+SUMIFS('nabati '!AD:AD,'nabati '!$AG:$AG,Weekly!$A347,'nabati '!$AH:$AH,Weekly!$C$1)/60</f>
        <v>0</v>
      </c>
      <c r="J347" s="21">
        <f>+SUMIFS('nabati '!AK:AK,'nabati '!$AN:$AN,Weekly!$A347,'nabati '!$AO:$AO,Weekly!$C$1)/60</f>
        <v>0</v>
      </c>
      <c r="K347" s="21">
        <f>+SUMIFS('nabati '!AR:AR,'nabati '!$AU:$AU,Weekly!$A347,'nabati '!$AV:$AV,Weekly!$C$1)/60</f>
        <v>0</v>
      </c>
      <c r="L347" s="21">
        <f>+SUMIFS('nabati '!AY:AY,'nabati '!$BB:$BB,Weekly!$A347,'nabati '!$BC:$BC,Weekly!$C$1)/20</f>
        <v>0</v>
      </c>
      <c r="M347" s="345">
        <f>+SUMIFS('nabati '!BF:BF,'nabati '!$BI:$BI,Weekly!$A347,'nabati '!$BG:$BG,Weekly!$C$1)/6</f>
        <v>0</v>
      </c>
      <c r="N347" s="345">
        <f>+SUMIFS('nabati '!BM:BM,'nabati '!BP:BP,Weekly!$A347,'nabati '!BN:BN,Weekly!$C$1)/6</f>
        <v>0</v>
      </c>
      <c r="O347" s="336">
        <f t="shared" si="23"/>
        <v>629.5</v>
      </c>
    </row>
    <row r="348" spans="1:15" s="267" customFormat="1" ht="15.75" hidden="1" outlineLevel="1">
      <c r="A348" s="108" t="s">
        <v>422</v>
      </c>
      <c r="B348" s="108" t="s">
        <v>31</v>
      </c>
      <c r="C348" s="70" t="s">
        <v>423</v>
      </c>
      <c r="D348" s="311" t="s">
        <v>407</v>
      </c>
      <c r="E348" s="21">
        <f>+SUMIFS('nabati '!B:B,'nabati '!$E:$E,Weekly!$A348,'nabati '!$F:$F,Weekly!$C$1)/6</f>
        <v>0</v>
      </c>
      <c r="F348" s="21">
        <f>+SUMIFS('nabati '!I:I,'nabati '!$L:$L,Weekly!$A348,'nabati '!$M:$M,Weekly!$C$1)/6</f>
        <v>0</v>
      </c>
      <c r="G348" s="21">
        <f>+SUMIFS('nabati '!P:P,'nabati '!$S:$S,Weekly!$A348,'nabati '!$T:$T,Weekly!$C$1)/60</f>
        <v>0</v>
      </c>
      <c r="H348" s="21">
        <f>+SUMIFS('nabati '!W:W,'nabati '!$Z:$Z,Weekly!$A348,'nabati '!$AA:$AA,Weekly!$C$1)/6</f>
        <v>0</v>
      </c>
      <c r="I348" s="21">
        <f>+SUMIFS('nabati '!AD:AD,'nabati '!$AG:$AG,Weekly!$A348,'nabati '!$AH:$AH,Weekly!$C$1)/60</f>
        <v>0</v>
      </c>
      <c r="J348" s="21">
        <f>+SUMIFS('nabati '!AK:AK,'nabati '!$AN:$AN,Weekly!$A348,'nabati '!$AO:$AO,Weekly!$C$1)/60</f>
        <v>0</v>
      </c>
      <c r="K348" s="21">
        <f>+SUMIFS('nabati '!AR:AR,'nabati '!$AU:$AU,Weekly!$A348,'nabati '!$AV:$AV,Weekly!$C$1)/60</f>
        <v>0</v>
      </c>
      <c r="L348" s="21">
        <f>+SUMIFS('nabati '!AY:AY,'nabati '!$BB:$BB,Weekly!$A348,'nabati '!$BC:$BC,Weekly!$C$1)/20</f>
        <v>0</v>
      </c>
      <c r="M348" s="345">
        <f>+SUMIFS('nabati '!BF:BF,'nabati '!$BI:$BI,Weekly!$A348,'nabati '!$BG:$BG,Weekly!$C$1)/6</f>
        <v>0</v>
      </c>
      <c r="N348" s="345">
        <f>+SUMIFS('nabati '!BM:BM,'nabati '!BP:BP,Weekly!$A348,'nabati '!BN:BN,Weekly!$C$1)/6</f>
        <v>0</v>
      </c>
      <c r="O348" s="336">
        <f t="shared" si="23"/>
        <v>0</v>
      </c>
    </row>
    <row r="349" spans="1:15" s="267" customFormat="1" ht="15.75" hidden="1" outlineLevel="1">
      <c r="A349" s="108" t="s">
        <v>424</v>
      </c>
      <c r="B349" s="108" t="s">
        <v>31</v>
      </c>
      <c r="C349" s="70" t="s">
        <v>425</v>
      </c>
      <c r="D349" s="311" t="s">
        <v>407</v>
      </c>
      <c r="E349" s="21">
        <f>+SUMIFS('nabati '!B:B,'nabati '!$E:$E,Weekly!$A349,'nabati '!$F:$F,Weekly!$C$1)/6</f>
        <v>0</v>
      </c>
      <c r="F349" s="21">
        <f>+SUMIFS('nabati '!I:I,'nabati '!$L:$L,Weekly!$A349,'nabati '!$M:$M,Weekly!$C$1)/6</f>
        <v>0</v>
      </c>
      <c r="G349" s="21">
        <f>+SUMIFS('nabati '!P:P,'nabati '!$S:$S,Weekly!$A349,'nabati '!$T:$T,Weekly!$C$1)/60</f>
        <v>0</v>
      </c>
      <c r="H349" s="21">
        <f>+SUMIFS('nabati '!W:W,'nabati '!$Z:$Z,Weekly!$A349,'nabati '!$AA:$AA,Weekly!$C$1)/6</f>
        <v>0</v>
      </c>
      <c r="I349" s="21">
        <f>+SUMIFS('nabati '!AD:AD,'nabati '!$AG:$AG,Weekly!$A349,'nabati '!$AH:$AH,Weekly!$C$1)/60</f>
        <v>0</v>
      </c>
      <c r="J349" s="21">
        <f>+SUMIFS('nabati '!AK:AK,'nabati '!$AN:$AN,Weekly!$A349,'nabati '!$AO:$AO,Weekly!$C$1)/60</f>
        <v>0</v>
      </c>
      <c r="K349" s="21">
        <f>+SUMIFS('nabati '!AR:AR,'nabati '!$AU:$AU,Weekly!$A349,'nabati '!$AV:$AV,Weekly!$C$1)/60</f>
        <v>0</v>
      </c>
      <c r="L349" s="21">
        <f>+SUMIFS('nabati '!AY:AY,'nabati '!$BB:$BB,Weekly!$A349,'nabati '!$BC:$BC,Weekly!$C$1)/20</f>
        <v>0</v>
      </c>
      <c r="M349" s="345">
        <f>+SUMIFS('nabati '!BF:BF,'nabati '!$BI:$BI,Weekly!$A349,'nabati '!$BG:$BG,Weekly!$C$1)/6</f>
        <v>0</v>
      </c>
      <c r="N349" s="345">
        <f>+SUMIFS('nabati '!BM:BM,'nabati '!BP:BP,Weekly!$A349,'nabati '!BN:BN,Weekly!$C$1)/6</f>
        <v>0</v>
      </c>
      <c r="O349" s="336">
        <f t="shared" si="23"/>
        <v>0</v>
      </c>
    </row>
    <row r="350" spans="1:15" s="267" customFormat="1" ht="15.75" hidden="1" outlineLevel="1">
      <c r="A350" s="108" t="s">
        <v>426</v>
      </c>
      <c r="B350" s="108" t="s">
        <v>31</v>
      </c>
      <c r="C350" s="70" t="s">
        <v>427</v>
      </c>
      <c r="D350" s="311" t="s">
        <v>407</v>
      </c>
      <c r="E350" s="21">
        <f>+SUMIFS('nabati '!B:B,'nabati '!$E:$E,Weekly!$A350,'nabati '!$F:$F,Weekly!$C$1)/6</f>
        <v>0</v>
      </c>
      <c r="F350" s="21">
        <f>+SUMIFS('nabati '!I:I,'nabati '!$L:$L,Weekly!$A350,'nabati '!$M:$M,Weekly!$C$1)/6</f>
        <v>0</v>
      </c>
      <c r="G350" s="21">
        <f>+SUMIFS('nabati '!P:P,'nabati '!$S:$S,Weekly!$A350,'nabati '!$T:$T,Weekly!$C$1)/60</f>
        <v>0</v>
      </c>
      <c r="H350" s="21">
        <f>+SUMIFS('nabati '!W:W,'nabati '!$Z:$Z,Weekly!$A350,'nabati '!$AA:$AA,Weekly!$C$1)/6</f>
        <v>0</v>
      </c>
      <c r="I350" s="21">
        <f>+SUMIFS('nabati '!AD:AD,'nabati '!$AG:$AG,Weekly!$A350,'nabati '!$AH:$AH,Weekly!$C$1)/60</f>
        <v>0</v>
      </c>
      <c r="J350" s="21">
        <f>+SUMIFS('nabati '!AK:AK,'nabati '!$AN:$AN,Weekly!$A350,'nabati '!$AO:$AO,Weekly!$C$1)/60</f>
        <v>0</v>
      </c>
      <c r="K350" s="21">
        <f>+SUMIFS('nabati '!AR:AR,'nabati '!$AU:$AU,Weekly!$A350,'nabati '!$AV:$AV,Weekly!$C$1)/60</f>
        <v>0</v>
      </c>
      <c r="L350" s="21">
        <f>+SUMIFS('nabati '!AY:AY,'nabati '!$BB:$BB,Weekly!$A350,'nabati '!$BC:$BC,Weekly!$C$1)/20</f>
        <v>0</v>
      </c>
      <c r="M350" s="345">
        <f>+SUMIFS('nabati '!BF:BF,'nabati '!$BI:$BI,Weekly!$A350,'nabati '!$BG:$BG,Weekly!$C$1)/6</f>
        <v>0</v>
      </c>
      <c r="N350" s="345">
        <f>+SUMIFS('nabati '!BM:BM,'nabati '!BP:BP,Weekly!$A350,'nabati '!BN:BN,Weekly!$C$1)/6</f>
        <v>0</v>
      </c>
      <c r="O350" s="336">
        <f t="shared" si="23"/>
        <v>0</v>
      </c>
    </row>
    <row r="351" spans="1:15" s="267" customFormat="1" ht="15.75" hidden="1" outlineLevel="1">
      <c r="A351" s="108" t="s">
        <v>428</v>
      </c>
      <c r="B351" s="108" t="s">
        <v>31</v>
      </c>
      <c r="C351" s="70" t="s">
        <v>429</v>
      </c>
      <c r="D351" s="311" t="s">
        <v>407</v>
      </c>
      <c r="E351" s="21">
        <f>+SUMIFS('nabati '!B:B,'nabati '!$E:$E,Weekly!$A351,'nabati '!$F:$F,Weekly!$C$1)/6</f>
        <v>0</v>
      </c>
      <c r="F351" s="21">
        <f>+SUMIFS('nabati '!I:I,'nabati '!$L:$L,Weekly!$A351,'nabati '!$M:$M,Weekly!$C$1)/6</f>
        <v>0</v>
      </c>
      <c r="G351" s="21">
        <f>+SUMIFS('nabati '!P:P,'nabati '!$S:$S,Weekly!$A351,'nabati '!$T:$T,Weekly!$C$1)/60</f>
        <v>0</v>
      </c>
      <c r="H351" s="21">
        <f>+SUMIFS('nabati '!W:W,'nabati '!$Z:$Z,Weekly!$A351,'nabati '!$AA:$AA,Weekly!$C$1)/6</f>
        <v>0</v>
      </c>
      <c r="I351" s="21">
        <f>+SUMIFS('nabati '!AD:AD,'nabati '!$AG:$AG,Weekly!$A351,'nabati '!$AH:$AH,Weekly!$C$1)/60</f>
        <v>0</v>
      </c>
      <c r="J351" s="21">
        <f>+SUMIFS('nabati '!AK:AK,'nabati '!$AN:$AN,Weekly!$A351,'nabati '!$AO:$AO,Weekly!$C$1)/60</f>
        <v>0</v>
      </c>
      <c r="K351" s="21">
        <f>+SUMIFS('nabati '!AR:AR,'nabati '!$AU:$AU,Weekly!$A351,'nabati '!$AV:$AV,Weekly!$C$1)/60</f>
        <v>0</v>
      </c>
      <c r="L351" s="21">
        <f>+SUMIFS('nabati '!AY:AY,'nabati '!$BB:$BB,Weekly!$A351,'nabati '!$BC:$BC,Weekly!$C$1)/20</f>
        <v>0</v>
      </c>
      <c r="M351" s="345">
        <f>+SUMIFS('nabati '!BF:BF,'nabati '!$BI:$BI,Weekly!$A351,'nabati '!$BG:$BG,Weekly!$C$1)/6</f>
        <v>0</v>
      </c>
      <c r="N351" s="345">
        <f>+SUMIFS('nabati '!BM:BM,'nabati '!BP:BP,Weekly!$A351,'nabati '!BN:BN,Weekly!$C$1)/6</f>
        <v>0</v>
      </c>
      <c r="O351" s="336">
        <f t="shared" si="23"/>
        <v>0</v>
      </c>
    </row>
    <row r="352" spans="1:15" s="267" customFormat="1" ht="15.75" hidden="1" outlineLevel="1">
      <c r="A352" s="108" t="s">
        <v>430</v>
      </c>
      <c r="B352" s="108" t="s">
        <v>31</v>
      </c>
      <c r="C352" s="70" t="s">
        <v>431</v>
      </c>
      <c r="D352" s="311" t="s">
        <v>407</v>
      </c>
      <c r="E352" s="21">
        <f>+SUMIFS('nabati '!B:B,'nabati '!$E:$E,Weekly!$A352,'nabati '!$F:$F,Weekly!$C$1)/6</f>
        <v>0</v>
      </c>
      <c r="F352" s="21">
        <f>+SUMIFS('nabati '!I:I,'nabati '!$L:$L,Weekly!$A352,'nabati '!$M:$M,Weekly!$C$1)/6</f>
        <v>0</v>
      </c>
      <c r="G352" s="21">
        <f>+SUMIFS('nabati '!P:P,'nabati '!$S:$S,Weekly!$A352,'nabati '!$T:$T,Weekly!$C$1)/60</f>
        <v>0</v>
      </c>
      <c r="H352" s="21">
        <f>+SUMIFS('nabati '!W:W,'nabati '!$Z:$Z,Weekly!$A352,'nabati '!$AA:$AA,Weekly!$C$1)/6</f>
        <v>0</v>
      </c>
      <c r="I352" s="21">
        <f>+SUMIFS('nabati '!AD:AD,'nabati '!$AG:$AG,Weekly!$A352,'nabati '!$AH:$AH,Weekly!$C$1)/60</f>
        <v>0</v>
      </c>
      <c r="J352" s="21">
        <f>+SUMIFS('nabati '!AK:AK,'nabati '!$AN:$AN,Weekly!$A352,'nabati '!$AO:$AO,Weekly!$C$1)/60</f>
        <v>0</v>
      </c>
      <c r="K352" s="21">
        <f>+SUMIFS('nabati '!AR:AR,'nabati '!$AU:$AU,Weekly!$A352,'nabati '!$AV:$AV,Weekly!$C$1)/60</f>
        <v>0</v>
      </c>
      <c r="L352" s="21">
        <f>+SUMIFS('nabati '!AY:AY,'nabati '!$BB:$BB,Weekly!$A352,'nabati '!$BC:$BC,Weekly!$C$1)/20</f>
        <v>0</v>
      </c>
      <c r="M352" s="345">
        <f>+SUMIFS('nabati '!BF:BF,'nabati '!$BI:$BI,Weekly!$A352,'nabati '!$BG:$BG,Weekly!$C$1)/6</f>
        <v>0</v>
      </c>
      <c r="N352" s="345">
        <f>+SUMIFS('nabati '!BM:BM,'nabati '!BP:BP,Weekly!$A352,'nabati '!BN:BN,Weekly!$C$1)/6</f>
        <v>0</v>
      </c>
      <c r="O352" s="336">
        <f t="shared" si="23"/>
        <v>0</v>
      </c>
    </row>
    <row r="353" spans="1:15" s="267" customFormat="1" ht="15.75" hidden="1" outlineLevel="1">
      <c r="A353" s="108" t="s">
        <v>432</v>
      </c>
      <c r="B353" s="115" t="s">
        <v>31</v>
      </c>
      <c r="C353" s="70" t="s">
        <v>433</v>
      </c>
      <c r="D353" s="311" t="s">
        <v>407</v>
      </c>
      <c r="E353" s="21">
        <f>+SUMIFS('nabati '!B:B,'nabati '!$E:$E,Weekly!$A353,'nabati '!$F:$F,Weekly!$C$1)/6</f>
        <v>0</v>
      </c>
      <c r="F353" s="21">
        <f>+SUMIFS('nabati '!I:I,'nabati '!$L:$L,Weekly!$A353,'nabati '!$M:$M,Weekly!$C$1)/6</f>
        <v>0</v>
      </c>
      <c r="G353" s="21">
        <f>+SUMIFS('nabati '!P:P,'nabati '!$S:$S,Weekly!$A353,'nabati '!$T:$T,Weekly!$C$1)/60</f>
        <v>0</v>
      </c>
      <c r="H353" s="21">
        <f>+SUMIFS('nabati '!W:W,'nabati '!$Z:$Z,Weekly!$A353,'nabati '!$AA:$AA,Weekly!$C$1)/6</f>
        <v>0</v>
      </c>
      <c r="I353" s="21">
        <f>+SUMIFS('nabati '!AD:AD,'nabati '!$AG:$AG,Weekly!$A353,'nabati '!$AH:$AH,Weekly!$C$1)/60</f>
        <v>0</v>
      </c>
      <c r="J353" s="21">
        <f>+SUMIFS('nabati '!AK:AK,'nabati '!$AN:$AN,Weekly!$A353,'nabati '!$AO:$AO,Weekly!$C$1)/60</f>
        <v>0</v>
      </c>
      <c r="K353" s="21">
        <f>+SUMIFS('nabati '!AR:AR,'nabati '!$AU:$AU,Weekly!$A353,'nabati '!$AV:$AV,Weekly!$C$1)/60</f>
        <v>0</v>
      </c>
      <c r="L353" s="21">
        <f>+SUMIFS('nabati '!AY:AY,'nabati '!$BB:$BB,Weekly!$A353,'nabati '!$BC:$BC,Weekly!$C$1)/20</f>
        <v>0</v>
      </c>
      <c r="M353" s="345">
        <f>+SUMIFS('nabati '!BF:BF,'nabati '!$BI:$BI,Weekly!$A353,'nabati '!$BG:$BG,Weekly!$C$1)/6</f>
        <v>0</v>
      </c>
      <c r="N353" s="345">
        <f>+SUMIFS('nabati '!BM:BM,'nabati '!BP:BP,Weekly!$A353,'nabati '!BN:BN,Weekly!$C$1)/6</f>
        <v>0</v>
      </c>
      <c r="O353" s="336">
        <f t="shared" si="23"/>
        <v>0</v>
      </c>
    </row>
    <row r="354" spans="1:15" s="267" customFormat="1" ht="15.75" hidden="1" outlineLevel="1">
      <c r="A354" s="108" t="s">
        <v>434</v>
      </c>
      <c r="B354" s="108" t="s">
        <v>31</v>
      </c>
      <c r="C354" s="86" t="s">
        <v>435</v>
      </c>
      <c r="D354" s="311" t="s">
        <v>407</v>
      </c>
      <c r="E354" s="21">
        <f>+SUMIFS('nabati '!B:B,'nabati '!$E:$E,Weekly!$A354,'nabati '!$F:$F,Weekly!$C$1)/6</f>
        <v>5</v>
      </c>
      <c r="F354" s="21">
        <f>+SUMIFS('nabati '!I:I,'nabati '!$L:$L,Weekly!$A354,'nabati '!$M:$M,Weekly!$C$1)/6</f>
        <v>0</v>
      </c>
      <c r="G354" s="21">
        <f>+SUMIFS('nabati '!P:P,'nabati '!$S:$S,Weekly!$A354,'nabati '!$T:$T,Weekly!$C$1)/60</f>
        <v>0</v>
      </c>
      <c r="H354" s="21">
        <f>+SUMIFS('nabati '!W:W,'nabati '!$Z:$Z,Weekly!$A354,'nabati '!$AA:$AA,Weekly!$C$1)/6</f>
        <v>0</v>
      </c>
      <c r="I354" s="21">
        <f>+SUMIFS('nabati '!AD:AD,'nabati '!$AG:$AG,Weekly!$A354,'nabati '!$AH:$AH,Weekly!$C$1)/60</f>
        <v>0</v>
      </c>
      <c r="J354" s="21">
        <f>+SUMIFS('nabati '!AK:AK,'nabati '!$AN:$AN,Weekly!$A354,'nabati '!$AO:$AO,Weekly!$C$1)/60</f>
        <v>0</v>
      </c>
      <c r="K354" s="21">
        <f>+SUMIFS('nabati '!AR:AR,'nabati '!$AU:$AU,Weekly!$A354,'nabati '!$AV:$AV,Weekly!$C$1)/60</f>
        <v>0</v>
      </c>
      <c r="L354" s="21">
        <f>+SUMIFS('nabati '!AY:AY,'nabati '!$BB:$BB,Weekly!$A354,'nabati '!$BC:$BC,Weekly!$C$1)/20</f>
        <v>0</v>
      </c>
      <c r="M354" s="345">
        <f>+SUMIFS('nabati '!BF:BF,'nabati '!$BI:$BI,Weekly!$A354,'nabati '!$BG:$BG,Weekly!$C$1)/6</f>
        <v>0</v>
      </c>
      <c r="N354" s="345">
        <f>+SUMIFS('nabati '!BM:BM,'nabati '!BP:BP,Weekly!$A354,'nabati '!BN:BN,Weekly!$C$1)/6</f>
        <v>0</v>
      </c>
      <c r="O354" s="336">
        <f t="shared" si="23"/>
        <v>629.5</v>
      </c>
    </row>
    <row r="355" spans="1:15" s="267" customFormat="1" ht="15.75" hidden="1" outlineLevel="1">
      <c r="A355" s="108" t="s">
        <v>436</v>
      </c>
      <c r="B355" s="108" t="s">
        <v>31</v>
      </c>
      <c r="C355" s="70" t="s">
        <v>437</v>
      </c>
      <c r="D355" s="311" t="s">
        <v>407</v>
      </c>
      <c r="E355" s="21">
        <f>+SUMIFS('nabati '!B:B,'nabati '!$E:$E,Weekly!$A355,'nabati '!$F:$F,Weekly!$C$1)/6</f>
        <v>10</v>
      </c>
      <c r="F355" s="21">
        <f>+SUMIFS('nabati '!I:I,'nabati '!$L:$L,Weekly!$A355,'nabati '!$M:$M,Weekly!$C$1)/6</f>
        <v>0</v>
      </c>
      <c r="G355" s="21">
        <f>+SUMIFS('nabati '!P:P,'nabati '!$S:$S,Weekly!$A355,'nabati '!$T:$T,Weekly!$C$1)/60</f>
        <v>0</v>
      </c>
      <c r="H355" s="21">
        <f>+SUMIFS('nabati '!W:W,'nabati '!$Z:$Z,Weekly!$A355,'nabati '!$AA:$AA,Weekly!$C$1)/6</f>
        <v>0</v>
      </c>
      <c r="I355" s="21">
        <f>+SUMIFS('nabati '!AD:AD,'nabati '!$AG:$AG,Weekly!$A355,'nabati '!$AH:$AH,Weekly!$C$1)/60</f>
        <v>0</v>
      </c>
      <c r="J355" s="21">
        <f>+SUMIFS('nabati '!AK:AK,'nabati '!$AN:$AN,Weekly!$A355,'nabati '!$AO:$AO,Weekly!$C$1)/60</f>
        <v>0</v>
      </c>
      <c r="K355" s="21">
        <f>+SUMIFS('nabati '!AR:AR,'nabati '!$AU:$AU,Weekly!$A355,'nabati '!$AV:$AV,Weekly!$C$1)/60</f>
        <v>0</v>
      </c>
      <c r="L355" s="21">
        <f>+SUMIFS('nabati '!AY:AY,'nabati '!$BB:$BB,Weekly!$A355,'nabati '!$BC:$BC,Weekly!$C$1)/20</f>
        <v>0</v>
      </c>
      <c r="M355" s="345">
        <f>+SUMIFS('nabati '!BF:BF,'nabati '!$BI:$BI,Weekly!$A355,'nabati '!$BG:$BG,Weekly!$C$1)/6</f>
        <v>0</v>
      </c>
      <c r="N355" s="345">
        <f>+SUMIFS('nabati '!BM:BM,'nabati '!BP:BP,Weekly!$A355,'nabati '!BN:BN,Weekly!$C$1)/6</f>
        <v>0</v>
      </c>
      <c r="O355" s="336">
        <f t="shared" si="23"/>
        <v>1259</v>
      </c>
    </row>
    <row r="356" spans="1:15" s="267" customFormat="1" ht="12.75" hidden="1" outlineLevel="1">
      <c r="A356" s="385">
        <v>9502</v>
      </c>
      <c r="B356" s="205" t="s">
        <v>31</v>
      </c>
      <c r="C356" s="188" t="s">
        <v>438</v>
      </c>
      <c r="D356" s="311" t="s">
        <v>407</v>
      </c>
      <c r="E356" s="21">
        <f>+SUMIFS('nabati '!B:B,'nabati '!$E:$E,Weekly!$A356,'nabati '!$F:$F,Weekly!$C$1)/6</f>
        <v>0</v>
      </c>
      <c r="F356" s="21">
        <f>+SUMIFS('nabati '!I:I,'nabati '!$L:$L,Weekly!$A356,'nabati '!$M:$M,Weekly!$C$1)/6</f>
        <v>0</v>
      </c>
      <c r="G356" s="21">
        <f>+SUMIFS('nabati '!P:P,'nabati '!$S:$S,Weekly!$A356,'nabati '!$T:$T,Weekly!$C$1)/60</f>
        <v>0</v>
      </c>
      <c r="H356" s="21">
        <f>+SUMIFS('nabati '!W:W,'nabati '!$Z:$Z,Weekly!$A356,'nabati '!$AA:$AA,Weekly!$C$1)/6</f>
        <v>0</v>
      </c>
      <c r="I356" s="21">
        <f>+SUMIFS('nabati '!AD:AD,'nabati '!$AG:$AG,Weekly!$A356,'nabati '!$AH:$AH,Weekly!$C$1)/60</f>
        <v>0</v>
      </c>
      <c r="J356" s="21">
        <f>+SUMIFS('nabati '!AK:AK,'nabati '!$AN:$AN,Weekly!$A356,'nabati '!$AO:$AO,Weekly!$C$1)/60</f>
        <v>0</v>
      </c>
      <c r="K356" s="21">
        <f>+SUMIFS('nabati '!AR:AR,'nabati '!$AU:$AU,Weekly!$A356,'nabati '!$AV:$AV,Weekly!$C$1)/60</f>
        <v>0</v>
      </c>
      <c r="L356" s="21">
        <f>+SUMIFS('nabati '!AY:AY,'nabati '!$BB:$BB,Weekly!$A356,'nabati '!$BC:$BC,Weekly!$C$1)/20</f>
        <v>0</v>
      </c>
      <c r="M356" s="345">
        <f>+SUMIFS('nabati '!BF:BF,'nabati '!$BI:$BI,Weekly!$A356,'nabati '!$BG:$BG,Weekly!$C$1)/6</f>
        <v>0</v>
      </c>
      <c r="N356" s="345">
        <f>+SUMIFS('nabati '!BM:BM,'nabati '!BP:BP,Weekly!$A356,'nabati '!BN:BN,Weekly!$C$1)/6</f>
        <v>0</v>
      </c>
      <c r="O356" s="336">
        <f t="shared" ref="O356:O370" si="25">+SUMPRODUCT($E$1:$N$1,E356:N356)</f>
        <v>0</v>
      </c>
    </row>
    <row r="357" spans="1:15" s="267" customFormat="1" ht="12.75" hidden="1" outlineLevel="1">
      <c r="A357" s="370">
        <v>9503</v>
      </c>
      <c r="B357" s="205" t="s">
        <v>53</v>
      </c>
      <c r="C357" s="188" t="s">
        <v>439</v>
      </c>
      <c r="D357" s="311" t="s">
        <v>407</v>
      </c>
      <c r="E357" s="21">
        <f>+SUMIFS('nabati '!B:B,'nabati '!$E:$E,Weekly!$A357,'nabati '!$F:$F,Weekly!$C$1)/6</f>
        <v>0</v>
      </c>
      <c r="F357" s="21">
        <f>+SUMIFS('nabati '!I:I,'nabati '!$L:$L,Weekly!$A357,'nabati '!$M:$M,Weekly!$C$1)/6</f>
        <v>0</v>
      </c>
      <c r="G357" s="21">
        <f>+SUMIFS('nabati '!P:P,'nabati '!$S:$S,Weekly!$A357,'nabati '!$T:$T,Weekly!$C$1)/60</f>
        <v>0</v>
      </c>
      <c r="H357" s="21">
        <f>+SUMIFS('nabati '!W:W,'nabati '!$Z:$Z,Weekly!$A357,'nabati '!$AA:$AA,Weekly!$C$1)/6</f>
        <v>0</v>
      </c>
      <c r="I357" s="21">
        <f>+SUMIFS('nabati '!AD:AD,'nabati '!$AG:$AG,Weekly!$A357,'nabati '!$AH:$AH,Weekly!$C$1)/60</f>
        <v>0</v>
      </c>
      <c r="J357" s="21">
        <f>+SUMIFS('nabati '!AK:AK,'nabati '!$AN:$AN,Weekly!$A357,'nabati '!$AO:$AO,Weekly!$C$1)/60</f>
        <v>0</v>
      </c>
      <c r="K357" s="21">
        <f>+SUMIFS('nabati '!AR:AR,'nabati '!$AU:$AU,Weekly!$A357,'nabati '!$AV:$AV,Weekly!$C$1)/60</f>
        <v>0</v>
      </c>
      <c r="L357" s="21">
        <f>+SUMIFS('nabati '!AY:AY,'nabati '!$BB:$BB,Weekly!$A357,'nabati '!$BC:$BC,Weekly!$C$1)/20</f>
        <v>0</v>
      </c>
      <c r="M357" s="345">
        <f>+SUMIFS('nabati '!BF:BF,'nabati '!$BI:$BI,Weekly!$A357,'nabati '!$BG:$BG,Weekly!$C$1)/6</f>
        <v>0</v>
      </c>
      <c r="N357" s="345">
        <f>+SUMIFS('nabati '!BM:BM,'nabati '!BP:BP,Weekly!$A357,'nabati '!BN:BN,Weekly!$C$1)/6</f>
        <v>0</v>
      </c>
      <c r="O357" s="336">
        <f t="shared" si="25"/>
        <v>0</v>
      </c>
    </row>
    <row r="358" spans="1:15" s="267" customFormat="1" ht="12.75" hidden="1" outlineLevel="1">
      <c r="A358" s="370">
        <v>9402</v>
      </c>
      <c r="B358" s="205" t="s">
        <v>31</v>
      </c>
      <c r="C358" s="188" t="s">
        <v>440</v>
      </c>
      <c r="D358" s="311" t="s">
        <v>407</v>
      </c>
      <c r="E358" s="21">
        <f>+SUMIFS('nabati '!B:B,'nabati '!$E:$E,Weekly!$A358,'nabati '!$F:$F,Weekly!$C$1)/6</f>
        <v>0</v>
      </c>
      <c r="F358" s="21">
        <f>+SUMIFS('nabati '!I:I,'nabati '!$L:$L,Weekly!$A358,'nabati '!$M:$M,Weekly!$C$1)/6</f>
        <v>0</v>
      </c>
      <c r="G358" s="21">
        <f>+SUMIFS('nabati '!P:P,'nabati '!$S:$S,Weekly!$A358,'nabati '!$T:$T,Weekly!$C$1)/60</f>
        <v>0</v>
      </c>
      <c r="H358" s="21">
        <f>+SUMIFS('nabati '!W:W,'nabati '!$Z:$Z,Weekly!$A358,'nabati '!$AA:$AA,Weekly!$C$1)/6</f>
        <v>0</v>
      </c>
      <c r="I358" s="21">
        <f>+SUMIFS('nabati '!AD:AD,'nabati '!$AG:$AG,Weekly!$A358,'nabati '!$AH:$AH,Weekly!$C$1)/60</f>
        <v>0</v>
      </c>
      <c r="J358" s="21">
        <f>+SUMIFS('nabati '!AK:AK,'nabati '!$AN:$AN,Weekly!$A358,'nabati '!$AO:$AO,Weekly!$C$1)/60</f>
        <v>0</v>
      </c>
      <c r="K358" s="21">
        <f>+SUMIFS('nabati '!AR:AR,'nabati '!$AU:$AU,Weekly!$A358,'nabati '!$AV:$AV,Weekly!$C$1)/60</f>
        <v>0</v>
      </c>
      <c r="L358" s="21">
        <f>+SUMIFS('nabati '!AY:AY,'nabati '!$BB:$BB,Weekly!$A358,'nabati '!$BC:$BC,Weekly!$C$1)/20</f>
        <v>0</v>
      </c>
      <c r="M358" s="345">
        <f>+SUMIFS('nabati '!BF:BF,'nabati '!$BI:$BI,Weekly!$A358,'nabati '!$BG:$BG,Weekly!$C$1)/6</f>
        <v>0</v>
      </c>
      <c r="N358" s="345">
        <f>+SUMIFS('nabati '!BM:BM,'nabati '!BP:BP,Weekly!$A358,'nabati '!BN:BN,Weekly!$C$1)/6</f>
        <v>0</v>
      </c>
      <c r="O358" s="336">
        <f t="shared" si="25"/>
        <v>0</v>
      </c>
    </row>
    <row r="359" spans="1:15" s="267" customFormat="1" ht="12.75" hidden="1" outlineLevel="1">
      <c r="A359" s="386">
        <v>9405</v>
      </c>
      <c r="B359" s="387" t="s">
        <v>53</v>
      </c>
      <c r="C359" s="195" t="s">
        <v>441</v>
      </c>
      <c r="D359" s="311" t="s">
        <v>407</v>
      </c>
      <c r="E359" s="21">
        <f>+SUMIFS('nabati '!B:B,'nabati '!$E:$E,Weekly!$A359,'nabati '!$F:$F,Weekly!$C$1)/6</f>
        <v>0</v>
      </c>
      <c r="F359" s="21">
        <f>+SUMIFS('nabati '!I:I,'nabati '!$L:$L,Weekly!$A359,'nabati '!$M:$M,Weekly!$C$1)/6</f>
        <v>0</v>
      </c>
      <c r="G359" s="21">
        <f>+SUMIFS('nabati '!P:P,'nabati '!$S:$S,Weekly!$A359,'nabati '!$T:$T,Weekly!$C$1)/60</f>
        <v>0</v>
      </c>
      <c r="H359" s="21">
        <f>+SUMIFS('nabati '!W:W,'nabati '!$Z:$Z,Weekly!$A359,'nabati '!$AA:$AA,Weekly!$C$1)/6</f>
        <v>0</v>
      </c>
      <c r="I359" s="21">
        <f>+SUMIFS('nabati '!AD:AD,'nabati '!$AG:$AG,Weekly!$A359,'nabati '!$AH:$AH,Weekly!$C$1)/60</f>
        <v>0</v>
      </c>
      <c r="J359" s="21">
        <f>+SUMIFS('nabati '!AK:AK,'nabati '!$AN:$AN,Weekly!$A359,'nabati '!$AO:$AO,Weekly!$C$1)/60</f>
        <v>0</v>
      </c>
      <c r="K359" s="21">
        <f>+SUMIFS('nabati '!AR:AR,'nabati '!$AU:$AU,Weekly!$A359,'nabati '!$AV:$AV,Weekly!$C$1)/60</f>
        <v>0</v>
      </c>
      <c r="L359" s="21">
        <f>+SUMIFS('nabati '!AY:AY,'nabati '!$BB:$BB,Weekly!$A359,'nabati '!$BC:$BC,Weekly!$C$1)/20</f>
        <v>0</v>
      </c>
      <c r="M359" s="345">
        <f>+SUMIFS('nabati '!BF:BF,'nabati '!$BI:$BI,Weekly!$A359,'nabati '!$BG:$BG,Weekly!$C$1)/6</f>
        <v>0</v>
      </c>
      <c r="N359" s="345">
        <f>+SUMIFS('nabati '!BM:BM,'nabati '!BP:BP,Weekly!$A359,'nabati '!BN:BN,Weekly!$C$1)/6</f>
        <v>0</v>
      </c>
      <c r="O359" s="336">
        <f t="shared" si="25"/>
        <v>0</v>
      </c>
    </row>
    <row r="360" spans="1:15" s="267" customFormat="1" ht="12.75" hidden="1" outlineLevel="1">
      <c r="A360" s="386">
        <v>9406</v>
      </c>
      <c r="B360" s="387" t="s">
        <v>53</v>
      </c>
      <c r="C360" s="195" t="s">
        <v>442</v>
      </c>
      <c r="D360" s="311" t="s">
        <v>407</v>
      </c>
      <c r="E360" s="21">
        <f>+SUMIFS('nabati '!B:B,'nabati '!$E:$E,Weekly!$A360,'nabati '!$F:$F,Weekly!$C$1)/6</f>
        <v>0</v>
      </c>
      <c r="F360" s="21">
        <f>+SUMIFS('nabati '!I:I,'nabati '!$L:$L,Weekly!$A360,'nabati '!$M:$M,Weekly!$C$1)/6</f>
        <v>0</v>
      </c>
      <c r="G360" s="21">
        <f>+SUMIFS('nabati '!P:P,'nabati '!$S:$S,Weekly!$A360,'nabati '!$T:$T,Weekly!$C$1)/60</f>
        <v>0</v>
      </c>
      <c r="H360" s="21">
        <f>+SUMIFS('nabati '!W:W,'nabati '!$Z:$Z,Weekly!$A360,'nabati '!$AA:$AA,Weekly!$C$1)/6</f>
        <v>0</v>
      </c>
      <c r="I360" s="21">
        <f>+SUMIFS('nabati '!AD:AD,'nabati '!$AG:$AG,Weekly!$A360,'nabati '!$AH:$AH,Weekly!$C$1)/60</f>
        <v>0</v>
      </c>
      <c r="J360" s="21">
        <f>+SUMIFS('nabati '!AK:AK,'nabati '!$AN:$AN,Weekly!$A360,'nabati '!$AO:$AO,Weekly!$C$1)/60</f>
        <v>0</v>
      </c>
      <c r="K360" s="21">
        <f>+SUMIFS('nabati '!AR:AR,'nabati '!$AU:$AU,Weekly!$A360,'nabati '!$AV:$AV,Weekly!$C$1)/60</f>
        <v>0</v>
      </c>
      <c r="L360" s="21">
        <f>+SUMIFS('nabati '!AY:AY,'nabati '!$BB:$BB,Weekly!$A360,'nabati '!$BC:$BC,Weekly!$C$1)/20</f>
        <v>0</v>
      </c>
      <c r="M360" s="345">
        <f>+SUMIFS('nabati '!BF:BF,'nabati '!$BI:$BI,Weekly!$A360,'nabati '!$BG:$BG,Weekly!$C$1)/6</f>
        <v>0</v>
      </c>
      <c r="N360" s="345">
        <f>+SUMIFS('nabati '!BM:BM,'nabati '!BP:BP,Weekly!$A360,'nabati '!BN:BN,Weekly!$C$1)/6</f>
        <v>0</v>
      </c>
      <c r="O360" s="336">
        <f t="shared" si="25"/>
        <v>0</v>
      </c>
    </row>
    <row r="361" spans="1:15" s="267" customFormat="1" ht="12.75" hidden="1" outlineLevel="1">
      <c r="A361" s="386">
        <v>9408</v>
      </c>
      <c r="B361" s="387" t="s">
        <v>53</v>
      </c>
      <c r="C361" s="195" t="s">
        <v>443</v>
      </c>
      <c r="D361" s="311" t="s">
        <v>407</v>
      </c>
      <c r="E361" s="21">
        <f>+SUMIFS('nabati '!B:B,'nabati '!$E:$E,Weekly!$A361,'nabati '!$F:$F,Weekly!$C$1)/6</f>
        <v>0</v>
      </c>
      <c r="F361" s="21">
        <f>+SUMIFS('nabati '!I:I,'nabati '!$L:$L,Weekly!$A361,'nabati '!$M:$M,Weekly!$C$1)/6</f>
        <v>0</v>
      </c>
      <c r="G361" s="21">
        <f>+SUMIFS('nabati '!P:P,'nabati '!$S:$S,Weekly!$A361,'nabati '!$T:$T,Weekly!$C$1)/60</f>
        <v>0</v>
      </c>
      <c r="H361" s="21">
        <f>+SUMIFS('nabati '!W:W,'nabati '!$Z:$Z,Weekly!$A361,'nabati '!$AA:$AA,Weekly!$C$1)/6</f>
        <v>0</v>
      </c>
      <c r="I361" s="21">
        <f>+SUMIFS('nabati '!AD:AD,'nabati '!$AG:$AG,Weekly!$A361,'nabati '!$AH:$AH,Weekly!$C$1)/60</f>
        <v>0</v>
      </c>
      <c r="J361" s="21">
        <f>+SUMIFS('nabati '!AK:AK,'nabati '!$AN:$AN,Weekly!$A361,'nabati '!$AO:$AO,Weekly!$C$1)/60</f>
        <v>0</v>
      </c>
      <c r="K361" s="21">
        <f>+SUMIFS('nabati '!AR:AR,'nabati '!$AU:$AU,Weekly!$A361,'nabati '!$AV:$AV,Weekly!$C$1)/60</f>
        <v>0</v>
      </c>
      <c r="L361" s="21">
        <f>+SUMIFS('nabati '!AY:AY,'nabati '!$BB:$BB,Weekly!$A361,'nabati '!$BC:$BC,Weekly!$C$1)/20</f>
        <v>0</v>
      </c>
      <c r="M361" s="345">
        <f>+SUMIFS('nabati '!BF:BF,'nabati '!$BI:$BI,Weekly!$A361,'nabati '!$BG:$BG,Weekly!$C$1)/6</f>
        <v>0</v>
      </c>
      <c r="N361" s="345">
        <f>+SUMIFS('nabati '!BM:BM,'nabati '!BP:BP,Weekly!$A361,'nabati '!BN:BN,Weekly!$C$1)/6</f>
        <v>0</v>
      </c>
      <c r="O361" s="336">
        <f t="shared" si="25"/>
        <v>0</v>
      </c>
    </row>
    <row r="362" spans="1:15" s="267" customFormat="1" ht="12.75" hidden="1" outlineLevel="1">
      <c r="A362" s="386">
        <v>9409</v>
      </c>
      <c r="B362" s="387" t="s">
        <v>53</v>
      </c>
      <c r="C362" s="195" t="s">
        <v>444</v>
      </c>
      <c r="D362" s="311" t="s">
        <v>407</v>
      </c>
      <c r="E362" s="21">
        <f>+SUMIFS('nabati '!B:B,'nabati '!$E:$E,Weekly!$A362,'nabati '!$F:$F,Weekly!$C$1)/6</f>
        <v>2</v>
      </c>
      <c r="F362" s="21">
        <f>+SUMIFS('nabati '!I:I,'nabati '!$L:$L,Weekly!$A362,'nabati '!$M:$M,Weekly!$C$1)/6</f>
        <v>0</v>
      </c>
      <c r="G362" s="21">
        <f>+SUMIFS('nabati '!P:P,'nabati '!$S:$S,Weekly!$A362,'nabati '!$T:$T,Weekly!$C$1)/60</f>
        <v>0</v>
      </c>
      <c r="H362" s="21">
        <f>+SUMIFS('nabati '!W:W,'nabati '!$Z:$Z,Weekly!$A362,'nabati '!$AA:$AA,Weekly!$C$1)/6</f>
        <v>0</v>
      </c>
      <c r="I362" s="21">
        <f>+SUMIFS('nabati '!AD:AD,'nabati '!$AG:$AG,Weekly!$A362,'nabati '!$AH:$AH,Weekly!$C$1)/60</f>
        <v>0</v>
      </c>
      <c r="J362" s="21">
        <f>+SUMIFS('nabati '!AK:AK,'nabati '!$AN:$AN,Weekly!$A362,'nabati '!$AO:$AO,Weekly!$C$1)/60</f>
        <v>0</v>
      </c>
      <c r="K362" s="21">
        <f>+SUMIFS('nabati '!AR:AR,'nabati '!$AU:$AU,Weekly!$A362,'nabati '!$AV:$AV,Weekly!$C$1)/60</f>
        <v>0</v>
      </c>
      <c r="L362" s="21">
        <f>+SUMIFS('nabati '!AY:AY,'nabati '!$BB:$BB,Weekly!$A362,'nabati '!$BC:$BC,Weekly!$C$1)/20</f>
        <v>0</v>
      </c>
      <c r="M362" s="345">
        <f>+SUMIFS('nabati '!BF:BF,'nabati '!$BI:$BI,Weekly!$A362,'nabati '!$BG:$BG,Weekly!$C$1)/6</f>
        <v>0</v>
      </c>
      <c r="N362" s="345">
        <f>+SUMIFS('nabati '!BM:BM,'nabati '!BP:BP,Weekly!$A362,'nabati '!BN:BN,Weekly!$C$1)/6</f>
        <v>0</v>
      </c>
      <c r="O362" s="336">
        <f t="shared" si="25"/>
        <v>251.8</v>
      </c>
    </row>
    <row r="363" spans="1:15" s="267" customFormat="1" ht="12.75" hidden="1" outlineLevel="1">
      <c r="A363" s="386">
        <v>9410</v>
      </c>
      <c r="B363" s="387" t="s">
        <v>53</v>
      </c>
      <c r="C363" s="195" t="s">
        <v>445</v>
      </c>
      <c r="D363" s="311" t="s">
        <v>407</v>
      </c>
      <c r="E363" s="21">
        <f>+SUMIFS('nabati '!B:B,'nabati '!$E:$E,Weekly!$A363,'nabati '!$F:$F,Weekly!$C$1)/6</f>
        <v>0</v>
      </c>
      <c r="F363" s="21">
        <f>+SUMIFS('nabati '!I:I,'nabati '!$L:$L,Weekly!$A363,'nabati '!$M:$M,Weekly!$C$1)/6</f>
        <v>0</v>
      </c>
      <c r="G363" s="21">
        <f>+SUMIFS('nabati '!P:P,'nabati '!$S:$S,Weekly!$A363,'nabati '!$T:$T,Weekly!$C$1)/60</f>
        <v>0</v>
      </c>
      <c r="H363" s="21">
        <f>+SUMIFS('nabati '!W:W,'nabati '!$Z:$Z,Weekly!$A363,'nabati '!$AA:$AA,Weekly!$C$1)/6</f>
        <v>0</v>
      </c>
      <c r="I363" s="21">
        <f>+SUMIFS('nabati '!AD:AD,'nabati '!$AG:$AG,Weekly!$A363,'nabati '!$AH:$AH,Weekly!$C$1)/60</f>
        <v>0</v>
      </c>
      <c r="J363" s="21">
        <f>+SUMIFS('nabati '!AK:AK,'nabati '!$AN:$AN,Weekly!$A363,'nabati '!$AO:$AO,Weekly!$C$1)/60</f>
        <v>0</v>
      </c>
      <c r="K363" s="21">
        <f>+SUMIFS('nabati '!AR:AR,'nabati '!$AU:$AU,Weekly!$A363,'nabati '!$AV:$AV,Weekly!$C$1)/60</f>
        <v>0</v>
      </c>
      <c r="L363" s="21">
        <f>+SUMIFS('nabati '!AY:AY,'nabati '!$BB:$BB,Weekly!$A363,'nabati '!$BC:$BC,Weekly!$C$1)/20</f>
        <v>0</v>
      </c>
      <c r="M363" s="345">
        <f>+SUMIFS('nabati '!BF:BF,'nabati '!$BI:$BI,Weekly!$A363,'nabati '!$BG:$BG,Weekly!$C$1)/6</f>
        <v>0</v>
      </c>
      <c r="N363" s="345">
        <f>+SUMIFS('nabati '!BM:BM,'nabati '!BP:BP,Weekly!$A363,'nabati '!BN:BN,Weekly!$C$1)/6</f>
        <v>0</v>
      </c>
      <c r="O363" s="336">
        <f t="shared" si="25"/>
        <v>0</v>
      </c>
    </row>
    <row r="364" spans="1:15" s="267" customFormat="1" ht="12.75" hidden="1" outlineLevel="1">
      <c r="A364" s="386">
        <v>9411</v>
      </c>
      <c r="B364" s="387" t="s">
        <v>53</v>
      </c>
      <c r="C364" s="195" t="s">
        <v>446</v>
      </c>
      <c r="D364" s="311" t="s">
        <v>407</v>
      </c>
      <c r="E364" s="21">
        <f>+SUMIFS('nabati '!B:B,'nabati '!$E:$E,Weekly!$A364,'nabati '!$F:$F,Weekly!$C$1)/6</f>
        <v>0</v>
      </c>
      <c r="F364" s="21">
        <f>+SUMIFS('nabati '!I:I,'nabati '!$L:$L,Weekly!$A364,'nabati '!$M:$M,Weekly!$C$1)/6</f>
        <v>0</v>
      </c>
      <c r="G364" s="21">
        <f>+SUMIFS('nabati '!P:P,'nabati '!$S:$S,Weekly!$A364,'nabati '!$T:$T,Weekly!$C$1)/60</f>
        <v>0</v>
      </c>
      <c r="H364" s="21">
        <f>+SUMIFS('nabati '!W:W,'nabati '!$Z:$Z,Weekly!$A364,'nabati '!$AA:$AA,Weekly!$C$1)/6</f>
        <v>0</v>
      </c>
      <c r="I364" s="21">
        <f>+SUMIFS('nabati '!AD:AD,'nabati '!$AG:$AG,Weekly!$A364,'nabati '!$AH:$AH,Weekly!$C$1)/60</f>
        <v>0</v>
      </c>
      <c r="J364" s="21">
        <f>+SUMIFS('nabati '!AK:AK,'nabati '!$AN:$AN,Weekly!$A364,'nabati '!$AO:$AO,Weekly!$C$1)/60</f>
        <v>0</v>
      </c>
      <c r="K364" s="21">
        <f>+SUMIFS('nabati '!AR:AR,'nabati '!$AU:$AU,Weekly!$A364,'nabati '!$AV:$AV,Weekly!$C$1)/60</f>
        <v>0</v>
      </c>
      <c r="L364" s="21">
        <f>+SUMIFS('nabati '!AY:AY,'nabati '!$BB:$BB,Weekly!$A364,'nabati '!$BC:$BC,Weekly!$C$1)/20</f>
        <v>0</v>
      </c>
      <c r="M364" s="345">
        <f>+SUMIFS('nabati '!BF:BF,'nabati '!$BI:$BI,Weekly!$A364,'nabati '!$BG:$BG,Weekly!$C$1)/6</f>
        <v>0</v>
      </c>
      <c r="N364" s="345">
        <f>+SUMIFS('nabati '!BM:BM,'nabati '!BP:BP,Weekly!$A364,'nabati '!BN:BN,Weekly!$C$1)/6</f>
        <v>0</v>
      </c>
      <c r="O364" s="336">
        <f t="shared" si="25"/>
        <v>0</v>
      </c>
    </row>
    <row r="365" spans="1:15" s="267" customFormat="1" ht="12.75" hidden="1" outlineLevel="1">
      <c r="A365" s="386">
        <v>9413</v>
      </c>
      <c r="B365" s="387" t="s">
        <v>53</v>
      </c>
      <c r="C365" s="195" t="s">
        <v>447</v>
      </c>
      <c r="D365" s="311" t="s">
        <v>407</v>
      </c>
      <c r="E365" s="21">
        <f>+SUMIFS('nabati '!B:B,'nabati '!$E:$E,Weekly!$A365,'nabati '!$F:$F,Weekly!$C$1)/6</f>
        <v>0</v>
      </c>
      <c r="F365" s="21">
        <f>+SUMIFS('nabati '!I:I,'nabati '!$L:$L,Weekly!$A365,'nabati '!$M:$M,Weekly!$C$1)/6</f>
        <v>0</v>
      </c>
      <c r="G365" s="21">
        <f>+SUMIFS('nabati '!P:P,'nabati '!$S:$S,Weekly!$A365,'nabati '!$T:$T,Weekly!$C$1)/60</f>
        <v>0</v>
      </c>
      <c r="H365" s="21">
        <f>+SUMIFS('nabati '!W:W,'nabati '!$Z:$Z,Weekly!$A365,'nabati '!$AA:$AA,Weekly!$C$1)/6</f>
        <v>0</v>
      </c>
      <c r="I365" s="21">
        <f>+SUMIFS('nabati '!AD:AD,'nabati '!$AG:$AG,Weekly!$A365,'nabati '!$AH:$AH,Weekly!$C$1)/60</f>
        <v>0</v>
      </c>
      <c r="J365" s="21">
        <f>+SUMIFS('nabati '!AK:AK,'nabati '!$AN:$AN,Weekly!$A365,'nabati '!$AO:$AO,Weekly!$C$1)/60</f>
        <v>0</v>
      </c>
      <c r="K365" s="21">
        <f>+SUMIFS('nabati '!AR:AR,'nabati '!$AU:$AU,Weekly!$A365,'nabati '!$AV:$AV,Weekly!$C$1)/60</f>
        <v>0</v>
      </c>
      <c r="L365" s="21">
        <f>+SUMIFS('nabati '!AY:AY,'nabati '!$BB:$BB,Weekly!$A365,'nabati '!$BC:$BC,Weekly!$C$1)/20</f>
        <v>0</v>
      </c>
      <c r="M365" s="345">
        <f>+SUMIFS('nabati '!BF:BF,'nabati '!$BI:$BI,Weekly!$A365,'nabati '!$BG:$BG,Weekly!$C$1)/6</f>
        <v>0</v>
      </c>
      <c r="N365" s="345">
        <f>+SUMIFS('nabati '!BM:BM,'nabati '!BP:BP,Weekly!$A365,'nabati '!BN:BN,Weekly!$C$1)/6</f>
        <v>0</v>
      </c>
      <c r="O365" s="336">
        <f t="shared" si="25"/>
        <v>0</v>
      </c>
    </row>
    <row r="366" spans="1:15" s="267" customFormat="1" ht="12.75" hidden="1" outlineLevel="1">
      <c r="A366" s="386">
        <v>9414</v>
      </c>
      <c r="B366" s="387" t="s">
        <v>53</v>
      </c>
      <c r="C366" s="195" t="s">
        <v>448</v>
      </c>
      <c r="D366" s="311" t="s">
        <v>407</v>
      </c>
      <c r="E366" s="21">
        <f>+SUMIFS('nabati '!B:B,'nabati '!$E:$E,Weekly!$A366,'nabati '!$F:$F,Weekly!$C$1)/6</f>
        <v>0</v>
      </c>
      <c r="F366" s="21">
        <f>+SUMIFS('nabati '!I:I,'nabati '!$L:$L,Weekly!$A366,'nabati '!$M:$M,Weekly!$C$1)/6</f>
        <v>0</v>
      </c>
      <c r="G366" s="21">
        <f>+SUMIFS('nabati '!P:P,'nabati '!$S:$S,Weekly!$A366,'nabati '!$T:$T,Weekly!$C$1)/60</f>
        <v>0</v>
      </c>
      <c r="H366" s="21">
        <f>+SUMIFS('nabati '!W:W,'nabati '!$Z:$Z,Weekly!$A366,'nabati '!$AA:$AA,Weekly!$C$1)/6</f>
        <v>0</v>
      </c>
      <c r="I366" s="21">
        <f>+SUMIFS('nabati '!AD:AD,'nabati '!$AG:$AG,Weekly!$A366,'nabati '!$AH:$AH,Weekly!$C$1)/60</f>
        <v>0</v>
      </c>
      <c r="J366" s="21">
        <f>+SUMIFS('nabati '!AK:AK,'nabati '!$AN:$AN,Weekly!$A366,'nabati '!$AO:$AO,Weekly!$C$1)/60</f>
        <v>0</v>
      </c>
      <c r="K366" s="21">
        <f>+SUMIFS('nabati '!AR:AR,'nabati '!$AU:$AU,Weekly!$A366,'nabati '!$AV:$AV,Weekly!$C$1)/60</f>
        <v>0</v>
      </c>
      <c r="L366" s="21">
        <f>+SUMIFS('nabati '!AY:AY,'nabati '!$BB:$BB,Weekly!$A366,'nabati '!$BC:$BC,Weekly!$C$1)/20</f>
        <v>0</v>
      </c>
      <c r="M366" s="345">
        <f>+SUMIFS('nabati '!BF:BF,'nabati '!$BI:$BI,Weekly!$A366,'nabati '!$BG:$BG,Weekly!$C$1)/6</f>
        <v>0</v>
      </c>
      <c r="N366" s="345">
        <f>+SUMIFS('nabati '!BM:BM,'nabati '!BP:BP,Weekly!$A366,'nabati '!BN:BN,Weekly!$C$1)/6</f>
        <v>0</v>
      </c>
      <c r="O366" s="336">
        <f t="shared" si="25"/>
        <v>0</v>
      </c>
    </row>
    <row r="367" spans="1:15" s="267" customFormat="1" ht="12.75" hidden="1" outlineLevel="1">
      <c r="A367" s="386">
        <v>9416</v>
      </c>
      <c r="B367" s="387" t="s">
        <v>53</v>
      </c>
      <c r="C367" s="195" t="s">
        <v>449</v>
      </c>
      <c r="D367" s="311" t="s">
        <v>407</v>
      </c>
      <c r="E367" s="21">
        <f>+SUMIFS('nabati '!B:B,'nabati '!$E:$E,Weekly!$A367,'nabati '!$F:$F,Weekly!$C$1)/6</f>
        <v>2</v>
      </c>
      <c r="F367" s="21">
        <f>+SUMIFS('nabati '!I:I,'nabati '!$L:$L,Weekly!$A367,'nabati '!$M:$M,Weekly!$C$1)/6</f>
        <v>0</v>
      </c>
      <c r="G367" s="21">
        <f>+SUMIFS('nabati '!P:P,'nabati '!$S:$S,Weekly!$A367,'nabati '!$T:$T,Weekly!$C$1)/60</f>
        <v>0</v>
      </c>
      <c r="H367" s="21">
        <f>+SUMIFS('nabati '!W:W,'nabati '!$Z:$Z,Weekly!$A367,'nabati '!$AA:$AA,Weekly!$C$1)/6</f>
        <v>0</v>
      </c>
      <c r="I367" s="21">
        <f>+SUMIFS('nabati '!AD:AD,'nabati '!$AG:$AG,Weekly!$A367,'nabati '!$AH:$AH,Weekly!$C$1)/60</f>
        <v>0</v>
      </c>
      <c r="J367" s="21">
        <f>+SUMIFS('nabati '!AK:AK,'nabati '!$AN:$AN,Weekly!$A367,'nabati '!$AO:$AO,Weekly!$C$1)/60</f>
        <v>0</v>
      </c>
      <c r="K367" s="21">
        <f>+SUMIFS('nabati '!AR:AR,'nabati '!$AU:$AU,Weekly!$A367,'nabati '!$AV:$AV,Weekly!$C$1)/60</f>
        <v>0</v>
      </c>
      <c r="L367" s="21">
        <f>+SUMIFS('nabati '!AY:AY,'nabati '!$BB:$BB,Weekly!$A367,'nabati '!$BC:$BC,Weekly!$C$1)/20</f>
        <v>0</v>
      </c>
      <c r="M367" s="345">
        <f>+SUMIFS('nabati '!BF:BF,'nabati '!$BI:$BI,Weekly!$A367,'nabati '!$BG:$BG,Weekly!$C$1)/6</f>
        <v>0</v>
      </c>
      <c r="N367" s="345">
        <f>+SUMIFS('nabati '!BM:BM,'nabati '!BP:BP,Weekly!$A367,'nabati '!BN:BN,Weekly!$C$1)/6</f>
        <v>0</v>
      </c>
      <c r="O367" s="336">
        <f t="shared" si="25"/>
        <v>251.8</v>
      </c>
    </row>
    <row r="368" spans="1:15" s="267" customFormat="1" ht="12.75" hidden="1" outlineLevel="1">
      <c r="A368" s="386">
        <v>9418</v>
      </c>
      <c r="B368" s="387" t="s">
        <v>53</v>
      </c>
      <c r="C368" s="195" t="s">
        <v>450</v>
      </c>
      <c r="D368" s="311" t="s">
        <v>407</v>
      </c>
      <c r="E368" s="21">
        <f>+SUMIFS('nabati '!B:B,'nabati '!$E:$E,Weekly!$A368,'nabati '!$F:$F,Weekly!$C$1)/6</f>
        <v>0</v>
      </c>
      <c r="F368" s="21">
        <f>+SUMIFS('nabati '!I:I,'nabati '!$L:$L,Weekly!$A368,'nabati '!$M:$M,Weekly!$C$1)/6</f>
        <v>0</v>
      </c>
      <c r="G368" s="21">
        <f>+SUMIFS('nabati '!P:P,'nabati '!$S:$S,Weekly!$A368,'nabati '!$T:$T,Weekly!$C$1)/60</f>
        <v>0</v>
      </c>
      <c r="H368" s="21">
        <f>+SUMIFS('nabati '!W:W,'nabati '!$Z:$Z,Weekly!$A368,'nabati '!$AA:$AA,Weekly!$C$1)/6</f>
        <v>0</v>
      </c>
      <c r="I368" s="21">
        <f>+SUMIFS('nabati '!AD:AD,'nabati '!$AG:$AG,Weekly!$A368,'nabati '!$AH:$AH,Weekly!$C$1)/60</f>
        <v>0</v>
      </c>
      <c r="J368" s="21">
        <f>+SUMIFS('nabati '!AK:AK,'nabati '!$AN:$AN,Weekly!$A368,'nabati '!$AO:$AO,Weekly!$C$1)/60</f>
        <v>0</v>
      </c>
      <c r="K368" s="21">
        <f>+SUMIFS('nabati '!AR:AR,'nabati '!$AU:$AU,Weekly!$A368,'nabati '!$AV:$AV,Weekly!$C$1)/60</f>
        <v>0</v>
      </c>
      <c r="L368" s="21">
        <f>+SUMIFS('nabati '!AY:AY,'nabati '!$BB:$BB,Weekly!$A368,'nabati '!$BC:$BC,Weekly!$C$1)/20</f>
        <v>0</v>
      </c>
      <c r="M368" s="345">
        <f>+SUMIFS('nabati '!BF:BF,'nabati '!$BI:$BI,Weekly!$A368,'nabati '!$BG:$BG,Weekly!$C$1)/6</f>
        <v>0</v>
      </c>
      <c r="N368" s="345">
        <f>+SUMIFS('nabati '!BM:BM,'nabati '!BP:BP,Weekly!$A368,'nabati '!BN:BN,Weekly!$C$1)/6</f>
        <v>0</v>
      </c>
      <c r="O368" s="336">
        <f t="shared" si="25"/>
        <v>0</v>
      </c>
    </row>
    <row r="369" spans="1:15" s="267" customFormat="1" ht="12.75" hidden="1" outlineLevel="1">
      <c r="A369" s="386">
        <v>9419</v>
      </c>
      <c r="B369" s="387" t="s">
        <v>53</v>
      </c>
      <c r="C369" s="195" t="s">
        <v>451</v>
      </c>
      <c r="D369" s="311" t="s">
        <v>407</v>
      </c>
      <c r="E369" s="21">
        <f>+SUMIFS('nabati '!B:B,'nabati '!$E:$E,Weekly!$A369,'nabati '!$F:$F,Weekly!$C$1)/6</f>
        <v>1</v>
      </c>
      <c r="F369" s="21">
        <f>+SUMIFS('nabati '!I:I,'nabati '!$L:$L,Weekly!$A369,'nabati '!$M:$M,Weekly!$C$1)/6</f>
        <v>0</v>
      </c>
      <c r="G369" s="21">
        <f>+SUMIFS('nabati '!P:P,'nabati '!$S:$S,Weekly!$A369,'nabati '!$T:$T,Weekly!$C$1)/60</f>
        <v>0</v>
      </c>
      <c r="H369" s="21">
        <f>+SUMIFS('nabati '!W:W,'nabati '!$Z:$Z,Weekly!$A369,'nabati '!$AA:$AA,Weekly!$C$1)/6</f>
        <v>0</v>
      </c>
      <c r="I369" s="21">
        <f>+SUMIFS('nabati '!AD:AD,'nabati '!$AG:$AG,Weekly!$A369,'nabati '!$AH:$AH,Weekly!$C$1)/60</f>
        <v>0</v>
      </c>
      <c r="J369" s="21">
        <f>+SUMIFS('nabati '!AK:AK,'nabati '!$AN:$AN,Weekly!$A369,'nabati '!$AO:$AO,Weekly!$C$1)/60</f>
        <v>0</v>
      </c>
      <c r="K369" s="21">
        <f>+SUMIFS('nabati '!AR:AR,'nabati '!$AU:$AU,Weekly!$A369,'nabati '!$AV:$AV,Weekly!$C$1)/60</f>
        <v>0</v>
      </c>
      <c r="L369" s="21">
        <f>+SUMIFS('nabati '!AY:AY,'nabati '!$BB:$BB,Weekly!$A369,'nabati '!$BC:$BC,Weekly!$C$1)/20</f>
        <v>0</v>
      </c>
      <c r="M369" s="345">
        <f>+SUMIFS('nabati '!BF:BF,'nabati '!$BI:$BI,Weekly!$A369,'nabati '!$BG:$BG,Weekly!$C$1)/6</f>
        <v>0</v>
      </c>
      <c r="N369" s="345">
        <f>+SUMIFS('nabati '!BM:BM,'nabati '!BP:BP,Weekly!$A369,'nabati '!BN:BN,Weekly!$C$1)/6</f>
        <v>0</v>
      </c>
      <c r="O369" s="336">
        <f t="shared" si="25"/>
        <v>125.9</v>
      </c>
    </row>
    <row r="370" spans="1:15" s="267" customFormat="1" ht="12.75" hidden="1" outlineLevel="1">
      <c r="A370" s="386">
        <v>9420</v>
      </c>
      <c r="B370" s="387" t="s">
        <v>53</v>
      </c>
      <c r="C370" s="195" t="s">
        <v>452</v>
      </c>
      <c r="D370" s="311" t="s">
        <v>407</v>
      </c>
      <c r="E370" s="21">
        <f>+SUMIFS('nabati '!B:B,'nabati '!$E:$E,Weekly!$A370,'nabati '!$F:$F,Weekly!$C$1)/6</f>
        <v>0</v>
      </c>
      <c r="F370" s="21">
        <f>+SUMIFS('nabati '!I:I,'nabati '!$L:$L,Weekly!$A370,'nabati '!$M:$M,Weekly!$C$1)/6</f>
        <v>0</v>
      </c>
      <c r="G370" s="21">
        <f>+SUMIFS('nabati '!P:P,'nabati '!$S:$S,Weekly!$A370,'nabati '!$T:$T,Weekly!$C$1)/60</f>
        <v>0</v>
      </c>
      <c r="H370" s="21">
        <f>+SUMIFS('nabati '!W:W,'nabati '!$Z:$Z,Weekly!$A370,'nabati '!$AA:$AA,Weekly!$C$1)/6</f>
        <v>0</v>
      </c>
      <c r="I370" s="21">
        <f>+SUMIFS('nabati '!AD:AD,'nabati '!$AG:$AG,Weekly!$A370,'nabati '!$AH:$AH,Weekly!$C$1)/60</f>
        <v>0</v>
      </c>
      <c r="J370" s="21">
        <f>+SUMIFS('nabati '!AK:AK,'nabati '!$AN:$AN,Weekly!$A370,'nabati '!$AO:$AO,Weekly!$C$1)/60</f>
        <v>0</v>
      </c>
      <c r="K370" s="21">
        <f>+SUMIFS('nabati '!AR:AR,'nabati '!$AU:$AU,Weekly!$A370,'nabati '!$AV:$AV,Weekly!$C$1)/60</f>
        <v>0</v>
      </c>
      <c r="L370" s="21">
        <f>+SUMIFS('nabati '!AY:AY,'nabati '!$BB:$BB,Weekly!$A370,'nabati '!$BC:$BC,Weekly!$C$1)/20</f>
        <v>0</v>
      </c>
      <c r="M370" s="345">
        <f>+SUMIFS('nabati '!BF:BF,'nabati '!$BI:$BI,Weekly!$A370,'nabati '!$BG:$BG,Weekly!$C$1)/6</f>
        <v>0</v>
      </c>
      <c r="N370" s="345">
        <f>+SUMIFS('nabati '!BM:BM,'nabati '!BP:BP,Weekly!$A370,'nabati '!BN:BN,Weekly!$C$1)/6</f>
        <v>0</v>
      </c>
      <c r="O370" s="336">
        <f t="shared" si="25"/>
        <v>0</v>
      </c>
    </row>
    <row r="371" spans="1:15" s="267" customFormat="1" ht="12.75" hidden="1" outlineLevel="1">
      <c r="A371" s="386">
        <v>9504</v>
      </c>
      <c r="B371" s="387" t="s">
        <v>53</v>
      </c>
      <c r="C371" s="195" t="s">
        <v>453</v>
      </c>
      <c r="D371" s="311" t="s">
        <v>407</v>
      </c>
      <c r="E371" s="21">
        <f>+SUMIFS('nabati '!B:B,'nabati '!$E:$E,Weekly!$A371,'nabati '!$F:$F,Weekly!$C$1)/6</f>
        <v>0</v>
      </c>
      <c r="F371" s="21">
        <f>+SUMIFS('nabati '!I:I,'nabati '!$L:$L,Weekly!$A371,'nabati '!$M:$M,Weekly!$C$1)/6</f>
        <v>2</v>
      </c>
      <c r="G371" s="21">
        <f>+SUMIFS('nabati '!P:P,'nabati '!$S:$S,Weekly!$A371,'nabati '!$T:$T,Weekly!$C$1)/60</f>
        <v>0</v>
      </c>
      <c r="H371" s="21">
        <f>+SUMIFS('nabati '!W:W,'nabati '!$Z:$Z,Weekly!$A371,'nabati '!$AA:$AA,Weekly!$C$1)/6</f>
        <v>0</v>
      </c>
      <c r="I371" s="21">
        <f>+SUMIFS('nabati '!AD:AD,'nabati '!$AG:$AG,Weekly!$A371,'nabati '!$AH:$AH,Weekly!$C$1)/60</f>
        <v>0</v>
      </c>
      <c r="J371" s="21">
        <f>+SUMIFS('nabati '!AK:AK,'nabati '!$AN:$AN,Weekly!$A371,'nabati '!$AO:$AO,Weekly!$C$1)/60</f>
        <v>0</v>
      </c>
      <c r="K371" s="21">
        <f>+SUMIFS('nabati '!AR:AR,'nabati '!$AU:$AU,Weekly!$A371,'nabati '!$AV:$AV,Weekly!$C$1)/60</f>
        <v>0</v>
      </c>
      <c r="L371" s="21">
        <f>+SUMIFS('nabati '!AY:AY,'nabati '!$BB:$BB,Weekly!$A371,'nabati '!$BC:$BC,Weekly!$C$1)/20</f>
        <v>0</v>
      </c>
      <c r="M371" s="345">
        <f>+SUMIFS('nabati '!BF:BF,'nabati '!$BI:$BI,Weekly!$A371,'nabati '!$BG:$BG,Weekly!$C$1)/6</f>
        <v>0</v>
      </c>
      <c r="N371" s="345">
        <f>+SUMIFS('nabati '!BM:BM,'nabati '!BP:BP,Weekly!$A371,'nabati '!BN:BN,Weekly!$C$1)/6</f>
        <v>0</v>
      </c>
      <c r="O371" s="336">
        <f>+SUMPRODUCT($E$1:$N$1,E371:N371)</f>
        <v>381.4</v>
      </c>
    </row>
    <row r="372" spans="1:15" s="267" customFormat="1" ht="12.75" collapsed="1">
      <c r="A372" s="308">
        <v>1201</v>
      </c>
      <c r="B372" s="309" t="s">
        <v>53</v>
      </c>
      <c r="C372" s="19" t="s">
        <v>454</v>
      </c>
      <c r="D372" s="311" t="s">
        <v>407</v>
      </c>
      <c r="E372" s="21">
        <f>+SUMIFS('nabati '!B:B,'nabati '!$E:$E,Weekly!$A372,'nabati '!$F:$F,Weekly!$C$1)/6</f>
        <v>0</v>
      </c>
      <c r="F372" s="21">
        <f>+SUMIFS('nabati '!I:I,'nabati '!$L:$L,Weekly!$A372,'nabati '!$M:$M,Weekly!$C$1)/6</f>
        <v>0</v>
      </c>
      <c r="G372" s="21">
        <f>+SUMIFS('nabati '!P:P,'nabati '!$S:$S,Weekly!$A372,'nabati '!$T:$T,Weekly!$C$1)/60</f>
        <v>0</v>
      </c>
      <c r="H372" s="21">
        <f>+SUMIFS('nabati '!W:W,'nabati '!$Z:$Z,Weekly!$A372,'nabati '!$AA:$AA,Weekly!$C$1)/6</f>
        <v>0</v>
      </c>
      <c r="I372" s="21">
        <f>+SUMIFS('nabati '!AD:AD,'nabati '!$AG:$AG,Weekly!$A372,'nabati '!$AH:$AH,Weekly!$C$1)/60</f>
        <v>0</v>
      </c>
      <c r="J372" s="21">
        <f>+SUMIFS('nabati '!AK:AK,'nabati '!$AN:$AN,Weekly!$A372,'nabati '!$AO:$AO,Weekly!$C$1)/60</f>
        <v>0</v>
      </c>
      <c r="K372" s="21">
        <f>+SUMIFS('nabati '!AR:AR,'nabati '!$AU:$AU,Weekly!$A372,'nabati '!$AV:$AV,Weekly!$C$1)/60</f>
        <v>0</v>
      </c>
      <c r="L372" s="21">
        <f>+SUMIFS('nabati '!AY:AY,'nabati '!$BB:$BB,Weekly!$A372,'nabati '!$BC:$BC,Weekly!$C$1)/20</f>
        <v>0</v>
      </c>
      <c r="M372" s="345">
        <f>+SUMIFS('nabati '!BF:BF,'nabati '!$BI:$BI,Weekly!$A372,'nabati '!$BG:$BG,Weekly!$C$1)/6</f>
        <v>0</v>
      </c>
      <c r="N372" s="345">
        <f>+SUMIFS('nabati '!BM:BM,'nabati '!BP:BP,Weekly!$A372,'nabati '!BN:BN,Weekly!$C$1)/6</f>
        <v>0</v>
      </c>
      <c r="O372" s="336">
        <f>+SUMPRODUCT($E$1:$N$1,E372:N372)</f>
        <v>0</v>
      </c>
    </row>
    <row r="373" spans="1:15" s="69" customFormat="1" ht="12.75">
      <c r="A373" s="303"/>
      <c r="B373" s="388"/>
      <c r="C373" s="305"/>
      <c r="D373" s="356" t="s">
        <v>675</v>
      </c>
      <c r="E373" s="350">
        <f t="shared" ref="E373:N373" si="26">+SUM(E374:E397)</f>
        <v>122</v>
      </c>
      <c r="F373" s="350">
        <f t="shared" si="26"/>
        <v>22</v>
      </c>
      <c r="G373" s="350">
        <f t="shared" si="26"/>
        <v>0</v>
      </c>
      <c r="H373" s="350">
        <f t="shared" si="26"/>
        <v>0</v>
      </c>
      <c r="I373" s="350">
        <f t="shared" si="26"/>
        <v>0</v>
      </c>
      <c r="J373" s="350">
        <f t="shared" si="26"/>
        <v>0</v>
      </c>
      <c r="K373" s="350">
        <f t="shared" si="26"/>
        <v>0</v>
      </c>
      <c r="L373" s="350">
        <f t="shared" si="26"/>
        <v>0</v>
      </c>
      <c r="M373" s="395">
        <f t="shared" si="26"/>
        <v>0</v>
      </c>
      <c r="N373" s="332">
        <f t="shared" si="26"/>
        <v>0</v>
      </c>
      <c r="O373" s="333">
        <f>+SUMPRODUCT($E$1:$N$1,E373:N373)</f>
        <v>19555.2</v>
      </c>
    </row>
    <row r="374" spans="1:15" s="267" customFormat="1" ht="12.75">
      <c r="A374" s="389" t="s">
        <v>456</v>
      </c>
      <c r="B374" s="390" t="s">
        <v>31</v>
      </c>
      <c r="C374" s="376" t="s">
        <v>457</v>
      </c>
      <c r="D374" s="371" t="s">
        <v>676</v>
      </c>
      <c r="E374" s="21">
        <f>+SUMIFS('nabati '!B:B,'nabati '!$E:$E,Weekly!$A374,'nabati '!$F:$F,Weekly!$C$1)/6</f>
        <v>0</v>
      </c>
      <c r="F374" s="21">
        <f>+SUMIFS('nabati '!I:I,'nabati '!$L:$L,Weekly!$A374,'nabati '!$M:$M,Weekly!$C$1)/6</f>
        <v>0</v>
      </c>
      <c r="G374" s="21">
        <f>+SUMIFS('nabati '!P:P,'nabati '!$S:$S,Weekly!$A374,'nabati '!$T:$T,Weekly!$C$1)/60</f>
        <v>0</v>
      </c>
      <c r="H374" s="21">
        <f>+SUMIFS('nabati '!W:W,'nabati '!$Z:$Z,Weekly!$A374,'nabati '!$AA:$AA,Weekly!$C$1)/6</f>
        <v>0</v>
      </c>
      <c r="I374" s="21">
        <f>+SUMIFS('nabati '!AD:AD,'nabati '!$AG:$AG,Weekly!$A374,'nabati '!$AH:$AH,Weekly!$C$1)/60</f>
        <v>0</v>
      </c>
      <c r="J374" s="21">
        <f>+SUMIFS('nabati '!AK:AK,'nabati '!$AN:$AN,Weekly!$A374,'nabati '!$AO:$AO,Weekly!$C$1)/60</f>
        <v>0</v>
      </c>
      <c r="K374" s="21">
        <f>+SUMIFS('nabati '!AR:AR,'nabati '!$AU:$AU,Weekly!$A374,'nabati '!$AV:$AV,Weekly!$C$1)/60</f>
        <v>0</v>
      </c>
      <c r="L374" s="21">
        <f>+SUMIFS('nabati '!AY:AY,'nabati '!$BB:$BB,Weekly!$A374,'nabati '!$BC:$BC,Weekly!$C$1)/20</f>
        <v>0</v>
      </c>
      <c r="M374" s="338">
        <f>+SUMIFS('nabati '!BF:BF,'nabati '!$BI:$BI,Weekly!$A374,'nabati '!$BG:$BG,Weekly!$C$1)/6</f>
        <v>0</v>
      </c>
      <c r="N374" s="338">
        <f>+SUMIFS('nabati '!BM:BM,'nabati '!BP:BP,Weekly!$A374,'nabati '!BN:BN,Weekly!$C$1)/6</f>
        <v>0</v>
      </c>
      <c r="O374" s="336">
        <f>+SUMPRODUCT($E$1:$N$1,E374:N374)</f>
        <v>0</v>
      </c>
    </row>
    <row r="375" spans="1:15" s="267" customFormat="1" ht="12.75" hidden="1" outlineLevel="1">
      <c r="A375" s="389" t="s">
        <v>459</v>
      </c>
      <c r="B375" s="360" t="s">
        <v>31</v>
      </c>
      <c r="C375" s="376" t="s">
        <v>460</v>
      </c>
      <c r="D375" s="371" t="s">
        <v>676</v>
      </c>
      <c r="E375" s="21">
        <f>+SUMIFS('nabati '!B:B,'nabati '!$E:$E,Weekly!$A375,'nabati '!$F:$F,Weekly!$C$1)/6</f>
        <v>0</v>
      </c>
      <c r="F375" s="21">
        <f>+SUMIFS('nabati '!I:I,'nabati '!$L:$L,Weekly!$A375,'nabati '!$M:$M,Weekly!$C$1)/6</f>
        <v>0</v>
      </c>
      <c r="G375" s="21">
        <f>+SUMIFS('nabati '!P:P,'nabati '!$S:$S,Weekly!$A375,'nabati '!$T:$T,Weekly!$C$1)/60</f>
        <v>0</v>
      </c>
      <c r="H375" s="21">
        <f>+SUMIFS('nabati '!W:W,'nabati '!$Z:$Z,Weekly!$A375,'nabati '!$AA:$AA,Weekly!$C$1)/6</f>
        <v>0</v>
      </c>
      <c r="I375" s="21">
        <f>+SUMIFS('nabati '!AD:AD,'nabati '!$AG:$AG,Weekly!$A375,'nabati '!$AH:$AH,Weekly!$C$1)/60</f>
        <v>0</v>
      </c>
      <c r="J375" s="21">
        <f>+SUMIFS('nabati '!AK:AK,'nabati '!$AN:$AN,Weekly!$A375,'nabati '!$AO:$AO,Weekly!$C$1)/60</f>
        <v>0</v>
      </c>
      <c r="K375" s="21">
        <f>+SUMIFS('nabati '!AR:AR,'nabati '!$AU:$AU,Weekly!$A375,'nabati '!$AV:$AV,Weekly!$C$1)/60</f>
        <v>0</v>
      </c>
      <c r="L375" s="21">
        <f>+SUMIFS('nabati '!AY:AY,'nabati '!$BB:$BB,Weekly!$A375,'nabati '!$BC:$BC,Weekly!$C$1)/20</f>
        <v>0</v>
      </c>
      <c r="M375" s="338">
        <f>+SUMIFS('nabati '!BF:BF,'nabati '!$BI:$BI,Weekly!$A375,'nabati '!$BG:$BG,Weekly!$C$1)/6</f>
        <v>0</v>
      </c>
      <c r="N375" s="338">
        <f>+SUMIFS('nabati '!BM:BM,'nabati '!BP:BP,Weekly!$A375,'nabati '!BN:BN,Weekly!$C$1)/6</f>
        <v>0</v>
      </c>
      <c r="O375" s="336">
        <f t="shared" ref="O375:O388" si="27">+SUMPRODUCT($E$1:$N$1,E375:N375)</f>
        <v>0</v>
      </c>
    </row>
    <row r="376" spans="1:15" s="267" customFormat="1" ht="12.75" hidden="1" outlineLevel="1">
      <c r="A376" s="389" t="s">
        <v>461</v>
      </c>
      <c r="B376" s="360" t="s">
        <v>31</v>
      </c>
      <c r="C376" s="376" t="s">
        <v>462</v>
      </c>
      <c r="D376" s="371" t="s">
        <v>676</v>
      </c>
      <c r="E376" s="21">
        <f>+SUMIFS('nabati '!B:B,'nabati '!$E:$E,Weekly!$A376,'nabati '!$F:$F,Weekly!$C$1)/6</f>
        <v>20</v>
      </c>
      <c r="F376" s="21">
        <f>+SUMIFS('nabati '!I:I,'nabati '!$L:$L,Weekly!$A376,'nabati '!$M:$M,Weekly!$C$1)/6</f>
        <v>0</v>
      </c>
      <c r="G376" s="21">
        <f>+SUMIFS('nabati '!P:P,'nabati '!$S:$S,Weekly!$A376,'nabati '!$T:$T,Weekly!$C$1)/60</f>
        <v>0</v>
      </c>
      <c r="H376" s="21">
        <f>+SUMIFS('nabati '!W:W,'nabati '!$Z:$Z,Weekly!$A376,'nabati '!$AA:$AA,Weekly!$C$1)/6</f>
        <v>0</v>
      </c>
      <c r="I376" s="21">
        <f>+SUMIFS('nabati '!AD:AD,'nabati '!$AG:$AG,Weekly!$A376,'nabati '!$AH:$AH,Weekly!$C$1)/60</f>
        <v>0</v>
      </c>
      <c r="J376" s="21">
        <f>+SUMIFS('nabati '!AK:AK,'nabati '!$AN:$AN,Weekly!$A376,'nabati '!$AO:$AO,Weekly!$C$1)/60</f>
        <v>0</v>
      </c>
      <c r="K376" s="21">
        <f>+SUMIFS('nabati '!AR:AR,'nabati '!$AU:$AU,Weekly!$A376,'nabati '!$AV:$AV,Weekly!$C$1)/60</f>
        <v>0</v>
      </c>
      <c r="L376" s="21">
        <f>+SUMIFS('nabati '!AY:AY,'nabati '!$BB:$BB,Weekly!$A376,'nabati '!$BC:$BC,Weekly!$C$1)/20</f>
        <v>0</v>
      </c>
      <c r="M376" s="338">
        <f>+SUMIFS('nabati '!BF:BF,'nabati '!$BI:$BI,Weekly!$A376,'nabati '!$BG:$BG,Weekly!$C$1)/6</f>
        <v>0</v>
      </c>
      <c r="N376" s="338">
        <f>+SUMIFS('nabati '!BM:BM,'nabati '!BP:BP,Weekly!$A376,'nabati '!BN:BN,Weekly!$C$1)/6</f>
        <v>0</v>
      </c>
      <c r="O376" s="336">
        <f t="shared" si="27"/>
        <v>2518</v>
      </c>
    </row>
    <row r="377" spans="1:15" s="267" customFormat="1" ht="12.75" hidden="1" outlineLevel="1">
      <c r="A377" s="389" t="s">
        <v>463</v>
      </c>
      <c r="B377" s="360" t="s">
        <v>31</v>
      </c>
      <c r="C377" s="376" t="s">
        <v>464</v>
      </c>
      <c r="D377" s="371" t="s">
        <v>676</v>
      </c>
      <c r="E377" s="21">
        <f>+SUMIFS('nabati '!B:B,'nabati '!$E:$E,Weekly!$A377,'nabati '!$F:$F,Weekly!$C$1)/6</f>
        <v>30</v>
      </c>
      <c r="F377" s="21">
        <f>+SUMIFS('nabati '!I:I,'nabati '!$L:$L,Weekly!$A377,'nabati '!$M:$M,Weekly!$C$1)/6</f>
        <v>0</v>
      </c>
      <c r="G377" s="21">
        <f>+SUMIFS('nabati '!P:P,'nabati '!$S:$S,Weekly!$A377,'nabati '!$T:$T,Weekly!$C$1)/60</f>
        <v>0</v>
      </c>
      <c r="H377" s="21">
        <f>+SUMIFS('nabati '!W:W,'nabati '!$Z:$Z,Weekly!$A377,'nabati '!$AA:$AA,Weekly!$C$1)/6</f>
        <v>0</v>
      </c>
      <c r="I377" s="21">
        <f>+SUMIFS('nabati '!AD:AD,'nabati '!$AG:$AG,Weekly!$A377,'nabati '!$AH:$AH,Weekly!$C$1)/60</f>
        <v>0</v>
      </c>
      <c r="J377" s="21">
        <f>+SUMIFS('nabati '!AK:AK,'nabati '!$AN:$AN,Weekly!$A377,'nabati '!$AO:$AO,Weekly!$C$1)/60</f>
        <v>0</v>
      </c>
      <c r="K377" s="21">
        <f>+SUMIFS('nabati '!AR:AR,'nabati '!$AU:$AU,Weekly!$A377,'nabati '!$AV:$AV,Weekly!$C$1)/60</f>
        <v>0</v>
      </c>
      <c r="L377" s="21">
        <f>+SUMIFS('nabati '!AY:AY,'nabati '!$BB:$BB,Weekly!$A377,'nabati '!$BC:$BC,Weekly!$C$1)/20</f>
        <v>0</v>
      </c>
      <c r="M377" s="338">
        <f>+SUMIFS('nabati '!BF:BF,'nabati '!$BI:$BI,Weekly!$A377,'nabati '!$BG:$BG,Weekly!$C$1)/6</f>
        <v>0</v>
      </c>
      <c r="N377" s="338">
        <f>+SUMIFS('nabati '!BM:BM,'nabati '!BP:BP,Weekly!$A377,'nabati '!BN:BN,Weekly!$C$1)/6</f>
        <v>0</v>
      </c>
      <c r="O377" s="336">
        <f t="shared" si="27"/>
        <v>3777</v>
      </c>
    </row>
    <row r="378" spans="1:15" s="267" customFormat="1" ht="12.75" hidden="1" outlineLevel="1">
      <c r="A378" s="389" t="s">
        <v>465</v>
      </c>
      <c r="B378" s="360" t="s">
        <v>31</v>
      </c>
      <c r="C378" s="376" t="s">
        <v>466</v>
      </c>
      <c r="D378" s="371" t="s">
        <v>676</v>
      </c>
      <c r="E378" s="21">
        <f>+SUMIFS('nabati '!B:B,'nabati '!$E:$E,Weekly!$A378,'nabati '!$F:$F,Weekly!$C$1)/6</f>
        <v>0</v>
      </c>
      <c r="F378" s="21">
        <f>+SUMIFS('nabati '!I:I,'nabati '!$L:$L,Weekly!$A378,'nabati '!$M:$M,Weekly!$C$1)/6</f>
        <v>0</v>
      </c>
      <c r="G378" s="21">
        <f>+SUMIFS('nabati '!P:P,'nabati '!$S:$S,Weekly!$A378,'nabati '!$T:$T,Weekly!$C$1)/60</f>
        <v>0</v>
      </c>
      <c r="H378" s="21">
        <f>+SUMIFS('nabati '!W:W,'nabati '!$Z:$Z,Weekly!$A378,'nabati '!$AA:$AA,Weekly!$C$1)/6</f>
        <v>0</v>
      </c>
      <c r="I378" s="21">
        <f>+SUMIFS('nabati '!AD:AD,'nabati '!$AG:$AG,Weekly!$A378,'nabati '!$AH:$AH,Weekly!$C$1)/60</f>
        <v>0</v>
      </c>
      <c r="J378" s="21">
        <f>+SUMIFS('nabati '!AK:AK,'nabati '!$AN:$AN,Weekly!$A378,'nabati '!$AO:$AO,Weekly!$C$1)/60</f>
        <v>0</v>
      </c>
      <c r="K378" s="21">
        <f>+SUMIFS('nabati '!AR:AR,'nabati '!$AU:$AU,Weekly!$A378,'nabati '!$AV:$AV,Weekly!$C$1)/60</f>
        <v>0</v>
      </c>
      <c r="L378" s="21">
        <f>+SUMIFS('nabati '!AY:AY,'nabati '!$BB:$BB,Weekly!$A378,'nabati '!$BC:$BC,Weekly!$C$1)/20</f>
        <v>0</v>
      </c>
      <c r="M378" s="335">
        <f>+SUMIFS('nabati '!BF:BF,'nabati '!$BI:$BI,Weekly!$A378,'nabati '!$BG:$BG,Weekly!$C$1)/6</f>
        <v>0</v>
      </c>
      <c r="N378" s="338">
        <f>+SUMIFS('nabati '!BM:BM,'nabati '!BP:BP,Weekly!$A378,'nabati '!BN:BN,Weekly!$C$1)/6</f>
        <v>0</v>
      </c>
      <c r="O378" s="336">
        <f t="shared" si="27"/>
        <v>0</v>
      </c>
    </row>
    <row r="379" spans="1:15" s="267" customFormat="1" ht="12.75" hidden="1" outlineLevel="1">
      <c r="A379" s="389" t="s">
        <v>467</v>
      </c>
      <c r="B379" s="360" t="s">
        <v>31</v>
      </c>
      <c r="C379" s="376" t="s">
        <v>468</v>
      </c>
      <c r="D379" s="371" t="s">
        <v>676</v>
      </c>
      <c r="E379" s="21">
        <f>+SUMIFS('nabati '!B:B,'nabati '!$E:$E,Weekly!$A379,'nabati '!$F:$F,Weekly!$C$1)/6</f>
        <v>60</v>
      </c>
      <c r="F379" s="21">
        <f>+SUMIFS('nabati '!I:I,'nabati '!$L:$L,Weekly!$A379,'nabati '!$M:$M,Weekly!$C$1)/6</f>
        <v>17</v>
      </c>
      <c r="G379" s="21">
        <f>+SUMIFS('nabati '!P:P,'nabati '!$S:$S,Weekly!$A379,'nabati '!$T:$T,Weekly!$C$1)/60</f>
        <v>0</v>
      </c>
      <c r="H379" s="21">
        <f>+SUMIFS('nabati '!W:W,'nabati '!$Z:$Z,Weekly!$A379,'nabati '!$AA:$AA,Weekly!$C$1)/6</f>
        <v>0</v>
      </c>
      <c r="I379" s="21">
        <f>+SUMIFS('nabati '!AD:AD,'nabati '!$AG:$AG,Weekly!$A379,'nabati '!$AH:$AH,Weekly!$C$1)/60</f>
        <v>0</v>
      </c>
      <c r="J379" s="21">
        <f>+SUMIFS('nabati '!AK:AK,'nabati '!$AN:$AN,Weekly!$A379,'nabati '!$AO:$AO,Weekly!$C$1)/60</f>
        <v>0</v>
      </c>
      <c r="K379" s="21">
        <f>+SUMIFS('nabati '!AR:AR,'nabati '!$AU:$AU,Weekly!$A379,'nabati '!$AV:$AV,Weekly!$C$1)/60</f>
        <v>0</v>
      </c>
      <c r="L379" s="21">
        <f>+SUMIFS('nabati '!AY:AY,'nabati '!$BB:$BB,Weekly!$A379,'nabati '!$BC:$BC,Weekly!$C$1)/20</f>
        <v>0</v>
      </c>
      <c r="M379" s="335">
        <f>+SUMIFS('nabati '!BF:BF,'nabati '!$BI:$BI,Weekly!$A379,'nabati '!$BG:$BG,Weekly!$C$1)/6</f>
        <v>0</v>
      </c>
      <c r="N379" s="338">
        <f>+SUMIFS('nabati '!BM:BM,'nabati '!BP:BP,Weekly!$A379,'nabati '!BN:BN,Weekly!$C$1)/6</f>
        <v>0</v>
      </c>
      <c r="O379" s="336">
        <f t="shared" si="27"/>
        <v>10795.9</v>
      </c>
    </row>
    <row r="380" spans="1:15" s="267" customFormat="1" ht="12.75" hidden="1" outlineLevel="1">
      <c r="A380" s="389" t="s">
        <v>469</v>
      </c>
      <c r="B380" s="360" t="s">
        <v>31</v>
      </c>
      <c r="C380" s="376" t="s">
        <v>470</v>
      </c>
      <c r="D380" s="371" t="s">
        <v>676</v>
      </c>
      <c r="E380" s="21">
        <f>+SUMIFS('nabati '!B:B,'nabati '!$E:$E,Weekly!$A380,'nabati '!$F:$F,Weekly!$C$1)/6</f>
        <v>0</v>
      </c>
      <c r="F380" s="21">
        <f>+SUMIFS('nabati '!I:I,'nabati '!$L:$L,Weekly!$A380,'nabati '!$M:$M,Weekly!$C$1)/6</f>
        <v>0</v>
      </c>
      <c r="G380" s="21">
        <f>+SUMIFS('nabati '!P:P,'nabati '!$S:$S,Weekly!$A380,'nabati '!$T:$T,Weekly!$C$1)/60</f>
        <v>0</v>
      </c>
      <c r="H380" s="21">
        <f>+SUMIFS('nabati '!W:W,'nabati '!$Z:$Z,Weekly!$A380,'nabati '!$AA:$AA,Weekly!$C$1)/6</f>
        <v>0</v>
      </c>
      <c r="I380" s="21">
        <f>+SUMIFS('nabati '!AD:AD,'nabati '!$AG:$AG,Weekly!$A380,'nabati '!$AH:$AH,Weekly!$C$1)/60</f>
        <v>0</v>
      </c>
      <c r="J380" s="21">
        <f>+SUMIFS('nabati '!AK:AK,'nabati '!$AN:$AN,Weekly!$A380,'nabati '!$AO:$AO,Weekly!$C$1)/60</f>
        <v>0</v>
      </c>
      <c r="K380" s="21">
        <f>+SUMIFS('nabati '!AR:AR,'nabati '!$AU:$AU,Weekly!$A380,'nabati '!$AV:$AV,Weekly!$C$1)/60</f>
        <v>0</v>
      </c>
      <c r="L380" s="21">
        <f>+SUMIFS('nabati '!AY:AY,'nabati '!$BB:$BB,Weekly!$A380,'nabati '!$BC:$BC,Weekly!$C$1)/20</f>
        <v>0</v>
      </c>
      <c r="M380" s="338">
        <f>+SUMIFS('nabati '!BF:BF,'nabati '!$BI:$BI,Weekly!$A380,'nabati '!$BG:$BG,Weekly!$C$1)/6</f>
        <v>0</v>
      </c>
      <c r="N380" s="338">
        <f>+SUMIFS('nabati '!BM:BM,'nabati '!BP:BP,Weekly!$A380,'nabati '!BN:BN,Weekly!$C$1)/6</f>
        <v>0</v>
      </c>
      <c r="O380" s="336">
        <f t="shared" si="27"/>
        <v>0</v>
      </c>
    </row>
    <row r="381" spans="1:15" s="267" customFormat="1" ht="12.75" hidden="1" outlineLevel="1">
      <c r="A381" s="389" t="s">
        <v>471</v>
      </c>
      <c r="B381" s="360" t="s">
        <v>31</v>
      </c>
      <c r="C381" s="376" t="s">
        <v>472</v>
      </c>
      <c r="D381" s="371" t="s">
        <v>676</v>
      </c>
      <c r="E381" s="21">
        <f>+SUMIFS('nabati '!B:B,'nabati '!$E:$E,Weekly!$A381,'nabati '!$F:$F,Weekly!$C$1)/6</f>
        <v>0</v>
      </c>
      <c r="F381" s="21">
        <f>+SUMIFS('nabati '!I:I,'nabati '!$L:$L,Weekly!$A381,'nabati '!$M:$M,Weekly!$C$1)/6</f>
        <v>0</v>
      </c>
      <c r="G381" s="21">
        <f>+SUMIFS('nabati '!P:P,'nabati '!$S:$S,Weekly!$A381,'nabati '!$T:$T,Weekly!$C$1)/60</f>
        <v>0</v>
      </c>
      <c r="H381" s="21">
        <f>+SUMIFS('nabati '!W:W,'nabati '!$Z:$Z,Weekly!$A381,'nabati '!$AA:$AA,Weekly!$C$1)/6</f>
        <v>0</v>
      </c>
      <c r="I381" s="21">
        <f>+SUMIFS('nabati '!AD:AD,'nabati '!$AG:$AG,Weekly!$A381,'nabati '!$AH:$AH,Weekly!$C$1)/60</f>
        <v>0</v>
      </c>
      <c r="J381" s="21">
        <f>+SUMIFS('nabati '!AK:AK,'nabati '!$AN:$AN,Weekly!$A381,'nabati '!$AO:$AO,Weekly!$C$1)/60</f>
        <v>0</v>
      </c>
      <c r="K381" s="21">
        <f>+SUMIFS('nabati '!AR:AR,'nabati '!$AU:$AU,Weekly!$A381,'nabati '!$AV:$AV,Weekly!$C$1)/60</f>
        <v>0</v>
      </c>
      <c r="L381" s="21">
        <f>+SUMIFS('nabati '!AY:AY,'nabati '!$BB:$BB,Weekly!$A381,'nabati '!$BC:$BC,Weekly!$C$1)/20</f>
        <v>0</v>
      </c>
      <c r="M381" s="338">
        <f>+SUMIFS('nabati '!BF:BF,'nabati '!$BI:$BI,Weekly!$A381,'nabati '!$BG:$BG,Weekly!$C$1)/6</f>
        <v>0</v>
      </c>
      <c r="N381" s="338">
        <f>+SUMIFS('nabati '!BM:BM,'nabati '!BP:BP,Weekly!$A381,'nabati '!BN:BN,Weekly!$C$1)/6</f>
        <v>0</v>
      </c>
      <c r="O381" s="336">
        <f t="shared" si="27"/>
        <v>0</v>
      </c>
    </row>
    <row r="382" spans="1:15" s="267" customFormat="1" ht="12.75" hidden="1" outlineLevel="1">
      <c r="A382" s="389" t="s">
        <v>473</v>
      </c>
      <c r="B382" s="360" t="s">
        <v>31</v>
      </c>
      <c r="C382" s="376" t="s">
        <v>474</v>
      </c>
      <c r="D382" s="371" t="s">
        <v>676</v>
      </c>
      <c r="E382" s="21">
        <f>+SUMIFS('nabati '!B:B,'nabati '!$E:$E,Weekly!$A382,'nabati '!$F:$F,Weekly!$C$1)/6</f>
        <v>0</v>
      </c>
      <c r="F382" s="21">
        <f>+SUMIFS('nabati '!I:I,'nabati '!$L:$L,Weekly!$A382,'nabati '!$M:$M,Weekly!$C$1)/6</f>
        <v>5</v>
      </c>
      <c r="G382" s="21">
        <f>+SUMIFS('nabati '!P:P,'nabati '!$S:$S,Weekly!$A382,'nabati '!$T:$T,Weekly!$C$1)/60</f>
        <v>0</v>
      </c>
      <c r="H382" s="21">
        <f>+SUMIFS('nabati '!W:W,'nabati '!$Z:$Z,Weekly!$A382,'nabati '!$AA:$AA,Weekly!$C$1)/6</f>
        <v>0</v>
      </c>
      <c r="I382" s="21">
        <f>+SUMIFS('nabati '!AD:AD,'nabati '!$AG:$AG,Weekly!$A382,'nabati '!$AH:$AH,Weekly!$C$1)/60</f>
        <v>0</v>
      </c>
      <c r="J382" s="21">
        <f>+SUMIFS('nabati '!AK:AK,'nabati '!$AN:$AN,Weekly!$A382,'nabati '!$AO:$AO,Weekly!$C$1)/60</f>
        <v>0</v>
      </c>
      <c r="K382" s="21">
        <f>+SUMIFS('nabati '!AR:AR,'nabati '!$AU:$AU,Weekly!$A382,'nabati '!$AV:$AV,Weekly!$C$1)/60</f>
        <v>0</v>
      </c>
      <c r="L382" s="21">
        <f>+SUMIFS('nabati '!AY:AY,'nabati '!$BB:$BB,Weekly!$A382,'nabati '!$BC:$BC,Weekly!$C$1)/20</f>
        <v>0</v>
      </c>
      <c r="M382" s="338">
        <f>+SUMIFS('nabati '!BF:BF,'nabati '!$BI:$BI,Weekly!$A382,'nabati '!$BG:$BG,Weekly!$C$1)/6</f>
        <v>0</v>
      </c>
      <c r="N382" s="338">
        <f>+SUMIFS('nabati '!BM:BM,'nabati '!BP:BP,Weekly!$A382,'nabati '!BN:BN,Weekly!$C$1)/6</f>
        <v>0</v>
      </c>
      <c r="O382" s="336">
        <f t="shared" si="27"/>
        <v>953.5</v>
      </c>
    </row>
    <row r="383" spans="1:15" s="267" customFormat="1" ht="12.75" hidden="1" outlineLevel="1">
      <c r="A383" s="389" t="s">
        <v>475</v>
      </c>
      <c r="B383" s="360" t="s">
        <v>31</v>
      </c>
      <c r="C383" s="376" t="s">
        <v>476</v>
      </c>
      <c r="D383" s="371" t="s">
        <v>676</v>
      </c>
      <c r="E383" s="21">
        <f>+SUMIFS('nabati '!B:B,'nabati '!$E:$E,Weekly!$A383,'nabati '!$F:$F,Weekly!$C$1)/6</f>
        <v>0</v>
      </c>
      <c r="F383" s="21">
        <f>+SUMIFS('nabati '!I:I,'nabati '!$L:$L,Weekly!$A383,'nabati '!$M:$M,Weekly!$C$1)/6</f>
        <v>0</v>
      </c>
      <c r="G383" s="21">
        <f>+SUMIFS('nabati '!P:P,'nabati '!$S:$S,Weekly!$A383,'nabati '!$T:$T,Weekly!$C$1)/60</f>
        <v>0</v>
      </c>
      <c r="H383" s="21">
        <f>+SUMIFS('nabati '!W:W,'nabati '!$Z:$Z,Weekly!$A383,'nabati '!$AA:$AA,Weekly!$C$1)/6</f>
        <v>0</v>
      </c>
      <c r="I383" s="21">
        <f>+SUMIFS('nabati '!AD:AD,'nabati '!$AG:$AG,Weekly!$A383,'nabati '!$AH:$AH,Weekly!$C$1)/60</f>
        <v>0</v>
      </c>
      <c r="J383" s="21">
        <f>+SUMIFS('nabati '!AK:AK,'nabati '!$AN:$AN,Weekly!$A383,'nabati '!$AO:$AO,Weekly!$C$1)/60</f>
        <v>0</v>
      </c>
      <c r="K383" s="21">
        <f>+SUMIFS('nabati '!AR:AR,'nabati '!$AU:$AU,Weekly!$A383,'nabati '!$AV:$AV,Weekly!$C$1)/60</f>
        <v>0</v>
      </c>
      <c r="L383" s="21">
        <f>+SUMIFS('nabati '!AY:AY,'nabati '!$BB:$BB,Weekly!$A383,'nabati '!$BC:$BC,Weekly!$C$1)/20</f>
        <v>0</v>
      </c>
      <c r="M383" s="338">
        <f>+SUMIFS('nabati '!BF:BF,'nabati '!$BI:$BI,Weekly!$A383,'nabati '!$BG:$BG,Weekly!$C$1)/6</f>
        <v>0</v>
      </c>
      <c r="N383" s="338">
        <f>+SUMIFS('nabati '!BM:BM,'nabati '!BP:BP,Weekly!$A383,'nabati '!BN:BN,Weekly!$C$1)/6</f>
        <v>0</v>
      </c>
      <c r="O383" s="336">
        <f t="shared" si="27"/>
        <v>0</v>
      </c>
    </row>
    <row r="384" spans="1:15" s="267" customFormat="1" ht="12.75" hidden="1" outlineLevel="1">
      <c r="A384" s="389" t="s">
        <v>477</v>
      </c>
      <c r="B384" s="360" t="s">
        <v>31</v>
      </c>
      <c r="C384" s="376" t="s">
        <v>478</v>
      </c>
      <c r="D384" s="371" t="s">
        <v>676</v>
      </c>
      <c r="E384" s="21">
        <f>+SUMIFS('nabati '!B:B,'nabati '!$E:$E,Weekly!$A384,'nabati '!$F:$F,Weekly!$C$1)/6</f>
        <v>5</v>
      </c>
      <c r="F384" s="21">
        <f>+SUMIFS('nabati '!I:I,'nabati '!$L:$L,Weekly!$A384,'nabati '!$M:$M,Weekly!$C$1)/6</f>
        <v>0</v>
      </c>
      <c r="G384" s="21">
        <f>+SUMIFS('nabati '!P:P,'nabati '!$S:$S,Weekly!$A384,'nabati '!$T:$T,Weekly!$C$1)/60</f>
        <v>0</v>
      </c>
      <c r="H384" s="21">
        <f>+SUMIFS('nabati '!W:W,'nabati '!$Z:$Z,Weekly!$A384,'nabati '!$AA:$AA,Weekly!$C$1)/6</f>
        <v>0</v>
      </c>
      <c r="I384" s="21">
        <f>+SUMIFS('nabati '!AD:AD,'nabati '!$AG:$AG,Weekly!$A384,'nabati '!$AH:$AH,Weekly!$C$1)/60</f>
        <v>0</v>
      </c>
      <c r="J384" s="21">
        <f>+SUMIFS('nabati '!AK:AK,'nabati '!$AN:$AN,Weekly!$A384,'nabati '!$AO:$AO,Weekly!$C$1)/60</f>
        <v>0</v>
      </c>
      <c r="K384" s="21">
        <f>+SUMIFS('nabati '!AR:AR,'nabati '!$AU:$AU,Weekly!$A384,'nabati '!$AV:$AV,Weekly!$C$1)/60</f>
        <v>0</v>
      </c>
      <c r="L384" s="21">
        <f>+SUMIFS('nabati '!AY:AY,'nabati '!$BB:$BB,Weekly!$A384,'nabati '!$BC:$BC,Weekly!$C$1)/20</f>
        <v>0</v>
      </c>
      <c r="M384" s="338">
        <f>+SUMIFS('nabati '!BF:BF,'nabati '!$BI:$BI,Weekly!$A384,'nabati '!$BG:$BG,Weekly!$C$1)/6</f>
        <v>0</v>
      </c>
      <c r="N384" s="338">
        <f>+SUMIFS('nabati '!BM:BM,'nabati '!BP:BP,Weekly!$A384,'nabati '!BN:BN,Weekly!$C$1)/6</f>
        <v>0</v>
      </c>
      <c r="O384" s="336">
        <f t="shared" si="27"/>
        <v>629.5</v>
      </c>
    </row>
    <row r="385" spans="1:15" s="267" customFormat="1" ht="12.75" hidden="1" outlineLevel="1">
      <c r="A385" s="389" t="s">
        <v>479</v>
      </c>
      <c r="B385" s="360" t="s">
        <v>31</v>
      </c>
      <c r="C385" s="376" t="s">
        <v>480</v>
      </c>
      <c r="D385" s="371" t="s">
        <v>676</v>
      </c>
      <c r="E385" s="21">
        <f>+SUMIFS('nabati '!B:B,'nabati '!$E:$E,Weekly!$A385,'nabati '!$F:$F,Weekly!$C$1)/6</f>
        <v>2</v>
      </c>
      <c r="F385" s="21">
        <f>+SUMIFS('nabati '!I:I,'nabati '!$L:$L,Weekly!$A385,'nabati '!$M:$M,Weekly!$C$1)/6</f>
        <v>0</v>
      </c>
      <c r="G385" s="21">
        <f>+SUMIFS('nabati '!P:P,'nabati '!$S:$S,Weekly!$A385,'nabati '!$T:$T,Weekly!$C$1)/60</f>
        <v>0</v>
      </c>
      <c r="H385" s="21">
        <f>+SUMIFS('nabati '!W:W,'nabati '!$Z:$Z,Weekly!$A385,'nabati '!$AA:$AA,Weekly!$C$1)/6</f>
        <v>0</v>
      </c>
      <c r="I385" s="21">
        <f>+SUMIFS('nabati '!AD:AD,'nabati '!$AG:$AG,Weekly!$A385,'nabati '!$AH:$AH,Weekly!$C$1)/60</f>
        <v>0</v>
      </c>
      <c r="J385" s="21">
        <f>+SUMIFS('nabati '!AK:AK,'nabati '!$AN:$AN,Weekly!$A385,'nabati '!$AO:$AO,Weekly!$C$1)/60</f>
        <v>0</v>
      </c>
      <c r="K385" s="21">
        <f>+SUMIFS('nabati '!AR:AR,'nabati '!$AU:$AU,Weekly!$A385,'nabati '!$AV:$AV,Weekly!$C$1)/60</f>
        <v>0</v>
      </c>
      <c r="L385" s="21">
        <f>+SUMIFS('nabati '!AY:AY,'nabati '!$BB:$BB,Weekly!$A385,'nabati '!$BC:$BC,Weekly!$C$1)/20</f>
        <v>0</v>
      </c>
      <c r="M385" s="338">
        <f>+SUMIFS('nabati '!BF:BF,'nabati '!$BI:$BI,Weekly!$A385,'nabati '!$BG:$BG,Weekly!$C$1)/6</f>
        <v>0</v>
      </c>
      <c r="N385" s="338">
        <f>+SUMIFS('nabati '!BM:BM,'nabati '!BP:BP,Weekly!$A385,'nabati '!BN:BN,Weekly!$C$1)/6</f>
        <v>0</v>
      </c>
      <c r="O385" s="336">
        <f t="shared" si="27"/>
        <v>251.8</v>
      </c>
    </row>
    <row r="386" spans="1:15" s="267" customFormat="1" ht="12.75" hidden="1" outlineLevel="1">
      <c r="A386" s="389" t="s">
        <v>481</v>
      </c>
      <c r="B386" s="360" t="s">
        <v>31</v>
      </c>
      <c r="C386" s="376" t="s">
        <v>482</v>
      </c>
      <c r="D386" s="371" t="s">
        <v>676</v>
      </c>
      <c r="E386" s="21">
        <f>+SUMIFS('nabati '!B:B,'nabati '!$E:$E,Weekly!$A386,'nabati '!$F:$F,Weekly!$C$1)/6</f>
        <v>5</v>
      </c>
      <c r="F386" s="21">
        <f>+SUMIFS('nabati '!I:I,'nabati '!$L:$L,Weekly!$A386,'nabati '!$M:$M,Weekly!$C$1)/6</f>
        <v>0</v>
      </c>
      <c r="G386" s="21">
        <f>+SUMIFS('nabati '!P:P,'nabati '!$S:$S,Weekly!$A386,'nabati '!$T:$T,Weekly!$C$1)/60</f>
        <v>0</v>
      </c>
      <c r="H386" s="21">
        <f>+SUMIFS('nabati '!W:W,'nabati '!$Z:$Z,Weekly!$A386,'nabati '!$AA:$AA,Weekly!$C$1)/6</f>
        <v>0</v>
      </c>
      <c r="I386" s="21">
        <f>+SUMIFS('nabati '!AD:AD,'nabati '!$AG:$AG,Weekly!$A386,'nabati '!$AH:$AH,Weekly!$C$1)/60</f>
        <v>0</v>
      </c>
      <c r="J386" s="21">
        <f>+SUMIFS('nabati '!AK:AK,'nabati '!$AN:$AN,Weekly!$A386,'nabati '!$AO:$AO,Weekly!$C$1)/60</f>
        <v>0</v>
      </c>
      <c r="K386" s="21">
        <f>+SUMIFS('nabati '!AR:AR,'nabati '!$AU:$AU,Weekly!$A386,'nabati '!$AV:$AV,Weekly!$C$1)/60</f>
        <v>0</v>
      </c>
      <c r="L386" s="21">
        <f>+SUMIFS('nabati '!AY:AY,'nabati '!$BB:$BB,Weekly!$A386,'nabati '!$BC:$BC,Weekly!$C$1)/20</f>
        <v>0</v>
      </c>
      <c r="M386" s="338">
        <f>+SUMIFS('nabati '!BF:BF,'nabati '!$BI:$BI,Weekly!$A386,'nabati '!$BG:$BG,Weekly!$C$1)/6</f>
        <v>0</v>
      </c>
      <c r="N386" s="338">
        <f>+SUMIFS('nabati '!BM:BM,'nabati '!BP:BP,Weekly!$A386,'nabati '!BN:BN,Weekly!$C$1)/6</f>
        <v>0</v>
      </c>
      <c r="O386" s="336">
        <f t="shared" si="27"/>
        <v>629.5</v>
      </c>
    </row>
    <row r="387" spans="1:15" s="267" customFormat="1" ht="12.75" hidden="1" outlineLevel="1">
      <c r="A387" s="389" t="s">
        <v>483</v>
      </c>
      <c r="B387" s="360" t="s">
        <v>31</v>
      </c>
      <c r="C387" s="376" t="s">
        <v>484</v>
      </c>
      <c r="D387" s="371" t="s">
        <v>676</v>
      </c>
      <c r="E387" s="21">
        <f>+SUMIFS('nabati '!B:B,'nabati '!$E:$E,Weekly!$A387,'nabati '!$F:$F,Weekly!$C$1)/6</f>
        <v>0</v>
      </c>
      <c r="F387" s="21">
        <f>+SUMIFS('nabati '!I:I,'nabati '!$L:$L,Weekly!$A387,'nabati '!$M:$M,Weekly!$C$1)/6</f>
        <v>0</v>
      </c>
      <c r="G387" s="21">
        <f>+SUMIFS('nabati '!P:P,'nabati '!$S:$S,Weekly!$A387,'nabati '!$T:$T,Weekly!$C$1)/60</f>
        <v>0</v>
      </c>
      <c r="H387" s="21">
        <f>+SUMIFS('nabati '!W:W,'nabati '!$Z:$Z,Weekly!$A387,'nabati '!$AA:$AA,Weekly!$C$1)/6</f>
        <v>0</v>
      </c>
      <c r="I387" s="21">
        <f>+SUMIFS('nabati '!AD:AD,'nabati '!$AG:$AG,Weekly!$A387,'nabati '!$AH:$AH,Weekly!$C$1)/60</f>
        <v>0</v>
      </c>
      <c r="J387" s="21">
        <f>+SUMIFS('nabati '!AK:AK,'nabati '!$AN:$AN,Weekly!$A387,'nabati '!$AO:$AO,Weekly!$C$1)/60</f>
        <v>0</v>
      </c>
      <c r="K387" s="21">
        <f>+SUMIFS('nabati '!AR:AR,'nabati '!$AU:$AU,Weekly!$A387,'nabati '!$AV:$AV,Weekly!$C$1)/60</f>
        <v>0</v>
      </c>
      <c r="L387" s="21">
        <f>+SUMIFS('nabati '!AY:AY,'nabati '!$BB:$BB,Weekly!$A387,'nabati '!$BC:$BC,Weekly!$C$1)/20</f>
        <v>0</v>
      </c>
      <c r="M387" s="338">
        <f>+SUMIFS('nabati '!BF:BF,'nabati '!$BI:$BI,Weekly!$A387,'nabati '!$BG:$BG,Weekly!$C$1)/6</f>
        <v>0</v>
      </c>
      <c r="N387" s="338">
        <f>+SUMIFS('nabati '!BM:BM,'nabati '!BP:BP,Weekly!$A387,'nabati '!BN:BN,Weekly!$C$1)/6</f>
        <v>0</v>
      </c>
      <c r="O387" s="336">
        <f t="shared" si="27"/>
        <v>0</v>
      </c>
    </row>
    <row r="388" spans="1:15" s="267" customFormat="1" ht="12.75" hidden="1" outlineLevel="1">
      <c r="A388" s="389" t="s">
        <v>485</v>
      </c>
      <c r="B388" s="360" t="s">
        <v>31</v>
      </c>
      <c r="C388" s="376" t="s">
        <v>486</v>
      </c>
      <c r="D388" s="371" t="s">
        <v>676</v>
      </c>
      <c r="E388" s="21">
        <f>+SUMIFS('nabati '!B:B,'nabati '!$E:$E,Weekly!$A388,'nabati '!$F:$F,Weekly!$C$1)/6</f>
        <v>0</v>
      </c>
      <c r="F388" s="21">
        <f>+SUMIFS('nabati '!I:I,'nabati '!$L:$L,Weekly!$A388,'nabati '!$M:$M,Weekly!$C$1)/6</f>
        <v>0</v>
      </c>
      <c r="G388" s="21">
        <f>+SUMIFS('nabati '!P:P,'nabati '!$S:$S,Weekly!$A388,'nabati '!$T:$T,Weekly!$C$1)/60</f>
        <v>0</v>
      </c>
      <c r="H388" s="21">
        <f>+SUMIFS('nabati '!W:W,'nabati '!$Z:$Z,Weekly!$A388,'nabati '!$AA:$AA,Weekly!$C$1)/6</f>
        <v>0</v>
      </c>
      <c r="I388" s="21">
        <f>+SUMIFS('nabati '!AD:AD,'nabati '!$AG:$AG,Weekly!$A388,'nabati '!$AH:$AH,Weekly!$C$1)/60</f>
        <v>0</v>
      </c>
      <c r="J388" s="21">
        <f>+SUMIFS('nabati '!AK:AK,'nabati '!$AN:$AN,Weekly!$A388,'nabati '!$AO:$AO,Weekly!$C$1)/60</f>
        <v>0</v>
      </c>
      <c r="K388" s="21">
        <f>+SUMIFS('nabati '!AR:AR,'nabati '!$AU:$AU,Weekly!$A388,'nabati '!$AV:$AV,Weekly!$C$1)/60</f>
        <v>0</v>
      </c>
      <c r="L388" s="21">
        <f>+SUMIFS('nabati '!AY:AY,'nabati '!$BB:$BB,Weekly!$A388,'nabati '!$BC:$BC,Weekly!$C$1)/20</f>
        <v>0</v>
      </c>
      <c r="M388" s="338">
        <f>+SUMIFS('nabati '!BF:BF,'nabati '!$BI:$BI,Weekly!$A388,'nabati '!$BG:$BG,Weekly!$C$1)/6</f>
        <v>0</v>
      </c>
      <c r="N388" s="338">
        <f>+SUMIFS('nabati '!BM:BM,'nabati '!BP:BP,Weekly!$A388,'nabati '!BN:BN,Weekly!$C$1)/6</f>
        <v>0</v>
      </c>
      <c r="O388" s="336">
        <f t="shared" si="27"/>
        <v>0</v>
      </c>
    </row>
    <row r="389" spans="1:15" s="267" customFormat="1" ht="12.75" hidden="1" outlineLevel="1">
      <c r="A389" s="316">
        <v>14001</v>
      </c>
      <c r="B389" s="396"/>
      <c r="C389" s="397" t="s">
        <v>487</v>
      </c>
      <c r="D389" s="398" t="s">
        <v>458</v>
      </c>
      <c r="E389" s="21">
        <f>+SUMIFS('nabati '!B:B,'nabati '!$E:$E,Weekly!$A389,'nabati '!$F:$F,Weekly!$C$1)/6</f>
        <v>0</v>
      </c>
      <c r="F389" s="21">
        <f>+SUMIFS('nabati '!I:I,'nabati '!$L:$L,Weekly!$A389,'nabati '!$M:$M,Weekly!$C$1)/6</f>
        <v>0</v>
      </c>
      <c r="G389" s="21">
        <f>+SUMIFS('nabati '!P:P,'nabati '!$S:$S,Weekly!$A389,'nabati '!$T:$T,Weekly!$C$1)/60</f>
        <v>0</v>
      </c>
      <c r="H389" s="21">
        <f>+SUMIFS('nabati '!W:W,'nabati '!$Z:$Z,Weekly!$A389,'nabati '!$AA:$AA,Weekly!$C$1)/6</f>
        <v>0</v>
      </c>
      <c r="I389" s="21">
        <f>+SUMIFS('nabati '!AD:AD,'nabati '!$AG:$AG,Weekly!$A389,'nabati '!$AH:$AH,Weekly!$C$1)/60</f>
        <v>0</v>
      </c>
      <c r="J389" s="21">
        <f>+SUMIFS('nabati '!AK:AK,'nabati '!$AN:$AN,Weekly!$A389,'nabati '!$AO:$AO,Weekly!$C$1)/60</f>
        <v>0</v>
      </c>
      <c r="K389" s="21">
        <f>+SUMIFS('nabati '!AR:AR,'nabati '!$AU:$AU,Weekly!$A389,'nabati '!$AV:$AV,Weekly!$C$1)/60</f>
        <v>0</v>
      </c>
      <c r="L389" s="21">
        <f>+SUMIFS('nabati '!AY:AY,'nabati '!$BB:$BB,Weekly!$A389,'nabati '!$BC:$BC,Weekly!$C$1)/20</f>
        <v>0</v>
      </c>
      <c r="M389" s="338">
        <f>+SUMIFS('nabati '!BF:BF,'nabati '!$BI:$BI,Weekly!$A389,'nabati '!$BG:$BG,Weekly!$C$1)/6</f>
        <v>0</v>
      </c>
      <c r="N389" s="338">
        <f>+SUMIFS('nabati '!BM:BM,'nabati '!BP:BP,Weekly!$A389,'nabati '!BN:BN,Weekly!$C$1)/6</f>
        <v>0</v>
      </c>
      <c r="O389" s="336">
        <f t="shared" ref="O389:O400" si="28">+SUMPRODUCT($E$1:$N$1,E389:N389)</f>
        <v>0</v>
      </c>
    </row>
    <row r="390" spans="1:15" s="267" customFormat="1" ht="12.75" hidden="1" outlineLevel="1">
      <c r="A390" s="389">
        <v>12201</v>
      </c>
      <c r="B390" s="399" t="s">
        <v>53</v>
      </c>
      <c r="C390" s="376" t="s">
        <v>488</v>
      </c>
      <c r="D390" s="371" t="s">
        <v>676</v>
      </c>
      <c r="E390" s="21">
        <f>+SUMIFS('nabati '!B:B,'nabati '!$E:$E,Weekly!$A390,'nabati '!$F:$F,Weekly!$C$1)/6</f>
        <v>0</v>
      </c>
      <c r="F390" s="21">
        <f>+SUMIFS('nabati '!I:I,'nabati '!$L:$L,Weekly!$A390,'nabati '!$M:$M,Weekly!$C$1)/6</f>
        <v>0</v>
      </c>
      <c r="G390" s="21">
        <f>+SUMIFS('nabati '!P:P,'nabati '!$S:$S,Weekly!$A390,'nabati '!$T:$T,Weekly!$C$1)/60</f>
        <v>0</v>
      </c>
      <c r="H390" s="21">
        <f>+SUMIFS('nabati '!W:W,'nabati '!$Z:$Z,Weekly!$A390,'nabati '!$AA:$AA,Weekly!$C$1)/6</f>
        <v>0</v>
      </c>
      <c r="I390" s="21">
        <f>+SUMIFS('nabati '!AD:AD,'nabati '!$AG:$AG,Weekly!$A390,'nabati '!$AH:$AH,Weekly!$C$1)/60</f>
        <v>0</v>
      </c>
      <c r="J390" s="21">
        <f>+SUMIFS('nabati '!AK:AK,'nabati '!$AN:$AN,Weekly!$A390,'nabati '!$AO:$AO,Weekly!$C$1)/60</f>
        <v>0</v>
      </c>
      <c r="K390" s="21">
        <f>+SUMIFS('nabati '!AR:AR,'nabati '!$AU:$AU,Weekly!$A390,'nabati '!$AV:$AV,Weekly!$C$1)/60</f>
        <v>0</v>
      </c>
      <c r="L390" s="21">
        <f>+SUMIFS('nabati '!AY:AY,'nabati '!$BB:$BB,Weekly!$A390,'nabati '!$BC:$BC,Weekly!$C$1)/20</f>
        <v>0</v>
      </c>
      <c r="M390" s="338">
        <f>+SUMIFS('nabati '!BF:BF,'nabati '!$BI:$BI,Weekly!$A390,'nabati '!$BG:$BG,Weekly!$C$1)/6</f>
        <v>0</v>
      </c>
      <c r="N390" s="338">
        <f>+SUMIFS('nabati '!BM:BM,'nabati '!BP:BP,Weekly!$A390,'nabati '!BN:BN,Weekly!$C$1)/6</f>
        <v>0</v>
      </c>
      <c r="O390" s="336">
        <f t="shared" si="28"/>
        <v>0</v>
      </c>
    </row>
    <row r="391" spans="1:15" s="267" customFormat="1" ht="12.75" hidden="1" outlineLevel="1">
      <c r="A391" s="389">
        <v>12202</v>
      </c>
      <c r="B391" s="399" t="s">
        <v>53</v>
      </c>
      <c r="C391" s="376" t="s">
        <v>489</v>
      </c>
      <c r="D391" s="371" t="s">
        <v>676</v>
      </c>
      <c r="E391" s="21">
        <f>+SUMIFS('nabati '!B:B,'nabati '!$E:$E,Weekly!$A391,'nabati '!$F:$F,Weekly!$C$1)/6</f>
        <v>0</v>
      </c>
      <c r="F391" s="21">
        <f>+SUMIFS('nabati '!I:I,'nabati '!$L:$L,Weekly!$A391,'nabati '!$M:$M,Weekly!$C$1)/6</f>
        <v>0</v>
      </c>
      <c r="G391" s="21">
        <f>+SUMIFS('nabati '!P:P,'nabati '!$S:$S,Weekly!$A391,'nabati '!$T:$T,Weekly!$C$1)/60</f>
        <v>0</v>
      </c>
      <c r="H391" s="21">
        <f>+SUMIFS('nabati '!W:W,'nabati '!$Z:$Z,Weekly!$A391,'nabati '!$AA:$AA,Weekly!$C$1)/6</f>
        <v>0</v>
      </c>
      <c r="I391" s="21">
        <f>+SUMIFS('nabati '!AD:AD,'nabati '!$AG:$AG,Weekly!$A391,'nabati '!$AH:$AH,Weekly!$C$1)/60</f>
        <v>0</v>
      </c>
      <c r="J391" s="21">
        <f>+SUMIFS('nabati '!AK:AK,'nabati '!$AN:$AN,Weekly!$A391,'nabati '!$AO:$AO,Weekly!$C$1)/60</f>
        <v>0</v>
      </c>
      <c r="K391" s="21">
        <f>+SUMIFS('nabati '!AR:AR,'nabati '!$AU:$AU,Weekly!$A391,'nabati '!$AV:$AV,Weekly!$C$1)/60</f>
        <v>0</v>
      </c>
      <c r="L391" s="21">
        <f>+SUMIFS('nabati '!AY:AY,'nabati '!$BB:$BB,Weekly!$A391,'nabati '!$BC:$BC,Weekly!$C$1)/20</f>
        <v>0</v>
      </c>
      <c r="M391" s="338">
        <f>+SUMIFS('nabati '!BF:BF,'nabati '!$BI:$BI,Weekly!$A391,'nabati '!$BG:$BG,Weekly!$C$1)/6</f>
        <v>0</v>
      </c>
      <c r="N391" s="338">
        <f>+SUMIFS('nabati '!BM:BM,'nabati '!BP:BP,Weekly!$A391,'nabati '!BN:BN,Weekly!$C$1)/6</f>
        <v>0</v>
      </c>
      <c r="O391" s="336">
        <f t="shared" si="28"/>
        <v>0</v>
      </c>
    </row>
    <row r="392" spans="1:15" s="267" customFormat="1" ht="12.75" hidden="1" outlineLevel="1">
      <c r="A392" s="389">
        <v>12203</v>
      </c>
      <c r="B392" s="399" t="s">
        <v>53</v>
      </c>
      <c r="C392" s="376" t="s">
        <v>490</v>
      </c>
      <c r="D392" s="371" t="s">
        <v>676</v>
      </c>
      <c r="E392" s="21">
        <f>+SUMIFS('nabati '!B:B,'nabati '!$E:$E,Weekly!$A392,'nabati '!$F:$F,Weekly!$C$1)/6</f>
        <v>0</v>
      </c>
      <c r="F392" s="21">
        <f>+SUMIFS('nabati '!I:I,'nabati '!$L:$L,Weekly!$A392,'nabati '!$M:$M,Weekly!$C$1)/6</f>
        <v>0</v>
      </c>
      <c r="G392" s="21">
        <f>+SUMIFS('nabati '!P:P,'nabati '!$S:$S,Weekly!$A392,'nabati '!$T:$T,Weekly!$C$1)/60</f>
        <v>0</v>
      </c>
      <c r="H392" s="21">
        <f>+SUMIFS('nabati '!W:W,'nabati '!$Z:$Z,Weekly!$A392,'nabati '!$AA:$AA,Weekly!$C$1)/6</f>
        <v>0</v>
      </c>
      <c r="I392" s="21">
        <f>+SUMIFS('nabati '!AD:AD,'nabati '!$AG:$AG,Weekly!$A392,'nabati '!$AH:$AH,Weekly!$C$1)/60</f>
        <v>0</v>
      </c>
      <c r="J392" s="21">
        <f>+SUMIFS('nabati '!AK:AK,'nabati '!$AN:$AN,Weekly!$A392,'nabati '!$AO:$AO,Weekly!$C$1)/60</f>
        <v>0</v>
      </c>
      <c r="K392" s="21">
        <f>+SUMIFS('nabati '!AR:AR,'nabati '!$AU:$AU,Weekly!$A392,'nabati '!$AV:$AV,Weekly!$C$1)/60</f>
        <v>0</v>
      </c>
      <c r="L392" s="21">
        <f>+SUMIFS('nabati '!AY:AY,'nabati '!$BB:$BB,Weekly!$A392,'nabati '!$BC:$BC,Weekly!$C$1)/20</f>
        <v>0</v>
      </c>
      <c r="M392" s="338">
        <f>+SUMIFS('nabati '!BF:BF,'nabati '!$BI:$BI,Weekly!$A392,'nabati '!$BG:$BG,Weekly!$C$1)/6</f>
        <v>0</v>
      </c>
      <c r="N392" s="338">
        <f>+SUMIFS('nabati '!BM:BM,'nabati '!BP:BP,Weekly!$A392,'nabati '!BN:BN,Weekly!$C$1)/6</f>
        <v>0</v>
      </c>
      <c r="O392" s="336">
        <f t="shared" si="28"/>
        <v>0</v>
      </c>
    </row>
    <row r="393" spans="1:15" s="267" customFormat="1" ht="12.75" hidden="1" outlineLevel="1">
      <c r="A393" s="389">
        <v>12204</v>
      </c>
      <c r="B393" s="399" t="s">
        <v>53</v>
      </c>
      <c r="C393" s="376" t="s">
        <v>491</v>
      </c>
      <c r="D393" s="371" t="s">
        <v>676</v>
      </c>
      <c r="E393" s="21">
        <f>+SUMIFS('nabati '!B:B,'nabati '!$E:$E,Weekly!$A393,'nabati '!$F:$F,Weekly!$C$1)/6</f>
        <v>0</v>
      </c>
      <c r="F393" s="21">
        <f>+SUMIFS('nabati '!I:I,'nabati '!$L:$L,Weekly!$A393,'nabati '!$M:$M,Weekly!$C$1)/6</f>
        <v>0</v>
      </c>
      <c r="G393" s="21">
        <f>+SUMIFS('nabati '!P:P,'nabati '!$S:$S,Weekly!$A393,'nabati '!$T:$T,Weekly!$C$1)/60</f>
        <v>0</v>
      </c>
      <c r="H393" s="21">
        <f>+SUMIFS('nabati '!W:W,'nabati '!$Z:$Z,Weekly!$A393,'nabati '!$AA:$AA,Weekly!$C$1)/6</f>
        <v>0</v>
      </c>
      <c r="I393" s="21">
        <f>+SUMIFS('nabati '!AD:AD,'nabati '!$AG:$AG,Weekly!$A393,'nabati '!$AH:$AH,Weekly!$C$1)/60</f>
        <v>0</v>
      </c>
      <c r="J393" s="21">
        <f>+SUMIFS('nabati '!AK:AK,'nabati '!$AN:$AN,Weekly!$A393,'nabati '!$AO:$AO,Weekly!$C$1)/60</f>
        <v>0</v>
      </c>
      <c r="K393" s="21">
        <f>+SUMIFS('nabati '!AR:AR,'nabati '!$AU:$AU,Weekly!$A393,'nabati '!$AV:$AV,Weekly!$C$1)/60</f>
        <v>0</v>
      </c>
      <c r="L393" s="21">
        <f>+SUMIFS('nabati '!AY:AY,'nabati '!$BB:$BB,Weekly!$A393,'nabati '!$BC:$BC,Weekly!$C$1)/20</f>
        <v>0</v>
      </c>
      <c r="M393" s="338">
        <f>+SUMIFS('nabati '!BF:BF,'nabati '!$BI:$BI,Weekly!$A393,'nabati '!$BG:$BG,Weekly!$C$1)/6</f>
        <v>0</v>
      </c>
      <c r="N393" s="338">
        <f>+SUMIFS('nabati '!BM:BM,'nabati '!BP:BP,Weekly!$A393,'nabati '!BN:BN,Weekly!$C$1)/6</f>
        <v>0</v>
      </c>
      <c r="O393" s="336">
        <f t="shared" si="28"/>
        <v>0</v>
      </c>
    </row>
    <row r="394" spans="1:15" s="267" customFormat="1" ht="12.75" hidden="1" outlineLevel="1">
      <c r="A394" s="389">
        <v>12205</v>
      </c>
      <c r="B394" s="399" t="s">
        <v>53</v>
      </c>
      <c r="C394" s="376" t="s">
        <v>492</v>
      </c>
      <c r="D394" s="371" t="s">
        <v>676</v>
      </c>
      <c r="E394" s="21">
        <f>+SUMIFS('nabati '!B:B,'nabati '!$E:$E,Weekly!$A394,'nabati '!$F:$F,Weekly!$C$1)/6</f>
        <v>0</v>
      </c>
      <c r="F394" s="21">
        <f>+SUMIFS('nabati '!I:I,'nabati '!$L:$L,Weekly!$A394,'nabati '!$M:$M,Weekly!$C$1)/6</f>
        <v>0</v>
      </c>
      <c r="G394" s="21">
        <f>+SUMIFS('nabati '!P:P,'nabati '!$S:$S,Weekly!$A394,'nabati '!$T:$T,Weekly!$C$1)/60</f>
        <v>0</v>
      </c>
      <c r="H394" s="21">
        <f>+SUMIFS('nabati '!W:W,'nabati '!$Z:$Z,Weekly!$A394,'nabati '!$AA:$AA,Weekly!$C$1)/6</f>
        <v>0</v>
      </c>
      <c r="I394" s="21">
        <f>+SUMIFS('nabati '!AD:AD,'nabati '!$AG:$AG,Weekly!$A394,'nabati '!$AH:$AH,Weekly!$C$1)/60</f>
        <v>0</v>
      </c>
      <c r="J394" s="21">
        <f>+SUMIFS('nabati '!AK:AK,'nabati '!$AN:$AN,Weekly!$A394,'nabati '!$AO:$AO,Weekly!$C$1)/60</f>
        <v>0</v>
      </c>
      <c r="K394" s="21">
        <f>+SUMIFS('nabati '!AR:AR,'nabati '!$AU:$AU,Weekly!$A394,'nabati '!$AV:$AV,Weekly!$C$1)/60</f>
        <v>0</v>
      </c>
      <c r="L394" s="21">
        <f>+SUMIFS('nabati '!AY:AY,'nabati '!$BB:$BB,Weekly!$A394,'nabati '!$BC:$BC,Weekly!$C$1)/20</f>
        <v>0</v>
      </c>
      <c r="M394" s="338">
        <f>+SUMIFS('nabati '!BF:BF,'nabati '!$BI:$BI,Weekly!$A394,'nabati '!$BG:$BG,Weekly!$C$1)/6</f>
        <v>0</v>
      </c>
      <c r="N394" s="338">
        <f>+SUMIFS('nabati '!BM:BM,'nabati '!BP:BP,Weekly!$A394,'nabati '!BN:BN,Weekly!$C$1)/6</f>
        <v>0</v>
      </c>
      <c r="O394" s="336">
        <f t="shared" si="28"/>
        <v>0</v>
      </c>
    </row>
    <row r="395" spans="1:15" s="267" customFormat="1" ht="12.75" hidden="1" outlineLevel="1">
      <c r="A395" s="389">
        <v>1181</v>
      </c>
      <c r="B395" s="399" t="s">
        <v>53</v>
      </c>
      <c r="C395" s="376" t="s">
        <v>493</v>
      </c>
      <c r="D395" s="371" t="s">
        <v>676</v>
      </c>
      <c r="E395" s="21">
        <f>+SUMIFS('nabati '!B:B,'nabati '!$E:$E,Weekly!$A395,'nabati '!$F:$F,Weekly!$C$1)/6</f>
        <v>0</v>
      </c>
      <c r="F395" s="21">
        <f>+SUMIFS('nabati '!I:I,'nabati '!$L:$L,Weekly!$A395,'nabati '!$M:$M,Weekly!$C$1)/6</f>
        <v>0</v>
      </c>
      <c r="G395" s="21">
        <f>+SUMIFS('nabati '!P:P,'nabati '!$S:$S,Weekly!$A395,'nabati '!$T:$T,Weekly!$C$1)/60</f>
        <v>0</v>
      </c>
      <c r="H395" s="21">
        <f>+SUMIFS('nabati '!W:W,'nabati '!$Z:$Z,Weekly!$A395,'nabati '!$AA:$AA,Weekly!$C$1)/6</f>
        <v>0</v>
      </c>
      <c r="I395" s="21">
        <f>+SUMIFS('nabati '!AD:AD,'nabati '!$AG:$AG,Weekly!$A395,'nabati '!$AH:$AH,Weekly!$C$1)/60</f>
        <v>0</v>
      </c>
      <c r="J395" s="21">
        <f>+SUMIFS('nabati '!AK:AK,'nabati '!$AN:$AN,Weekly!$A395,'nabati '!$AO:$AO,Weekly!$C$1)/60</f>
        <v>0</v>
      </c>
      <c r="K395" s="21">
        <f>+SUMIFS('nabati '!AR:AR,'nabati '!$AU:$AU,Weekly!$A395,'nabati '!$AV:$AV,Weekly!$C$1)/60</f>
        <v>0</v>
      </c>
      <c r="L395" s="21">
        <f>+SUMIFS('nabati '!AY:AY,'nabati '!$BB:$BB,Weekly!$A395,'nabati '!$BC:$BC,Weekly!$C$1)/20</f>
        <v>0</v>
      </c>
      <c r="M395" s="338">
        <f>+SUMIFS('nabati '!BF:BF,'nabati '!$BI:$BI,Weekly!$A395,'nabati '!$BG:$BG,Weekly!$C$1)/6</f>
        <v>0</v>
      </c>
      <c r="N395" s="338">
        <f>+SUMIFS('nabati '!BM:BM,'nabati '!BP:BP,Weekly!$A395,'nabati '!BN:BN,Weekly!$C$1)/6</f>
        <v>0</v>
      </c>
      <c r="O395" s="336">
        <f t="shared" si="28"/>
        <v>0</v>
      </c>
    </row>
    <row r="396" spans="1:15" s="267" customFormat="1" ht="12.75" hidden="1" outlineLevel="1">
      <c r="A396" s="389">
        <v>1182</v>
      </c>
      <c r="B396" s="399" t="s">
        <v>53</v>
      </c>
      <c r="C396" s="376" t="s">
        <v>494</v>
      </c>
      <c r="D396" s="371" t="s">
        <v>676</v>
      </c>
      <c r="E396" s="21">
        <f>+SUMIFS('nabati '!B:B,'nabati '!$E:$E,Weekly!$A396,'nabati '!$F:$F,Weekly!$C$1)/6</f>
        <v>0</v>
      </c>
      <c r="F396" s="21">
        <f>+SUMIFS('nabati '!I:I,'nabati '!$L:$L,Weekly!$A396,'nabati '!$M:$M,Weekly!$C$1)/6</f>
        <v>0</v>
      </c>
      <c r="G396" s="21">
        <f>+SUMIFS('nabati '!P:P,'nabati '!$S:$S,Weekly!$A396,'nabati '!$T:$T,Weekly!$C$1)/60</f>
        <v>0</v>
      </c>
      <c r="H396" s="21">
        <f>+SUMIFS('nabati '!W:W,'nabati '!$Z:$Z,Weekly!$A396,'nabati '!$AA:$AA,Weekly!$C$1)/6</f>
        <v>0</v>
      </c>
      <c r="I396" s="21">
        <f>+SUMIFS('nabati '!AD:AD,'nabati '!$AG:$AG,Weekly!$A396,'nabati '!$AH:$AH,Weekly!$C$1)/60</f>
        <v>0</v>
      </c>
      <c r="J396" s="21">
        <f>+SUMIFS('nabati '!AK:AK,'nabati '!$AN:$AN,Weekly!$A396,'nabati '!$AO:$AO,Weekly!$C$1)/60</f>
        <v>0</v>
      </c>
      <c r="K396" s="21">
        <f>+SUMIFS('nabati '!AR:AR,'nabati '!$AU:$AU,Weekly!$A396,'nabati '!$AV:$AV,Weekly!$C$1)/60</f>
        <v>0</v>
      </c>
      <c r="L396" s="21">
        <f>+SUMIFS('nabati '!AY:AY,'nabati '!$BB:$BB,Weekly!$A396,'nabati '!$BC:$BC,Weekly!$C$1)/20</f>
        <v>0</v>
      </c>
      <c r="M396" s="338">
        <f>+SUMIFS('nabati '!BF:BF,'nabati '!$BI:$BI,Weekly!$A396,'nabati '!$BG:$BG,Weekly!$C$1)/6</f>
        <v>0</v>
      </c>
      <c r="N396" s="338">
        <f>+SUMIFS('nabati '!BM:BM,'nabati '!BP:BP,Weekly!$A396,'nabati '!BN:BN,Weekly!$C$1)/6</f>
        <v>0</v>
      </c>
      <c r="O396" s="336">
        <f t="shared" si="28"/>
        <v>0</v>
      </c>
    </row>
    <row r="397" spans="1:15" s="267" customFormat="1" ht="12.75" collapsed="1">
      <c r="A397" s="389">
        <v>1183</v>
      </c>
      <c r="B397" s="399" t="s">
        <v>53</v>
      </c>
      <c r="C397" s="376" t="s">
        <v>495</v>
      </c>
      <c r="D397" s="371" t="s">
        <v>676</v>
      </c>
      <c r="E397" s="21">
        <f>+SUMIFS('nabati '!B:B,'nabati '!$E:$E,Weekly!$A397,'nabati '!$F:$F,Weekly!$C$1)/6</f>
        <v>0</v>
      </c>
      <c r="F397" s="21">
        <f>+SUMIFS('nabati '!I:I,'nabati '!$L:$L,Weekly!$A397,'nabati '!$M:$M,Weekly!$C$1)/6</f>
        <v>0</v>
      </c>
      <c r="G397" s="21">
        <f>+SUMIFS('nabati '!P:P,'nabati '!$S:$S,Weekly!$A397,'nabati '!$T:$T,Weekly!$C$1)/60</f>
        <v>0</v>
      </c>
      <c r="H397" s="21">
        <f>+SUMIFS('nabati '!W:W,'nabati '!$Z:$Z,Weekly!$A397,'nabati '!$AA:$AA,Weekly!$C$1)/6</f>
        <v>0</v>
      </c>
      <c r="I397" s="21">
        <f>+SUMIFS('nabati '!AD:AD,'nabati '!$AG:$AG,Weekly!$A397,'nabati '!$AH:$AH,Weekly!$C$1)/60</f>
        <v>0</v>
      </c>
      <c r="J397" s="21">
        <f>+SUMIFS('nabati '!AK:AK,'nabati '!$AN:$AN,Weekly!$A397,'nabati '!$AO:$AO,Weekly!$C$1)/60</f>
        <v>0</v>
      </c>
      <c r="K397" s="21">
        <f>+SUMIFS('nabati '!AR:AR,'nabati '!$AU:$AU,Weekly!$A397,'nabati '!$AV:$AV,Weekly!$C$1)/60</f>
        <v>0</v>
      </c>
      <c r="L397" s="21">
        <f>+SUMIFS('nabati '!AY:AY,'nabati '!$BB:$BB,Weekly!$A397,'nabati '!$BC:$BC,Weekly!$C$1)/20</f>
        <v>0</v>
      </c>
      <c r="M397" s="338">
        <f>+SUMIFS('nabati '!BF:BF,'nabati '!$BI:$BI,Weekly!$A397,'nabati '!$BG:$BG,Weekly!$C$1)/6</f>
        <v>0</v>
      </c>
      <c r="N397" s="338">
        <f>+SUMIFS('nabati '!BM:BM,'nabati '!BP:BP,Weekly!$A397,'nabati '!BN:BN,Weekly!$C$1)/6</f>
        <v>0</v>
      </c>
      <c r="O397" s="336">
        <f t="shared" si="28"/>
        <v>0</v>
      </c>
    </row>
    <row r="398" spans="1:15" s="69" customFormat="1" ht="12.75">
      <c r="A398" s="303"/>
      <c r="B398" s="304"/>
      <c r="C398" s="305"/>
      <c r="D398" s="356" t="s">
        <v>496</v>
      </c>
      <c r="E398" s="350">
        <f t="shared" ref="E398:N398" si="29">+SUM(E399:E421)</f>
        <v>80</v>
      </c>
      <c r="F398" s="350">
        <f t="shared" si="29"/>
        <v>0</v>
      </c>
      <c r="G398" s="350">
        <f t="shared" si="29"/>
        <v>0</v>
      </c>
      <c r="H398" s="350">
        <f t="shared" si="29"/>
        <v>0</v>
      </c>
      <c r="I398" s="350">
        <f t="shared" si="29"/>
        <v>0</v>
      </c>
      <c r="J398" s="350">
        <f t="shared" si="29"/>
        <v>0</v>
      </c>
      <c r="K398" s="350">
        <f t="shared" si="29"/>
        <v>0</v>
      </c>
      <c r="L398" s="350">
        <f t="shared" si="29"/>
        <v>0</v>
      </c>
      <c r="M398" s="395">
        <f t="shared" si="29"/>
        <v>0</v>
      </c>
      <c r="N398" s="332">
        <f t="shared" si="29"/>
        <v>0</v>
      </c>
      <c r="O398" s="333">
        <f t="shared" si="28"/>
        <v>10072</v>
      </c>
    </row>
    <row r="399" spans="1:15" s="267" customFormat="1" ht="15.75">
      <c r="A399" s="108" t="s">
        <v>497</v>
      </c>
      <c r="B399" s="115" t="s">
        <v>31</v>
      </c>
      <c r="C399" s="65" t="s">
        <v>498</v>
      </c>
      <c r="D399" s="400" t="s">
        <v>499</v>
      </c>
      <c r="E399" s="21">
        <f>+SUMIFS('nabati '!B:B,'nabati '!$E:$E,Weekly!$A399,'nabati '!$F:$F,Weekly!$C$1)/6</f>
        <v>0</v>
      </c>
      <c r="F399" s="21">
        <f>+SUMIFS('nabati '!I:I,'nabati '!$L:$L,Weekly!$A399,'nabati '!$M:$M,Weekly!$C$1)/6</f>
        <v>0</v>
      </c>
      <c r="G399" s="21">
        <f>+SUMIFS('nabati '!P:P,'nabati '!$S:$S,Weekly!$A399,'nabati '!$T:$T,Weekly!$C$1)/60</f>
        <v>0</v>
      </c>
      <c r="H399" s="21">
        <f>+SUMIFS('nabati '!W:W,'nabati '!$Z:$Z,Weekly!$A399,'nabati '!$AA:$AA,Weekly!$C$1)/6</f>
        <v>0</v>
      </c>
      <c r="I399" s="21">
        <f>+SUMIFS('nabati '!AD:AD,'nabati '!$AG:$AG,Weekly!$A399,'nabati '!$AH:$AH,Weekly!$C$1)/60</f>
        <v>0</v>
      </c>
      <c r="J399" s="21">
        <f>+SUMIFS('nabati '!AK:AK,'nabati '!$AN:$AN,Weekly!$A399,'nabati '!$AO:$AO,Weekly!$C$1)/60</f>
        <v>0</v>
      </c>
      <c r="K399" s="21">
        <f>+SUMIFS('nabati '!AR:AR,'nabati '!$AU:$AU,Weekly!$A399,'nabati '!$AV:$AV,Weekly!$C$1)/60</f>
        <v>0</v>
      </c>
      <c r="L399" s="21">
        <f>+SUMIFS('nabati '!AY:AY,'nabati '!$BB:$BB,Weekly!$A399,'nabati '!$BC:$BC,Weekly!$C$1)/20</f>
        <v>0</v>
      </c>
      <c r="M399" s="345">
        <f>+SUMIFS('nabati '!BF:BF,'nabati '!$BI:$BI,Weekly!$A399,'nabati '!$BG:$BG,Weekly!$C$1)/6</f>
        <v>0</v>
      </c>
      <c r="N399" s="345">
        <f>+SUMIFS('nabati '!BM:BM,'nabati '!BP:BP,Weekly!$A399,'nabati '!BN:BN,Weekly!$C$1)/6</f>
        <v>0</v>
      </c>
      <c r="O399" s="346">
        <f t="shared" si="28"/>
        <v>0</v>
      </c>
    </row>
    <row r="400" spans="1:15" s="267" customFormat="1" ht="15.75" hidden="1" outlineLevel="1">
      <c r="A400" s="108" t="s">
        <v>500</v>
      </c>
      <c r="B400" s="115" t="s">
        <v>31</v>
      </c>
      <c r="C400" s="65" t="s">
        <v>501</v>
      </c>
      <c r="D400" s="400" t="s">
        <v>499</v>
      </c>
      <c r="E400" s="21">
        <f>+SUMIFS('nabati '!B:B,'nabati '!$E:$E,Weekly!$A400,'nabati '!$F:$F,Weekly!$C$1)/6</f>
        <v>20</v>
      </c>
      <c r="F400" s="21">
        <f>+SUMIFS('nabati '!I:I,'nabati '!$L:$L,Weekly!$A400,'nabati '!$M:$M,Weekly!$C$1)/6</f>
        <v>0</v>
      </c>
      <c r="G400" s="21">
        <f>+SUMIFS('nabati '!P:P,'nabati '!$S:$S,Weekly!$A400,'nabati '!$T:$T,Weekly!$C$1)/60</f>
        <v>0</v>
      </c>
      <c r="H400" s="21">
        <f>+SUMIFS('nabati '!W:W,'nabati '!$Z:$Z,Weekly!$A400,'nabati '!$AA:$AA,Weekly!$C$1)/6</f>
        <v>0</v>
      </c>
      <c r="I400" s="21">
        <f>+SUMIFS('nabati '!AD:AD,'nabati '!$AG:$AG,Weekly!$A400,'nabati '!$AH:$AH,Weekly!$C$1)/60</f>
        <v>0</v>
      </c>
      <c r="J400" s="21">
        <f>+SUMIFS('nabati '!AK:AK,'nabati '!$AN:$AN,Weekly!$A400,'nabati '!$AO:$AO,Weekly!$C$1)/60</f>
        <v>0</v>
      </c>
      <c r="K400" s="21">
        <f>+SUMIFS('nabati '!AR:AR,'nabati '!$AU:$AU,Weekly!$A400,'nabati '!$AV:$AV,Weekly!$C$1)/60</f>
        <v>0</v>
      </c>
      <c r="L400" s="21">
        <f>+SUMIFS('nabati '!AY:AY,'nabati '!$BB:$BB,Weekly!$A400,'nabati '!$BC:$BC,Weekly!$C$1)/20</f>
        <v>0</v>
      </c>
      <c r="M400" s="338">
        <f>+SUMIFS('nabati '!BF:BF,'nabati '!$BI:$BI,Weekly!$A400,'nabati '!$BG:$BG,Weekly!$C$1)/6</f>
        <v>0</v>
      </c>
      <c r="N400" s="338">
        <f>+SUMIFS('nabati '!BM:BM,'nabati '!BP:BP,Weekly!$A400,'nabati '!BN:BN,Weekly!$C$1)/6</f>
        <v>0</v>
      </c>
      <c r="O400" s="339">
        <f t="shared" si="28"/>
        <v>2518</v>
      </c>
    </row>
    <row r="401" spans="1:15" s="267" customFormat="1" ht="15.75" hidden="1" outlineLevel="1">
      <c r="A401" s="108" t="s">
        <v>502</v>
      </c>
      <c r="B401" s="115" t="s">
        <v>31</v>
      </c>
      <c r="C401" s="65" t="s">
        <v>503</v>
      </c>
      <c r="D401" s="400" t="s">
        <v>499</v>
      </c>
      <c r="E401" s="21">
        <f>+SUMIFS('nabati '!B:B,'nabati '!$E:$E,Weekly!$A401,'nabati '!$F:$F,Weekly!$C$1)/6</f>
        <v>0</v>
      </c>
      <c r="F401" s="21">
        <f>+SUMIFS('nabati '!I:I,'nabati '!$L:$L,Weekly!$A401,'nabati '!$M:$M,Weekly!$C$1)/6</f>
        <v>0</v>
      </c>
      <c r="G401" s="21">
        <f>+SUMIFS('nabati '!P:P,'nabati '!$S:$S,Weekly!$A401,'nabati '!$T:$T,Weekly!$C$1)/60</f>
        <v>0</v>
      </c>
      <c r="H401" s="21">
        <f>+SUMIFS('nabati '!W:W,'nabati '!$Z:$Z,Weekly!$A401,'nabati '!$AA:$AA,Weekly!$C$1)/6</f>
        <v>0</v>
      </c>
      <c r="I401" s="21">
        <f>+SUMIFS('nabati '!AD:AD,'nabati '!$AG:$AG,Weekly!$A401,'nabati '!$AH:$AH,Weekly!$C$1)/60</f>
        <v>0</v>
      </c>
      <c r="J401" s="21">
        <f>+SUMIFS('nabati '!AK:AK,'nabati '!$AN:$AN,Weekly!$A401,'nabati '!$AO:$AO,Weekly!$C$1)/60</f>
        <v>0</v>
      </c>
      <c r="K401" s="21">
        <f>+SUMIFS('nabati '!AR:AR,'nabati '!$AU:$AU,Weekly!$A401,'nabati '!$AV:$AV,Weekly!$C$1)/60</f>
        <v>0</v>
      </c>
      <c r="L401" s="21">
        <f>+SUMIFS('nabati '!AY:AY,'nabati '!$BB:$BB,Weekly!$A401,'nabati '!$BC:$BC,Weekly!$C$1)/20</f>
        <v>0</v>
      </c>
      <c r="M401" s="338"/>
      <c r="N401" s="338"/>
      <c r="O401" s="339">
        <f t="shared" ref="O401:O412" si="30">+SUMPRODUCT($E$1:$N$1,E401:N401)</f>
        <v>0</v>
      </c>
    </row>
    <row r="402" spans="1:15" s="267" customFormat="1" ht="15.75" hidden="1" outlineLevel="1">
      <c r="A402" s="108" t="s">
        <v>504</v>
      </c>
      <c r="B402" s="115" t="s">
        <v>31</v>
      </c>
      <c r="C402" s="65" t="s">
        <v>505</v>
      </c>
      <c r="D402" s="400" t="s">
        <v>499</v>
      </c>
      <c r="E402" s="21">
        <f>+SUMIFS('nabati '!B:B,'nabati '!$E:$E,Weekly!$A402,'nabati '!$F:$F,Weekly!$C$1)/6</f>
        <v>0</v>
      </c>
      <c r="F402" s="21">
        <f>+SUMIFS('nabati '!I:I,'nabati '!$L:$L,Weekly!$A402,'nabati '!$M:$M,Weekly!$C$1)/6</f>
        <v>0</v>
      </c>
      <c r="G402" s="21">
        <f>+SUMIFS('nabati '!P:P,'nabati '!$S:$S,Weekly!$A402,'nabati '!$T:$T,Weekly!$C$1)/60</f>
        <v>0</v>
      </c>
      <c r="H402" s="21">
        <f>+SUMIFS('nabati '!W:W,'nabati '!$Z:$Z,Weekly!$A402,'nabati '!$AA:$AA,Weekly!$C$1)/6</f>
        <v>0</v>
      </c>
      <c r="I402" s="21">
        <f>+SUMIFS('nabati '!AD:AD,'nabati '!$AG:$AG,Weekly!$A402,'nabati '!$AH:$AH,Weekly!$C$1)/60</f>
        <v>0</v>
      </c>
      <c r="J402" s="21">
        <f>+SUMIFS('nabati '!AK:AK,'nabati '!$AN:$AN,Weekly!$A402,'nabati '!$AO:$AO,Weekly!$C$1)/60</f>
        <v>0</v>
      </c>
      <c r="K402" s="21">
        <f>+SUMIFS('nabati '!AR:AR,'nabati '!$AU:$AU,Weekly!$A402,'nabati '!$AV:$AV,Weekly!$C$1)/60</f>
        <v>0</v>
      </c>
      <c r="L402" s="21">
        <f>+SUMIFS('nabati '!AY:AY,'nabati '!$BB:$BB,Weekly!$A402,'nabati '!$BC:$BC,Weekly!$C$1)/20</f>
        <v>0</v>
      </c>
      <c r="M402" s="338">
        <f>+SUMIFS('nabati '!BF:BF,'nabati '!$BI:$BI,Weekly!$A402,'nabati '!$BG:$BG,Weekly!$C$1)/6</f>
        <v>0</v>
      </c>
      <c r="N402" s="338">
        <f>+SUMIFS('nabati '!BM:BM,'nabati '!BP:BP,Weekly!$A402,'nabati '!BN:BN,Weekly!$C$1)/6</f>
        <v>0</v>
      </c>
      <c r="O402" s="339">
        <f t="shared" si="30"/>
        <v>0</v>
      </c>
    </row>
    <row r="403" spans="1:15" s="267" customFormat="1" ht="15.75" hidden="1" outlineLevel="1">
      <c r="A403" s="108" t="s">
        <v>506</v>
      </c>
      <c r="B403" s="115" t="s">
        <v>31</v>
      </c>
      <c r="C403" s="65" t="s">
        <v>507</v>
      </c>
      <c r="D403" s="400" t="s">
        <v>499</v>
      </c>
      <c r="E403" s="21">
        <f>+SUMIFS('nabati '!B:B,'nabati '!$E:$E,Weekly!$A403,'nabati '!$F:$F,Weekly!$C$1)/6</f>
        <v>10</v>
      </c>
      <c r="F403" s="21">
        <f>+SUMIFS('nabati '!I:I,'nabati '!$L:$L,Weekly!$A403,'nabati '!$M:$M,Weekly!$C$1)/6</f>
        <v>0</v>
      </c>
      <c r="G403" s="21">
        <f>+SUMIFS('nabati '!P:P,'nabati '!$S:$S,Weekly!$A403,'nabati '!$T:$T,Weekly!$C$1)/60</f>
        <v>0</v>
      </c>
      <c r="H403" s="21">
        <f>+SUMIFS('nabati '!W:W,'nabati '!$Z:$Z,Weekly!$A403,'nabati '!$AA:$AA,Weekly!$C$1)/6</f>
        <v>0</v>
      </c>
      <c r="I403" s="21">
        <f>+SUMIFS('nabati '!AD:AD,'nabati '!$AG:$AG,Weekly!$A403,'nabati '!$AH:$AH,Weekly!$C$1)/60</f>
        <v>0</v>
      </c>
      <c r="J403" s="21">
        <f>+SUMIFS('nabati '!AK:AK,'nabati '!$AN:$AN,Weekly!$A403,'nabati '!$AO:$AO,Weekly!$C$1)/60</f>
        <v>0</v>
      </c>
      <c r="K403" s="21">
        <f>+SUMIFS('nabati '!AR:AR,'nabati '!$AU:$AU,Weekly!$A403,'nabati '!$AV:$AV,Weekly!$C$1)/60</f>
        <v>0</v>
      </c>
      <c r="L403" s="21">
        <f>+SUMIFS('nabati '!AY:AY,'nabati '!$BB:$BB,Weekly!$A403,'nabati '!$BC:$BC,Weekly!$C$1)/20</f>
        <v>0</v>
      </c>
      <c r="M403" s="338">
        <f>+SUMIFS('nabati '!BF:BF,'nabati '!$BI:$BI,Weekly!$A403,'nabati '!$BG:$BG,Weekly!$C$1)/6</f>
        <v>0</v>
      </c>
      <c r="N403" s="338">
        <f>+SUMIFS('nabati '!BM:BM,'nabati '!BP:BP,Weekly!$A403,'nabati '!BN:BN,Weekly!$C$1)/6</f>
        <v>0</v>
      </c>
      <c r="O403" s="339">
        <f t="shared" si="30"/>
        <v>1259</v>
      </c>
    </row>
    <row r="404" spans="1:15" s="267" customFormat="1" ht="15.75" hidden="1" outlineLevel="1">
      <c r="A404" s="108" t="s">
        <v>508</v>
      </c>
      <c r="B404" s="115" t="s">
        <v>31</v>
      </c>
      <c r="C404" s="65" t="s">
        <v>509</v>
      </c>
      <c r="D404" s="400" t="s">
        <v>499</v>
      </c>
      <c r="E404" s="21">
        <f>+SUMIFS('nabati '!B:B,'nabati '!$E:$E,Weekly!$A404,'nabati '!$F:$F,Weekly!$C$1)/6</f>
        <v>0</v>
      </c>
      <c r="F404" s="21">
        <f>+SUMIFS('nabati '!I:I,'nabati '!$L:$L,Weekly!$A404,'nabati '!$M:$M,Weekly!$C$1)/6</f>
        <v>0</v>
      </c>
      <c r="G404" s="21">
        <f>+SUMIFS('nabati '!P:P,'nabati '!$S:$S,Weekly!$A404,'nabati '!$T:$T,Weekly!$C$1)/60</f>
        <v>0</v>
      </c>
      <c r="H404" s="21">
        <f>+SUMIFS('nabati '!W:W,'nabati '!$Z:$Z,Weekly!$A404,'nabati '!$AA:$AA,Weekly!$C$1)/6</f>
        <v>0</v>
      </c>
      <c r="I404" s="21">
        <f>+SUMIFS('nabati '!AD:AD,'nabati '!$AG:$AG,Weekly!$A404,'nabati '!$AH:$AH,Weekly!$C$1)/60</f>
        <v>0</v>
      </c>
      <c r="J404" s="21">
        <f>+SUMIFS('nabati '!AK:AK,'nabati '!$AN:$AN,Weekly!$A404,'nabati '!$AO:$AO,Weekly!$C$1)/60</f>
        <v>0</v>
      </c>
      <c r="K404" s="21">
        <f>+SUMIFS('nabati '!AR:AR,'nabati '!$AU:$AU,Weekly!$A404,'nabati '!$AV:$AV,Weekly!$C$1)/60</f>
        <v>0</v>
      </c>
      <c r="L404" s="21">
        <f>+SUMIFS('nabati '!AY:AY,'nabati '!$BB:$BB,Weekly!$A404,'nabati '!$BC:$BC,Weekly!$C$1)/20</f>
        <v>0</v>
      </c>
      <c r="M404" s="338">
        <f>+SUMIFS('nabati '!BF:BF,'nabati '!$BI:$BI,Weekly!$A404,'nabati '!$BG:$BG,Weekly!$C$1)/6</f>
        <v>0</v>
      </c>
      <c r="N404" s="338">
        <f>+SUMIFS('nabati '!BM:BM,'nabati '!BP:BP,Weekly!$A404,'nabati '!BN:BN,Weekly!$C$1)/6</f>
        <v>0</v>
      </c>
      <c r="O404" s="339">
        <f t="shared" si="30"/>
        <v>0</v>
      </c>
    </row>
    <row r="405" spans="1:15" s="267" customFormat="1" ht="15.75" hidden="1" outlineLevel="1">
      <c r="A405" s="108" t="s">
        <v>510</v>
      </c>
      <c r="B405" s="115" t="s">
        <v>31</v>
      </c>
      <c r="C405" s="65" t="s">
        <v>511</v>
      </c>
      <c r="D405" s="400" t="s">
        <v>499</v>
      </c>
      <c r="E405" s="21">
        <f>+SUMIFS('nabati '!B:B,'nabati '!$E:$E,Weekly!$A405,'nabati '!$F:$F,Weekly!$C$1)/6</f>
        <v>20</v>
      </c>
      <c r="F405" s="21">
        <f>+SUMIFS('nabati '!I:I,'nabati '!$L:$L,Weekly!$A405,'nabati '!$M:$M,Weekly!$C$1)/6</f>
        <v>0</v>
      </c>
      <c r="G405" s="21">
        <f>+SUMIFS('nabati '!P:P,'nabati '!$S:$S,Weekly!$A405,'nabati '!$T:$T,Weekly!$C$1)/60</f>
        <v>0</v>
      </c>
      <c r="H405" s="21">
        <f>+SUMIFS('nabati '!W:W,'nabati '!$Z:$Z,Weekly!$A405,'nabati '!$AA:$AA,Weekly!$C$1)/6</f>
        <v>0</v>
      </c>
      <c r="I405" s="21">
        <f>+SUMIFS('nabati '!AD:AD,'nabati '!$AG:$AG,Weekly!$A405,'nabati '!$AH:$AH,Weekly!$C$1)/60</f>
        <v>0</v>
      </c>
      <c r="J405" s="21">
        <f>+SUMIFS('nabati '!AK:AK,'nabati '!$AN:$AN,Weekly!$A405,'nabati '!$AO:$AO,Weekly!$C$1)/60</f>
        <v>0</v>
      </c>
      <c r="K405" s="21">
        <f>+SUMIFS('nabati '!AR:AR,'nabati '!$AU:$AU,Weekly!$A405,'nabati '!$AV:$AV,Weekly!$C$1)/60</f>
        <v>0</v>
      </c>
      <c r="L405" s="21">
        <f>+SUMIFS('nabati '!AY:AY,'nabati '!$BB:$BB,Weekly!$A405,'nabati '!$BC:$BC,Weekly!$C$1)/20</f>
        <v>0</v>
      </c>
      <c r="M405" s="338">
        <f>+SUMIFS('nabati '!BF:BF,'nabati '!$BI:$BI,Weekly!$A405,'nabati '!$BG:$BG,Weekly!$C$1)/6</f>
        <v>0</v>
      </c>
      <c r="N405" s="338">
        <f>+SUMIFS('nabati '!BM:BM,'nabati '!BP:BP,Weekly!$A405,'nabati '!BN:BN,Weekly!$C$1)/6</f>
        <v>0</v>
      </c>
      <c r="O405" s="339">
        <f t="shared" si="30"/>
        <v>2518</v>
      </c>
    </row>
    <row r="406" spans="1:15" s="267" customFormat="1" ht="15.75" hidden="1" outlineLevel="1">
      <c r="A406" s="108" t="s">
        <v>512</v>
      </c>
      <c r="B406" s="115" t="s">
        <v>31</v>
      </c>
      <c r="C406" s="65" t="s">
        <v>513</v>
      </c>
      <c r="D406" s="400" t="s">
        <v>499</v>
      </c>
      <c r="E406" s="21">
        <f>+SUMIFS('nabati '!B:B,'nabati '!$E:$E,Weekly!$A406,'nabati '!$F:$F,Weekly!$C$1)/6</f>
        <v>0</v>
      </c>
      <c r="F406" s="21">
        <f>+SUMIFS('nabati '!I:I,'nabati '!$L:$L,Weekly!$A406,'nabati '!$M:$M,Weekly!$C$1)/6</f>
        <v>0</v>
      </c>
      <c r="G406" s="21">
        <f>+SUMIFS('nabati '!P:P,'nabati '!$S:$S,Weekly!$A406,'nabati '!$T:$T,Weekly!$C$1)/60</f>
        <v>0</v>
      </c>
      <c r="H406" s="21">
        <f>+SUMIFS('nabati '!W:W,'nabati '!$Z:$Z,Weekly!$A406,'nabati '!$AA:$AA,Weekly!$C$1)/6</f>
        <v>0</v>
      </c>
      <c r="I406" s="21">
        <f>+SUMIFS('nabati '!AD:AD,'nabati '!$AG:$AG,Weekly!$A406,'nabati '!$AH:$AH,Weekly!$C$1)/60</f>
        <v>0</v>
      </c>
      <c r="J406" s="21">
        <f>+SUMIFS('nabati '!AK:AK,'nabati '!$AN:$AN,Weekly!$A406,'nabati '!$AO:$AO,Weekly!$C$1)/60</f>
        <v>0</v>
      </c>
      <c r="K406" s="21">
        <f>+SUMIFS('nabati '!AR:AR,'nabati '!$AU:$AU,Weekly!$A406,'nabati '!$AV:$AV,Weekly!$C$1)/60</f>
        <v>0</v>
      </c>
      <c r="L406" s="21">
        <f>+SUMIFS('nabati '!AY:AY,'nabati '!$BB:$BB,Weekly!$A406,'nabati '!$BC:$BC,Weekly!$C$1)/20</f>
        <v>0</v>
      </c>
      <c r="M406" s="338">
        <f>+SUMIFS('nabati '!BF:BF,'nabati '!$BI:$BI,Weekly!$A406,'nabati '!$BG:$BG,Weekly!$C$1)/6</f>
        <v>0</v>
      </c>
      <c r="N406" s="338">
        <f>+SUMIFS('nabati '!BM:BM,'nabati '!BP:BP,Weekly!$A406,'nabati '!BN:BN,Weekly!$C$1)/6</f>
        <v>0</v>
      </c>
      <c r="O406" s="339">
        <f t="shared" si="30"/>
        <v>0</v>
      </c>
    </row>
    <row r="407" spans="1:15" s="267" customFormat="1" ht="15.75" hidden="1" outlineLevel="1">
      <c r="A407" s="108" t="s">
        <v>514</v>
      </c>
      <c r="B407" s="115" t="s">
        <v>515</v>
      </c>
      <c r="C407" s="65" t="s">
        <v>516</v>
      </c>
      <c r="D407" s="400" t="s">
        <v>499</v>
      </c>
      <c r="E407" s="21">
        <f>+SUMIFS('nabati '!B:B,'nabati '!$E:$E,Weekly!$A407,'nabati '!$F:$F,Weekly!$C$1)/6</f>
        <v>20</v>
      </c>
      <c r="F407" s="21">
        <f>+SUMIFS('nabati '!I:I,'nabati '!$L:$L,Weekly!$A407,'nabati '!$M:$M,Weekly!$C$1)/6</f>
        <v>0</v>
      </c>
      <c r="G407" s="21">
        <f>+SUMIFS('nabati '!P:P,'nabati '!$S:$S,Weekly!$A407,'nabati '!$T:$T,Weekly!$C$1)/60</f>
        <v>0</v>
      </c>
      <c r="H407" s="21">
        <f>+SUMIFS('nabati '!W:W,'nabati '!$Z:$Z,Weekly!$A407,'nabati '!$AA:$AA,Weekly!$C$1)/6</f>
        <v>0</v>
      </c>
      <c r="I407" s="21">
        <f>+SUMIFS('nabati '!AD:AD,'nabati '!$AG:$AG,Weekly!$A407,'nabati '!$AH:$AH,Weekly!$C$1)/60</f>
        <v>0</v>
      </c>
      <c r="J407" s="21">
        <f>+SUMIFS('nabati '!AK:AK,'nabati '!$AN:$AN,Weekly!$A407,'nabati '!$AO:$AO,Weekly!$C$1)/60</f>
        <v>0</v>
      </c>
      <c r="K407" s="21">
        <f>+SUMIFS('nabati '!AR:AR,'nabati '!$AU:$AU,Weekly!$A407,'nabati '!$AV:$AV,Weekly!$C$1)/60</f>
        <v>0</v>
      </c>
      <c r="L407" s="21">
        <f>+SUMIFS('nabati '!AY:AY,'nabati '!$BB:$BB,Weekly!$A407,'nabati '!$BC:$BC,Weekly!$C$1)/20</f>
        <v>0</v>
      </c>
      <c r="M407" s="338">
        <f>+SUMIFS('nabati '!BF:BF,'nabati '!$BI:$BI,Weekly!$A407,'nabati '!$BG:$BG,Weekly!$C$1)/6</f>
        <v>0</v>
      </c>
      <c r="N407" s="338">
        <f>+SUMIFS('nabati '!BM:BM,'nabati '!BP:BP,Weekly!$A407,'nabati '!BN:BN,Weekly!$C$1)/6</f>
        <v>0</v>
      </c>
      <c r="O407" s="339">
        <f t="shared" si="30"/>
        <v>2518</v>
      </c>
    </row>
    <row r="408" spans="1:15" s="267" customFormat="1" ht="15.75" hidden="1" outlineLevel="1">
      <c r="A408" s="108" t="s">
        <v>517</v>
      </c>
      <c r="B408" s="115" t="s">
        <v>31</v>
      </c>
      <c r="C408" s="65" t="s">
        <v>518</v>
      </c>
      <c r="D408" s="400" t="s">
        <v>499</v>
      </c>
      <c r="E408" s="21">
        <f>+SUMIFS('nabati '!B:B,'nabati '!$E:$E,Weekly!$A408,'nabati '!$F:$F,Weekly!$C$1)/6</f>
        <v>0</v>
      </c>
      <c r="F408" s="21">
        <f>+SUMIFS('nabati '!I:I,'nabati '!$L:$L,Weekly!$A408,'nabati '!$M:$M,Weekly!$C$1)/6</f>
        <v>0</v>
      </c>
      <c r="G408" s="21">
        <f>+SUMIFS('nabati '!P:P,'nabati '!$S:$S,Weekly!$A408,'nabati '!$T:$T,Weekly!$C$1)/60</f>
        <v>0</v>
      </c>
      <c r="H408" s="21">
        <f>+SUMIFS('nabati '!W:W,'nabati '!$Z:$Z,Weekly!$A408,'nabati '!$AA:$AA,Weekly!$C$1)/6</f>
        <v>0</v>
      </c>
      <c r="I408" s="21">
        <f>+SUMIFS('nabati '!AD:AD,'nabati '!$AG:$AG,Weekly!$A408,'nabati '!$AH:$AH,Weekly!$C$1)/60</f>
        <v>0</v>
      </c>
      <c r="J408" s="21">
        <f>+SUMIFS('nabati '!AK:AK,'nabati '!$AN:$AN,Weekly!$A408,'nabati '!$AO:$AO,Weekly!$C$1)/60</f>
        <v>0</v>
      </c>
      <c r="K408" s="21">
        <f>+SUMIFS('nabati '!AR:AR,'nabati '!$AU:$AU,Weekly!$A408,'nabati '!$AV:$AV,Weekly!$C$1)/60</f>
        <v>0</v>
      </c>
      <c r="L408" s="21">
        <f>+SUMIFS('nabati '!AY:AY,'nabati '!$BB:$BB,Weekly!$A408,'nabati '!$BC:$BC,Weekly!$C$1)/20</f>
        <v>0</v>
      </c>
      <c r="M408" s="338">
        <f>+SUMIFS('nabati '!BF:BF,'nabati '!$BI:$BI,Weekly!$A408,'nabati '!$BG:$BG,Weekly!$C$1)/6</f>
        <v>0</v>
      </c>
      <c r="N408" s="338">
        <f>+SUMIFS('nabati '!BM:BM,'nabati '!BP:BP,Weekly!$A408,'nabati '!BN:BN,Weekly!$C$1)/6</f>
        <v>0</v>
      </c>
      <c r="O408" s="339">
        <f t="shared" si="30"/>
        <v>0</v>
      </c>
    </row>
    <row r="409" spans="1:15" s="267" customFormat="1" ht="15.75" hidden="1" outlineLevel="1">
      <c r="A409" s="108" t="s">
        <v>519</v>
      </c>
      <c r="B409" s="115" t="s">
        <v>31</v>
      </c>
      <c r="C409" s="65" t="s">
        <v>520</v>
      </c>
      <c r="D409" s="400" t="s">
        <v>499</v>
      </c>
      <c r="E409" s="21">
        <f>+SUMIFS('nabati '!B:B,'nabati '!$E:$E,Weekly!$A409,'nabati '!$F:$F,Weekly!$C$1)/6</f>
        <v>0</v>
      </c>
      <c r="F409" s="21">
        <f>+SUMIFS('nabati '!I:I,'nabati '!$L:$L,Weekly!$A409,'nabati '!$M:$M,Weekly!$C$1)/6</f>
        <v>0</v>
      </c>
      <c r="G409" s="21">
        <f>+SUMIFS('nabati '!P:P,'nabati '!$S:$S,Weekly!$A409,'nabati '!$T:$T,Weekly!$C$1)/60</f>
        <v>0</v>
      </c>
      <c r="H409" s="21">
        <f>+SUMIFS('nabati '!W:W,'nabati '!$Z:$Z,Weekly!$A409,'nabati '!$AA:$AA,Weekly!$C$1)/6</f>
        <v>0</v>
      </c>
      <c r="I409" s="21">
        <f>+SUMIFS('nabati '!AD:AD,'nabati '!$AG:$AG,Weekly!$A409,'nabati '!$AH:$AH,Weekly!$C$1)/60</f>
        <v>0</v>
      </c>
      <c r="J409" s="21">
        <f>+SUMIFS('nabati '!AK:AK,'nabati '!$AN:$AN,Weekly!$A409,'nabati '!$AO:$AO,Weekly!$C$1)/60</f>
        <v>0</v>
      </c>
      <c r="K409" s="21">
        <f>+SUMIFS('nabati '!AR:AR,'nabati '!$AU:$AU,Weekly!$A409,'nabati '!$AV:$AV,Weekly!$C$1)/60</f>
        <v>0</v>
      </c>
      <c r="L409" s="21">
        <f>+SUMIFS('nabati '!AY:AY,'nabati '!$BB:$BB,Weekly!$A409,'nabati '!$BC:$BC,Weekly!$C$1)/20</f>
        <v>0</v>
      </c>
      <c r="M409" s="338">
        <f>+SUMIFS('nabati '!BF:BF,'nabati '!$BI:$BI,Weekly!$A409,'nabati '!$BG:$BG,Weekly!$C$1)/6</f>
        <v>0</v>
      </c>
      <c r="N409" s="338">
        <f>+SUMIFS('nabati '!BM:BM,'nabati '!BP:BP,Weekly!$A409,'nabati '!BN:BN,Weekly!$C$1)/6</f>
        <v>0</v>
      </c>
      <c r="O409" s="339">
        <f t="shared" si="30"/>
        <v>0</v>
      </c>
    </row>
    <row r="410" spans="1:15" s="267" customFormat="1" ht="15.75" hidden="1" outlineLevel="1">
      <c r="A410" s="108" t="s">
        <v>521</v>
      </c>
      <c r="B410" s="115" t="s">
        <v>31</v>
      </c>
      <c r="C410" s="65" t="s">
        <v>522</v>
      </c>
      <c r="D410" s="400" t="s">
        <v>499</v>
      </c>
      <c r="E410" s="21">
        <f>+SUMIFS('nabati '!B:B,'nabati '!$E:$E,Weekly!$A410,'nabati '!$F:$F,Weekly!$C$1)/6</f>
        <v>0</v>
      </c>
      <c r="F410" s="21">
        <f>+SUMIFS('nabati '!I:I,'nabati '!$L:$L,Weekly!$A410,'nabati '!$M:$M,Weekly!$C$1)/6</f>
        <v>0</v>
      </c>
      <c r="G410" s="21">
        <f>+SUMIFS('nabati '!P:P,'nabati '!$S:$S,Weekly!$A410,'nabati '!$T:$T,Weekly!$C$1)/60</f>
        <v>0</v>
      </c>
      <c r="H410" s="21">
        <f>+SUMIFS('nabati '!W:W,'nabati '!$Z:$Z,Weekly!$A410,'nabati '!$AA:$AA,Weekly!$C$1)/6</f>
        <v>0</v>
      </c>
      <c r="I410" s="21">
        <f>+SUMIFS('nabati '!AD:AD,'nabati '!$AG:$AG,Weekly!$A410,'nabati '!$AH:$AH,Weekly!$C$1)/60</f>
        <v>0</v>
      </c>
      <c r="J410" s="21">
        <f>+SUMIFS('nabati '!AK:AK,'nabati '!$AN:$AN,Weekly!$A410,'nabati '!$AO:$AO,Weekly!$C$1)/60</f>
        <v>0</v>
      </c>
      <c r="K410" s="21">
        <f>+SUMIFS('nabati '!AR:AR,'nabati '!$AU:$AU,Weekly!$A410,'nabati '!$AV:$AV,Weekly!$C$1)/60</f>
        <v>0</v>
      </c>
      <c r="L410" s="21">
        <f>+SUMIFS('nabati '!AY:AY,'nabati '!$BB:$BB,Weekly!$A410,'nabati '!$BC:$BC,Weekly!$C$1)/20</f>
        <v>0</v>
      </c>
      <c r="M410" s="338">
        <f>+SUMIFS('nabati '!BF:BF,'nabati '!$BI:$BI,Weekly!$A410,'nabati '!$BG:$BG,Weekly!$C$1)/6</f>
        <v>0</v>
      </c>
      <c r="N410" s="338">
        <f>+SUMIFS('nabati '!BM:BM,'nabati '!BP:BP,Weekly!$A410,'nabati '!BN:BN,Weekly!$C$1)/6</f>
        <v>0</v>
      </c>
      <c r="O410" s="339">
        <f t="shared" si="30"/>
        <v>0</v>
      </c>
    </row>
    <row r="411" spans="1:15" s="267" customFormat="1" ht="15.75" hidden="1" outlineLevel="1">
      <c r="A411" s="223" t="s">
        <v>523</v>
      </c>
      <c r="B411" s="224" t="s">
        <v>515</v>
      </c>
      <c r="C411" s="225" t="s">
        <v>524</v>
      </c>
      <c r="D411" s="400" t="s">
        <v>499</v>
      </c>
      <c r="E411" s="21">
        <f>+SUMIFS('nabati '!B:B,'nabati '!$E:$E,Weekly!$A411,'nabati '!$F:$F,Weekly!$C$1)/6</f>
        <v>0</v>
      </c>
      <c r="F411" s="21">
        <f>+SUMIFS('nabati '!I:I,'nabati '!$L:$L,Weekly!$A411,'nabati '!$M:$M,Weekly!$C$1)/6</f>
        <v>0</v>
      </c>
      <c r="G411" s="21">
        <f>+SUMIFS('nabati '!P:P,'nabati '!$S:$S,Weekly!$A411,'nabati '!$T:$T,Weekly!$C$1)/60</f>
        <v>0</v>
      </c>
      <c r="H411" s="21">
        <f>+SUMIFS('nabati '!W:W,'nabati '!$Z:$Z,Weekly!$A411,'nabati '!$AA:$AA,Weekly!$C$1)/6</f>
        <v>0</v>
      </c>
      <c r="I411" s="21">
        <f>+SUMIFS('nabati '!AD:AD,'nabati '!$AG:$AG,Weekly!$A411,'nabati '!$AH:$AH,Weekly!$C$1)/60</f>
        <v>0</v>
      </c>
      <c r="J411" s="21">
        <f>+SUMIFS('nabati '!AK:AK,'nabati '!$AN:$AN,Weekly!$A411,'nabati '!$AO:$AO,Weekly!$C$1)/60</f>
        <v>0</v>
      </c>
      <c r="K411" s="21">
        <f>+SUMIFS('nabati '!AR:AR,'nabati '!$AU:$AU,Weekly!$A411,'nabati '!$AV:$AV,Weekly!$C$1)/60</f>
        <v>0</v>
      </c>
      <c r="L411" s="21">
        <f>+SUMIFS('nabati '!AY:AY,'nabati '!$BB:$BB,Weekly!$A411,'nabati '!$BC:$BC,Weekly!$C$1)/20</f>
        <v>0</v>
      </c>
      <c r="M411" s="338">
        <f>+SUMIFS('nabati '!BF:BF,'nabati '!$BI:$BI,Weekly!$A411,'nabati '!$BG:$BG,Weekly!$C$1)/6</f>
        <v>0</v>
      </c>
      <c r="N411" s="338">
        <f>+SUMIFS('nabati '!BM:BM,'nabati '!BP:BP,Weekly!$A411,'nabati '!BN:BN,Weekly!$C$1)/6</f>
        <v>0</v>
      </c>
      <c r="O411" s="339">
        <f t="shared" si="30"/>
        <v>0</v>
      </c>
    </row>
    <row r="412" spans="1:15" s="267" customFormat="1" ht="15.75" hidden="1" outlineLevel="1">
      <c r="A412" s="108" t="s">
        <v>525</v>
      </c>
      <c r="B412" s="115" t="s">
        <v>31</v>
      </c>
      <c r="C412" s="65" t="s">
        <v>526</v>
      </c>
      <c r="D412" s="400" t="s">
        <v>499</v>
      </c>
      <c r="E412" s="21">
        <f>+SUMIFS('nabati '!B:B,'nabati '!$E:$E,Weekly!$A412,'nabati '!$F:$F,Weekly!$C$1)/6</f>
        <v>10</v>
      </c>
      <c r="F412" s="21">
        <f>+SUMIFS('nabati '!I:I,'nabati '!$L:$L,Weekly!$A412,'nabati '!$M:$M,Weekly!$C$1)/6</f>
        <v>0</v>
      </c>
      <c r="G412" s="21">
        <f>+SUMIFS('nabati '!P:P,'nabati '!$S:$S,Weekly!$A412,'nabati '!$T:$T,Weekly!$C$1)/60</f>
        <v>0</v>
      </c>
      <c r="H412" s="21">
        <f>+SUMIFS('nabati '!W:W,'nabati '!$Z:$Z,Weekly!$A412,'nabati '!$AA:$AA,Weekly!$C$1)/6</f>
        <v>0</v>
      </c>
      <c r="I412" s="21">
        <f>+SUMIFS('nabati '!AD:AD,'nabati '!$AG:$AG,Weekly!$A412,'nabati '!$AH:$AH,Weekly!$C$1)/60</f>
        <v>0</v>
      </c>
      <c r="J412" s="21">
        <f>+SUMIFS('nabati '!AK:AK,'nabati '!$AN:$AN,Weekly!$A412,'nabati '!$AO:$AO,Weekly!$C$1)/60</f>
        <v>0</v>
      </c>
      <c r="K412" s="21">
        <f>+SUMIFS('nabati '!AR:AR,'nabati '!$AU:$AU,Weekly!$A412,'nabati '!$AV:$AV,Weekly!$C$1)/60</f>
        <v>0</v>
      </c>
      <c r="L412" s="21">
        <f>+SUMIFS('nabati '!AY:AY,'nabati '!$BB:$BB,Weekly!$A412,'nabati '!$BC:$BC,Weekly!$C$1)/20</f>
        <v>0</v>
      </c>
      <c r="M412" s="337">
        <f>+SUMIFS('nabati '!BF:BF,'nabati '!$BI:$BI,Weekly!$A412,'nabati '!$BG:$BG,Weekly!$C$1)/6</f>
        <v>0</v>
      </c>
      <c r="N412" s="338">
        <f>+SUMIFS('nabati '!BM:BM,'nabati '!BP:BP,Weekly!$A412,'nabati '!BN:BN,Weekly!$C$1)/6</f>
        <v>0</v>
      </c>
      <c r="O412" s="339">
        <f t="shared" si="30"/>
        <v>1259</v>
      </c>
    </row>
    <row r="413" spans="1:15" s="267" customFormat="1" ht="12.75" hidden="1" outlineLevel="1">
      <c r="A413" s="386">
        <v>69011</v>
      </c>
      <c r="B413" s="387" t="s">
        <v>53</v>
      </c>
      <c r="C413" s="195" t="s">
        <v>527</v>
      </c>
      <c r="D413" s="400" t="s">
        <v>499</v>
      </c>
      <c r="E413" s="21">
        <f>+SUMIFS('nabati '!B:B,'nabati '!$E:$E,Weekly!$A413,'nabati '!$F:$F,Weekly!$C$1)/6</f>
        <v>0</v>
      </c>
      <c r="F413" s="21">
        <f>+SUMIFS('nabati '!I:I,'nabati '!$L:$L,Weekly!$A413,'nabati '!$M:$M,Weekly!$C$1)/6</f>
        <v>0</v>
      </c>
      <c r="G413" s="21">
        <f>+SUMIFS('nabati '!P:P,'nabati '!$S:$S,Weekly!$A413,'nabati '!$T:$T,Weekly!$C$1)/60</f>
        <v>0</v>
      </c>
      <c r="H413" s="21">
        <f>+SUMIFS('nabati '!W:W,'nabati '!$Z:$Z,Weekly!$A413,'nabati '!$AA:$AA,Weekly!$C$1)/6</f>
        <v>0</v>
      </c>
      <c r="I413" s="21">
        <f>+SUMIFS('nabati '!AD:AD,'nabati '!$AG:$AG,Weekly!$A413,'nabati '!$AH:$AH,Weekly!$C$1)/60</f>
        <v>0</v>
      </c>
      <c r="J413" s="21">
        <f>+SUMIFS('nabati '!AK:AK,'nabati '!$AN:$AN,Weekly!$A413,'nabati '!$AO:$AO,Weekly!$C$1)/60</f>
        <v>0</v>
      </c>
      <c r="K413" s="21">
        <f>+SUMIFS('nabati '!AR:AR,'nabati '!$AU:$AU,Weekly!$A413,'nabati '!$AV:$AV,Weekly!$C$1)/60</f>
        <v>0</v>
      </c>
      <c r="L413" s="21">
        <f>+SUMIFS('nabati '!AY:AY,'nabati '!$BB:$BB,Weekly!$A413,'nabati '!$BC:$BC,Weekly!$C$1)/20</f>
        <v>0</v>
      </c>
      <c r="M413" s="337">
        <f>+SUMIFS('nabati '!BF:BF,'nabati '!$BI:$BI,Weekly!$A413,'nabati '!$BG:$BG,Weekly!$C$1)/6</f>
        <v>0</v>
      </c>
      <c r="N413" s="338">
        <f>+SUMIFS('nabati '!BM:BM,'nabati '!BP:BP,Weekly!$A413,'nabati '!BN:BN,Weekly!$C$1)/6</f>
        <v>0</v>
      </c>
      <c r="O413" s="339">
        <f t="shared" ref="O413:O421" si="31">+SUMPRODUCT($E$1:$N$1,E413:N413)</f>
        <v>0</v>
      </c>
    </row>
    <row r="414" spans="1:15" s="267" customFormat="1" ht="12.75" hidden="1" outlineLevel="1">
      <c r="A414" s="386">
        <v>52201</v>
      </c>
      <c r="B414" s="387"/>
      <c r="C414" s="195" t="s">
        <v>528</v>
      </c>
      <c r="D414" s="400" t="s">
        <v>499</v>
      </c>
      <c r="E414" s="21">
        <f>+SUMIFS('nabati '!B:B,'nabati '!$E:$E,Weekly!$A414,'nabati '!$F:$F,Weekly!$C$1)/6</f>
        <v>0</v>
      </c>
      <c r="F414" s="21">
        <f>+SUMIFS('nabati '!I:I,'nabati '!$L:$L,Weekly!$A414,'nabati '!$M:$M,Weekly!$C$1)/6</f>
        <v>0</v>
      </c>
      <c r="G414" s="21">
        <f>+SUMIFS('nabati '!P:P,'nabati '!$S:$S,Weekly!$A414,'nabati '!$T:$T,Weekly!$C$1)/60</f>
        <v>0</v>
      </c>
      <c r="H414" s="21">
        <f>+SUMIFS('nabati '!W:W,'nabati '!$Z:$Z,Weekly!$A414,'nabati '!$AA:$AA,Weekly!$C$1)/6</f>
        <v>0</v>
      </c>
      <c r="I414" s="21">
        <f>+SUMIFS('nabati '!AD:AD,'nabati '!$AG:$AG,Weekly!$A414,'nabati '!$AH:$AH,Weekly!$C$1)/60</f>
        <v>0</v>
      </c>
      <c r="J414" s="21">
        <f>+SUMIFS('nabati '!AK:AK,'nabati '!$AN:$AN,Weekly!$A414,'nabati '!$AO:$AO,Weekly!$C$1)/60</f>
        <v>0</v>
      </c>
      <c r="K414" s="21">
        <f>+SUMIFS('nabati '!AR:AR,'nabati '!$AU:$AU,Weekly!$A414,'nabati '!$AV:$AV,Weekly!$C$1)/60</f>
        <v>0</v>
      </c>
      <c r="L414" s="21">
        <f>+SUMIFS('nabati '!AY:AY,'nabati '!$BB:$BB,Weekly!$A414,'nabati '!$BC:$BC,Weekly!$C$1)/20</f>
        <v>0</v>
      </c>
      <c r="M414" s="337">
        <f>+SUMIFS('nabati '!BF:BF,'nabati '!$BI:$BI,Weekly!$A414,'nabati '!$BG:$BG,Weekly!$C$1)/6</f>
        <v>0</v>
      </c>
      <c r="N414" s="338">
        <f>+SUMIFS('nabati '!BM:BM,'nabati '!BP:BP,Weekly!$A414,'nabati '!BN:BN,Weekly!$C$1)/6</f>
        <v>0</v>
      </c>
      <c r="O414" s="339">
        <f t="shared" si="31"/>
        <v>0</v>
      </c>
    </row>
    <row r="415" spans="1:15" s="266" customFormat="1" ht="12.75" hidden="1" outlineLevel="1">
      <c r="A415" s="386">
        <v>1471</v>
      </c>
      <c r="B415" s="387" t="s">
        <v>53</v>
      </c>
      <c r="C415" s="195" t="s">
        <v>529</v>
      </c>
      <c r="D415" s="400" t="s">
        <v>499</v>
      </c>
      <c r="E415" s="21">
        <f>+SUMIFS('nabati '!B:B,'nabati '!$E:$E,Weekly!$A415,'nabati '!$F:$F,Weekly!$C$1)/6</f>
        <v>0</v>
      </c>
      <c r="F415" s="21">
        <f>+SUMIFS('nabati '!I:I,'nabati '!$L:$L,Weekly!$A415,'nabati '!$M:$M,Weekly!$C$1)/6</f>
        <v>0</v>
      </c>
      <c r="G415" s="21">
        <f>+SUMIFS('nabati '!P:P,'nabati '!$S:$S,Weekly!$A415,'nabati '!$T:$T,Weekly!$C$1)/60</f>
        <v>0</v>
      </c>
      <c r="H415" s="21">
        <f>+SUMIFS('nabati '!W:W,'nabati '!$Z:$Z,Weekly!$A415,'nabati '!$AA:$AA,Weekly!$C$1)/6</f>
        <v>0</v>
      </c>
      <c r="I415" s="21">
        <f>+SUMIFS('nabati '!AD:AD,'nabati '!$AG:$AG,Weekly!$A415,'nabati '!$AH:$AH,Weekly!$C$1)/60</f>
        <v>0</v>
      </c>
      <c r="J415" s="21">
        <f>+SUMIFS('nabati '!AK:AK,'nabati '!$AN:$AN,Weekly!$A415,'nabati '!$AO:$AO,Weekly!$C$1)/60</f>
        <v>0</v>
      </c>
      <c r="K415" s="21">
        <f>+SUMIFS('nabati '!AR:AR,'nabati '!$AU:$AU,Weekly!$A415,'nabati '!$AV:$AV,Weekly!$C$1)/60</f>
        <v>0</v>
      </c>
      <c r="L415" s="21">
        <f>+SUMIFS('nabati '!AY:AY,'nabati '!$BB:$BB,Weekly!$A415,'nabati '!$BC:$BC,Weekly!$C$1)/20</f>
        <v>0</v>
      </c>
      <c r="M415" s="334">
        <f>+SUMIFS('nabati '!BF:BF,'nabati '!$BI:$BI,Weekly!$A415,'nabati '!$BG:$BG,Weekly!$C$1)/6</f>
        <v>0</v>
      </c>
      <c r="N415" s="335">
        <f>+SUMIFS('nabati '!BM:BM,'nabati '!BP:BP,Weekly!$A415,'nabati '!BN:BN,Weekly!$C$1)/6</f>
        <v>0</v>
      </c>
      <c r="O415" s="336">
        <f t="shared" si="31"/>
        <v>0</v>
      </c>
    </row>
    <row r="416" spans="1:15" s="267" customFormat="1" ht="12.75" hidden="1" outlineLevel="1">
      <c r="A416" s="386">
        <v>9421</v>
      </c>
      <c r="B416" s="387"/>
      <c r="C416" s="195" t="s">
        <v>530</v>
      </c>
      <c r="D416" s="400" t="s">
        <v>499</v>
      </c>
      <c r="E416" s="21">
        <f>+SUMIFS('nabati '!B:B,'nabati '!$E:$E,Weekly!$A416,'nabati '!$F:$F,Weekly!$C$1)/6</f>
        <v>0</v>
      </c>
      <c r="F416" s="21">
        <f>+SUMIFS('nabati '!I:I,'nabati '!$L:$L,Weekly!$A416,'nabati '!$M:$M,Weekly!$C$1)/6</f>
        <v>0</v>
      </c>
      <c r="G416" s="21">
        <f>+SUMIFS('nabati '!P:P,'nabati '!$S:$S,Weekly!$A416,'nabati '!$T:$T,Weekly!$C$1)/60</f>
        <v>0</v>
      </c>
      <c r="H416" s="21">
        <f>+SUMIFS('nabati '!W:W,'nabati '!$Z:$Z,Weekly!$A416,'nabati '!$AA:$AA,Weekly!$C$1)/6</f>
        <v>0</v>
      </c>
      <c r="I416" s="21">
        <f>+SUMIFS('nabati '!AD:AD,'nabati '!$AG:$AG,Weekly!$A416,'nabati '!$AH:$AH,Weekly!$C$1)/60</f>
        <v>0</v>
      </c>
      <c r="J416" s="21">
        <f>+SUMIFS('nabati '!AK:AK,'nabati '!$AN:$AN,Weekly!$A416,'nabati '!$AO:$AO,Weekly!$C$1)/60</f>
        <v>0</v>
      </c>
      <c r="K416" s="21">
        <f>+SUMIFS('nabati '!AR:AR,'nabati '!$AU:$AU,Weekly!$A416,'nabati '!$AV:$AV,Weekly!$C$1)/60</f>
        <v>0</v>
      </c>
      <c r="L416" s="21">
        <f>+SUMIFS('nabati '!AY:AY,'nabati '!$BB:$BB,Weekly!$A416,'nabati '!$BC:$BC,Weekly!$C$1)/20</f>
        <v>0</v>
      </c>
      <c r="M416" s="344">
        <f>+SUMIFS('nabati '!BF:BF,'nabati '!$BI:$BI,Weekly!$A416,'nabati '!$BG:$BG,Weekly!$C$1)/6</f>
        <v>0</v>
      </c>
      <c r="N416" s="364">
        <f>+SUMIFS('nabati '!BM:BM,'nabati '!BP:BP,Weekly!$A416,'nabati '!BN:BN,Weekly!$C$1)/6</f>
        <v>0</v>
      </c>
      <c r="O416" s="346">
        <f t="shared" si="31"/>
        <v>0</v>
      </c>
    </row>
    <row r="417" spans="1:15" s="267" customFormat="1" ht="12.75" hidden="1" outlineLevel="1">
      <c r="A417" s="386">
        <v>1472</v>
      </c>
      <c r="B417" s="387" t="s">
        <v>53</v>
      </c>
      <c r="C417" s="195" t="s">
        <v>531</v>
      </c>
      <c r="D417" s="400" t="s">
        <v>499</v>
      </c>
      <c r="E417" s="21">
        <f>+SUMIFS('nabati '!B:B,'nabati '!$E:$E,Weekly!$A417,'nabati '!$F:$F,Weekly!$C$1)/6</f>
        <v>0</v>
      </c>
      <c r="F417" s="21">
        <f>+SUMIFS('nabati '!I:I,'nabati '!$L:$L,Weekly!$A417,'nabati '!$M:$M,Weekly!$C$1)/6</f>
        <v>0</v>
      </c>
      <c r="G417" s="21">
        <f>+SUMIFS('nabati '!P:P,'nabati '!$S:$S,Weekly!$A417,'nabati '!$T:$T,Weekly!$C$1)/60</f>
        <v>0</v>
      </c>
      <c r="H417" s="21">
        <f>+SUMIFS('nabati '!W:W,'nabati '!$Z:$Z,Weekly!$A417,'nabati '!$AA:$AA,Weekly!$C$1)/6</f>
        <v>0</v>
      </c>
      <c r="I417" s="21">
        <f>+SUMIFS('nabati '!AD:AD,'nabati '!$AG:$AG,Weekly!$A417,'nabati '!$AH:$AH,Weekly!$C$1)/60</f>
        <v>0</v>
      </c>
      <c r="J417" s="21">
        <f>+SUMIFS('nabati '!AK:AK,'nabati '!$AN:$AN,Weekly!$A417,'nabati '!$AO:$AO,Weekly!$C$1)/60</f>
        <v>0</v>
      </c>
      <c r="K417" s="21">
        <f>+SUMIFS('nabati '!AR:AR,'nabati '!$AU:$AU,Weekly!$A417,'nabati '!$AV:$AV,Weekly!$C$1)/60</f>
        <v>0</v>
      </c>
      <c r="L417" s="21">
        <f>+SUMIFS('nabati '!AY:AY,'nabati '!$BB:$BB,Weekly!$A417,'nabati '!$BC:$BC,Weekly!$C$1)/20</f>
        <v>0</v>
      </c>
      <c r="M417" s="344">
        <f>+SUMIFS('nabati '!BF:BF,'nabati '!$BI:$BI,Weekly!$A417,'nabati '!$BG:$BG,Weekly!$C$1)/6</f>
        <v>0</v>
      </c>
      <c r="N417" s="364">
        <f>+SUMIFS('nabati '!BM:BM,'nabati '!BP:BP,Weekly!$A417,'nabati '!BN:BN,Weekly!$C$1)/6</f>
        <v>0</v>
      </c>
      <c r="O417" s="346">
        <f t="shared" si="31"/>
        <v>0</v>
      </c>
    </row>
    <row r="418" spans="1:15" s="267" customFormat="1" ht="12.75" hidden="1" outlineLevel="1">
      <c r="A418" s="401">
        <v>56201</v>
      </c>
      <c r="B418" s="402" t="s">
        <v>53</v>
      </c>
      <c r="C418" s="403" t="s">
        <v>532</v>
      </c>
      <c r="D418" s="400" t="s">
        <v>533</v>
      </c>
      <c r="E418" s="21">
        <f>+SUMIFS('nabati '!B:B,'nabati '!$E:$E,Weekly!$A418,'nabati '!$F:$F,Weekly!$C$1)/6</f>
        <v>0</v>
      </c>
      <c r="F418" s="21">
        <f>+SUMIFS('nabati '!I:I,'nabati '!$L:$L,Weekly!$A418,'nabati '!$M:$M,Weekly!$C$1)/6</f>
        <v>0</v>
      </c>
      <c r="G418" s="21">
        <f>+SUMIFS('nabati '!P:P,'nabati '!$S:$S,Weekly!$A418,'nabati '!$T:$T,Weekly!$C$1)/60</f>
        <v>0</v>
      </c>
      <c r="H418" s="21">
        <f>+SUMIFS('nabati '!W:W,'nabati '!$Z:$Z,Weekly!$A418,'nabati '!$AA:$AA,Weekly!$C$1)/6</f>
        <v>0</v>
      </c>
      <c r="I418" s="21">
        <f>+SUMIFS('nabati '!AD:AD,'nabati '!$AG:$AG,Weekly!$A418,'nabati '!$AH:$AH,Weekly!$C$1)/60</f>
        <v>0</v>
      </c>
      <c r="J418" s="21">
        <f>+SUMIFS('nabati '!AK:AK,'nabati '!$AN:$AN,Weekly!$A418,'nabati '!$AO:$AO,Weekly!$C$1)/60</f>
        <v>0</v>
      </c>
      <c r="K418" s="21">
        <f>+SUMIFS('nabati '!AR:AR,'nabati '!$AU:$AU,Weekly!$A418,'nabati '!$AV:$AV,Weekly!$C$1)/60</f>
        <v>0</v>
      </c>
      <c r="L418" s="21">
        <f>+SUMIFS('nabati '!AY:AY,'nabati '!$BB:$BB,Weekly!$A418,'nabati '!$BC:$BC,Weekly!$C$1)/20</f>
        <v>0</v>
      </c>
      <c r="M418" s="344">
        <f>+SUMIFS('nabati '!BF:BF,'nabati '!$BI:$BI,Weekly!$A418,'nabati '!$BG:$BG,Weekly!$C$1)/6</f>
        <v>0</v>
      </c>
      <c r="N418" s="364">
        <f>+SUMIFS('nabati '!BM:BM,'nabati '!BP:BP,Weekly!$A418,'nabati '!BN:BN,Weekly!$C$1)/6</f>
        <v>0</v>
      </c>
      <c r="O418" s="346">
        <f t="shared" si="31"/>
        <v>0</v>
      </c>
    </row>
    <row r="419" spans="1:15" s="267" customFormat="1" ht="12.75" hidden="1" outlineLevel="1">
      <c r="A419" s="401">
        <v>56202</v>
      </c>
      <c r="B419" s="402"/>
      <c r="C419" s="403" t="s">
        <v>534</v>
      </c>
      <c r="D419" s="400" t="s">
        <v>533</v>
      </c>
      <c r="E419" s="21">
        <f>+SUMIFS('nabati '!B:B,'nabati '!$E:$E,Weekly!$A419,'nabati '!$F:$F,Weekly!$C$1)/6</f>
        <v>0</v>
      </c>
      <c r="F419" s="21">
        <f>+SUMIFS('nabati '!I:I,'nabati '!$L:$L,Weekly!$A419,'nabati '!$M:$M,Weekly!$C$1)/6</f>
        <v>0</v>
      </c>
      <c r="G419" s="21">
        <f>+SUMIFS('nabati '!P:P,'nabati '!$S:$S,Weekly!$A419,'nabati '!$T:$T,Weekly!$C$1)/60</f>
        <v>0</v>
      </c>
      <c r="H419" s="21">
        <f>+SUMIFS('nabati '!W:W,'nabati '!$Z:$Z,Weekly!$A419,'nabati '!$AA:$AA,Weekly!$C$1)/6</f>
        <v>0</v>
      </c>
      <c r="I419" s="21">
        <f>+SUMIFS('nabati '!AD:AD,'nabati '!$AG:$AG,Weekly!$A419,'nabati '!$AH:$AH,Weekly!$C$1)/60</f>
        <v>0</v>
      </c>
      <c r="J419" s="21">
        <f>+SUMIFS('nabati '!AK:AK,'nabati '!$AN:$AN,Weekly!$A419,'nabati '!$AO:$AO,Weekly!$C$1)/60</f>
        <v>0</v>
      </c>
      <c r="K419" s="21">
        <f>+SUMIFS('nabati '!AR:AR,'nabati '!$AU:$AU,Weekly!$A419,'nabati '!$AV:$AV,Weekly!$C$1)/60</f>
        <v>0</v>
      </c>
      <c r="L419" s="21">
        <f>+SUMIFS('nabati '!AY:AY,'nabati '!$BB:$BB,Weekly!$A419,'nabati '!$BC:$BC,Weekly!$C$1)/20</f>
        <v>0</v>
      </c>
      <c r="M419" s="344">
        <f>+SUMIFS('nabati '!BF:BF,'nabati '!$BI:$BI,Weekly!$A419,'nabati '!$BG:$BG,Weekly!$C$1)/6</f>
        <v>0</v>
      </c>
      <c r="N419" s="364">
        <f>+SUMIFS('nabati '!BM:BM,'nabati '!BP:BP,Weekly!$A419,'nabati '!BN:BN,Weekly!$C$1)/6</f>
        <v>0</v>
      </c>
      <c r="O419" s="346">
        <f t="shared" si="31"/>
        <v>0</v>
      </c>
    </row>
    <row r="420" spans="1:15" s="267" customFormat="1" ht="12.75" hidden="1" outlineLevel="1">
      <c r="A420" s="386">
        <v>14201</v>
      </c>
      <c r="B420" s="387" t="s">
        <v>53</v>
      </c>
      <c r="C420" s="195" t="s">
        <v>535</v>
      </c>
      <c r="D420" s="400" t="s">
        <v>499</v>
      </c>
      <c r="E420" s="21">
        <f>+SUMIFS('nabati '!B:B,'nabati '!$E:$E,Weekly!$A420,'nabati '!$F:$F,Weekly!$C$1)/6</f>
        <v>0</v>
      </c>
      <c r="F420" s="21">
        <f>+SUMIFS('nabati '!I:I,'nabati '!$L:$L,Weekly!$A420,'nabati '!$M:$M,Weekly!$C$1)/6</f>
        <v>0</v>
      </c>
      <c r="G420" s="21">
        <f>+SUMIFS('nabati '!P:P,'nabati '!$S:$S,Weekly!$A420,'nabati '!$T:$T,Weekly!$C$1)/60</f>
        <v>0</v>
      </c>
      <c r="H420" s="21">
        <f>+SUMIFS('nabati '!W:W,'nabati '!$Z:$Z,Weekly!$A420,'nabati '!$AA:$AA,Weekly!$C$1)/6</f>
        <v>0</v>
      </c>
      <c r="I420" s="21">
        <f>+SUMIFS('nabati '!AD:AD,'nabati '!$AG:$AG,Weekly!$A420,'nabati '!$AH:$AH,Weekly!$C$1)/60</f>
        <v>0</v>
      </c>
      <c r="J420" s="21">
        <f>+SUMIFS('nabati '!AK:AK,'nabati '!$AN:$AN,Weekly!$A420,'nabati '!$AO:$AO,Weekly!$C$1)/60</f>
        <v>0</v>
      </c>
      <c r="K420" s="21">
        <f>+SUMIFS('nabati '!AR:AR,'nabati '!$AU:$AU,Weekly!$A420,'nabati '!$AV:$AV,Weekly!$C$1)/60</f>
        <v>0</v>
      </c>
      <c r="L420" s="21">
        <f>+SUMIFS('nabati '!AY:AY,'nabati '!$BB:$BB,Weekly!$A420,'nabati '!$BC:$BC,Weekly!$C$1)/20</f>
        <v>0</v>
      </c>
      <c r="M420" s="344">
        <f>+SUMIFS('nabati '!BF:BF,'nabati '!$BI:$BI,Weekly!$A420,'nabati '!$BG:$BG,Weekly!$C$1)/6</f>
        <v>0</v>
      </c>
      <c r="N420" s="364">
        <f>+SUMIFS('nabati '!BM:BM,'nabati '!BP:BP,Weekly!$A420,'nabati '!BN:BN,Weekly!$C$1)/6</f>
        <v>0</v>
      </c>
      <c r="O420" s="346">
        <f t="shared" si="31"/>
        <v>0</v>
      </c>
    </row>
    <row r="421" spans="1:15" s="267" customFormat="1" ht="12.75" collapsed="1">
      <c r="A421" s="386">
        <v>14202</v>
      </c>
      <c r="B421" s="387" t="s">
        <v>53</v>
      </c>
      <c r="C421" s="195" t="s">
        <v>536</v>
      </c>
      <c r="D421" s="400" t="s">
        <v>499</v>
      </c>
      <c r="E421" s="21">
        <f>+SUMIFS('nabati '!B:B,'nabati '!$E:$E,Weekly!$A421,'nabati '!$F:$F,Weekly!$C$1)/6</f>
        <v>0</v>
      </c>
      <c r="F421" s="21">
        <f>+SUMIFS('nabati '!I:I,'nabati '!$L:$L,Weekly!$A421,'nabati '!$M:$M,Weekly!$C$1)/6</f>
        <v>0</v>
      </c>
      <c r="G421" s="21">
        <f>+SUMIFS('nabati '!P:P,'nabati '!$S:$S,Weekly!$A421,'nabati '!$T:$T,Weekly!$C$1)/60</f>
        <v>0</v>
      </c>
      <c r="H421" s="21">
        <f>+SUMIFS('nabati '!W:W,'nabati '!$Z:$Z,Weekly!$A421,'nabati '!$AA:$AA,Weekly!$C$1)/6</f>
        <v>0</v>
      </c>
      <c r="I421" s="21">
        <f>+SUMIFS('nabati '!AD:AD,'nabati '!$AG:$AG,Weekly!$A421,'nabati '!$AH:$AH,Weekly!$C$1)/60</f>
        <v>0</v>
      </c>
      <c r="J421" s="21">
        <f>+SUMIFS('nabati '!AK:AK,'nabati '!$AN:$AN,Weekly!$A421,'nabati '!$AO:$AO,Weekly!$C$1)/60</f>
        <v>0</v>
      </c>
      <c r="K421" s="21">
        <f>+SUMIFS('nabati '!AR:AR,'nabati '!$AU:$AU,Weekly!$A421,'nabati '!$AV:$AV,Weekly!$C$1)/60</f>
        <v>0</v>
      </c>
      <c r="L421" s="21">
        <f>+SUMIFS('nabati '!AY:AY,'nabati '!$BB:$BB,Weekly!$A421,'nabati '!$BC:$BC,Weekly!$C$1)/20</f>
        <v>0</v>
      </c>
      <c r="M421" s="344">
        <f>+SUMIFS('nabati '!BF:BF,'nabati '!$BI:$BI,Weekly!$A421,'nabati '!$BG:$BG,Weekly!$C$1)/6</f>
        <v>0</v>
      </c>
      <c r="N421" s="364">
        <f>+SUMIFS('nabati '!BM:BM,'nabati '!BP:BP,Weekly!$A421,'nabati '!BN:BN,Weekly!$C$1)/6</f>
        <v>0</v>
      </c>
      <c r="O421" s="346">
        <f t="shared" si="31"/>
        <v>0</v>
      </c>
    </row>
    <row r="422" spans="1:15" s="69" customFormat="1" ht="12.75">
      <c r="A422" s="303"/>
      <c r="B422" s="384"/>
      <c r="C422" s="305"/>
      <c r="D422" s="349" t="s">
        <v>677</v>
      </c>
      <c r="E422" s="350">
        <f t="shared" ref="E422:N422" si="32">+SUM(E423:E460)</f>
        <v>139</v>
      </c>
      <c r="F422" s="350">
        <f t="shared" si="32"/>
        <v>71</v>
      </c>
      <c r="G422" s="350">
        <f t="shared" si="32"/>
        <v>0</v>
      </c>
      <c r="H422" s="350">
        <f t="shared" si="32"/>
        <v>0</v>
      </c>
      <c r="I422" s="350">
        <f t="shared" si="32"/>
        <v>0</v>
      </c>
      <c r="J422" s="350">
        <f t="shared" si="32"/>
        <v>0</v>
      </c>
      <c r="K422" s="350">
        <f t="shared" si="32"/>
        <v>0</v>
      </c>
      <c r="L422" s="350">
        <f t="shared" si="32"/>
        <v>0</v>
      </c>
      <c r="M422" s="404">
        <f t="shared" si="32"/>
        <v>0</v>
      </c>
      <c r="N422" s="332">
        <f t="shared" si="32"/>
        <v>0</v>
      </c>
      <c r="O422" s="333">
        <f>SUMPRODUCT($E$1:$N$1,E422:N422)</f>
        <v>31039.800000000003</v>
      </c>
    </row>
    <row r="423" spans="1:15" s="267" customFormat="1" ht="15.75">
      <c r="A423" s="108" t="s">
        <v>538</v>
      </c>
      <c r="B423" s="108" t="s">
        <v>31</v>
      </c>
      <c r="C423" s="65" t="s">
        <v>539</v>
      </c>
      <c r="D423" s="359" t="s">
        <v>678</v>
      </c>
      <c r="E423" s="21">
        <f>+SUMIFS('nabati '!B:B,'nabati '!$E:$E,Weekly!$A423,'nabati '!$F:$F,Weekly!$C$1)/6</f>
        <v>10</v>
      </c>
      <c r="F423" s="21">
        <f>+SUMIFS('nabati '!I:I,'nabati '!$L:$L,Weekly!$A423,'nabati '!$M:$M,Weekly!$C$1)/6</f>
        <v>20</v>
      </c>
      <c r="G423" s="21">
        <f>+SUMIFS('nabati '!P:P,'nabati '!$S:$S,Weekly!$A423,'nabati '!$T:$T,Weekly!$C$1)/60</f>
        <v>0</v>
      </c>
      <c r="H423" s="21">
        <f>+SUMIFS('nabati '!W:W,'nabati '!$Z:$Z,Weekly!$A423,'nabati '!$AA:$AA,Weekly!$C$1)/6</f>
        <v>0</v>
      </c>
      <c r="I423" s="21">
        <f>+SUMIFS('nabati '!AD:AD,'nabati '!$AG:$AG,Weekly!$A423,'nabati '!$AH:$AH,Weekly!$C$1)/60</f>
        <v>0</v>
      </c>
      <c r="J423" s="21">
        <f>+SUMIFS('nabati '!AK:AK,'nabati '!$AN:$AN,Weekly!$A423,'nabati '!$AO:$AO,Weekly!$C$1)/60</f>
        <v>0</v>
      </c>
      <c r="K423" s="21">
        <f>+SUMIFS('nabati '!AR:AR,'nabati '!$AU:$AU,Weekly!$A423,'nabati '!$AV:$AV,Weekly!$C$1)/60</f>
        <v>0</v>
      </c>
      <c r="L423" s="21">
        <f>+SUMIFS('nabati '!AY:AY,'nabati '!$BB:$BB,Weekly!$A423,'nabati '!$BC:$BC,Weekly!$C$1)/20</f>
        <v>0</v>
      </c>
      <c r="M423" s="345">
        <f>+SUMIFS('nabati '!BF:BF,'nabati '!$BI:$BI,Weekly!$A423,'nabati '!$BG:$BG,Weekly!$C$1)/6</f>
        <v>0</v>
      </c>
      <c r="N423" s="345">
        <f>+SUMIFS('nabati '!BM:BM,'nabati '!BP:BP,Weekly!$A423,'nabati '!BN:BN,Weekly!$C$1)/6</f>
        <v>0</v>
      </c>
      <c r="O423" s="346">
        <f>+SUMPRODUCT($E$1:$N$1,E423:N423)</f>
        <v>5073</v>
      </c>
    </row>
    <row r="424" spans="1:15" s="267" customFormat="1" ht="15.75" hidden="1" outlineLevel="1">
      <c r="A424" s="108" t="s">
        <v>541</v>
      </c>
      <c r="B424" s="108" t="s">
        <v>31</v>
      </c>
      <c r="C424" s="65" t="s">
        <v>542</v>
      </c>
      <c r="D424" s="359" t="s">
        <v>678</v>
      </c>
      <c r="E424" s="21">
        <f>+SUMIFS('nabati '!B:B,'nabati '!$E:$E,Weekly!$A424,'nabati '!$F:$F,Weekly!$C$1)/6</f>
        <v>20</v>
      </c>
      <c r="F424" s="21">
        <f>+SUMIFS('nabati '!I:I,'nabati '!$L:$L,Weekly!$A424,'nabati '!$M:$M,Weekly!$C$1)/6</f>
        <v>20</v>
      </c>
      <c r="G424" s="21">
        <f>+SUMIFS('nabati '!P:P,'nabati '!$S:$S,Weekly!$A424,'nabati '!$T:$T,Weekly!$C$1)/60</f>
        <v>0</v>
      </c>
      <c r="H424" s="21">
        <f>+SUMIFS('nabati '!W:W,'nabati '!$Z:$Z,Weekly!$A424,'nabati '!$AA:$AA,Weekly!$C$1)/6</f>
        <v>0</v>
      </c>
      <c r="I424" s="21">
        <f>+SUMIFS('nabati '!AD:AD,'nabati '!$AG:$AG,Weekly!$A424,'nabati '!$AH:$AH,Weekly!$C$1)/60</f>
        <v>0</v>
      </c>
      <c r="J424" s="21">
        <f>+SUMIFS('nabati '!AK:AK,'nabati '!$AN:$AN,Weekly!$A424,'nabati '!$AO:$AO,Weekly!$C$1)/60</f>
        <v>0</v>
      </c>
      <c r="K424" s="21">
        <f>+SUMIFS('nabati '!AR:AR,'nabati '!$AU:$AU,Weekly!$A424,'nabati '!$AV:$AV,Weekly!$C$1)/60</f>
        <v>0</v>
      </c>
      <c r="L424" s="21">
        <f>+SUMIFS('nabati '!AY:AY,'nabati '!$BB:$BB,Weekly!$A424,'nabati '!$BC:$BC,Weekly!$C$1)/20</f>
        <v>0</v>
      </c>
      <c r="M424" s="344">
        <f>+SUMIFS('nabati '!BF:BF,'nabati '!$BI:$BI,Weekly!$A424,'nabati '!$BG:$BG,Weekly!$C$1)/6</f>
        <v>0</v>
      </c>
      <c r="N424" s="345">
        <f>+SUMIFS('nabati '!BM:BM,'nabati '!BP:BP,Weekly!$A424,'nabati '!BN:BN,Weekly!$C$1)/6</f>
        <v>0</v>
      </c>
      <c r="O424" s="346">
        <f t="shared" ref="O424:O446" si="33">+SUMPRODUCT($E$1:$N$1,E424:N424)</f>
        <v>6332</v>
      </c>
    </row>
    <row r="425" spans="1:15" s="267" customFormat="1" ht="15.75" hidden="1" outlineLevel="1">
      <c r="A425" s="108" t="s">
        <v>543</v>
      </c>
      <c r="B425" s="108" t="s">
        <v>31</v>
      </c>
      <c r="C425" s="65" t="s">
        <v>544</v>
      </c>
      <c r="D425" s="359" t="s">
        <v>678</v>
      </c>
      <c r="E425" s="21">
        <f>+SUMIFS('nabati '!B:B,'nabati '!$E:$E,Weekly!$A425,'nabati '!$F:$F,Weekly!$C$1)/6</f>
        <v>10</v>
      </c>
      <c r="F425" s="21">
        <f>+SUMIFS('nabati '!I:I,'nabati '!$L:$L,Weekly!$A425,'nabati '!$M:$M,Weekly!$C$1)/6</f>
        <v>0</v>
      </c>
      <c r="G425" s="21">
        <f>+SUMIFS('nabati '!P:P,'nabati '!$S:$S,Weekly!$A425,'nabati '!$T:$T,Weekly!$C$1)/60</f>
        <v>0</v>
      </c>
      <c r="H425" s="21">
        <f>+SUMIFS('nabati '!W:W,'nabati '!$Z:$Z,Weekly!$A425,'nabati '!$AA:$AA,Weekly!$C$1)/6</f>
        <v>0</v>
      </c>
      <c r="I425" s="21">
        <f>+SUMIFS('nabati '!AD:AD,'nabati '!$AG:$AG,Weekly!$A425,'nabati '!$AH:$AH,Weekly!$C$1)/60</f>
        <v>0</v>
      </c>
      <c r="J425" s="21">
        <f>+SUMIFS('nabati '!AK:AK,'nabati '!$AN:$AN,Weekly!$A425,'nabati '!$AO:$AO,Weekly!$C$1)/60</f>
        <v>0</v>
      </c>
      <c r="K425" s="21">
        <f>+SUMIFS('nabati '!AR:AR,'nabati '!$AU:$AU,Weekly!$A425,'nabati '!$AV:$AV,Weekly!$C$1)/60</f>
        <v>0</v>
      </c>
      <c r="L425" s="21">
        <f>+SUMIFS('nabati '!AY:AY,'nabati '!$BB:$BB,Weekly!$A425,'nabati '!$BC:$BC,Weekly!$C$1)/20</f>
        <v>0</v>
      </c>
      <c r="M425" s="363">
        <f>+SUMIFS('nabati '!BF:BF,'nabati '!$BI:$BI,Weekly!$A425,'nabati '!$BG:$BG,Weekly!$C$1)/6</f>
        <v>0</v>
      </c>
      <c r="N425" s="364">
        <f>+SUMIFS('nabati '!BM:BM,'nabati '!BP:BP,Weekly!$A425,'nabati '!BN:BN,Weekly!$C$1)/6</f>
        <v>0</v>
      </c>
      <c r="O425" s="346">
        <f t="shared" si="33"/>
        <v>1259</v>
      </c>
    </row>
    <row r="426" spans="1:15" s="270" customFormat="1" ht="15.75" hidden="1" outlineLevel="1">
      <c r="A426" s="108" t="s">
        <v>545</v>
      </c>
      <c r="B426" s="115" t="s">
        <v>31</v>
      </c>
      <c r="C426" s="162" t="s">
        <v>546</v>
      </c>
      <c r="D426" s="359" t="s">
        <v>678</v>
      </c>
      <c r="E426" s="21">
        <f>+SUMIFS('nabati '!B:B,'nabati '!$E:$E,Weekly!$A426,'nabati '!$F:$F,Weekly!$C$1)/6</f>
        <v>30</v>
      </c>
      <c r="F426" s="21">
        <f>+SUMIFS('nabati '!I:I,'nabati '!$L:$L,Weekly!$A426,'nabati '!$M:$M,Weekly!$C$1)/6</f>
        <v>0</v>
      </c>
      <c r="G426" s="21">
        <f>+SUMIFS('nabati '!P:P,'nabati '!$S:$S,Weekly!$A426,'nabati '!$T:$T,Weekly!$C$1)/60</f>
        <v>0</v>
      </c>
      <c r="H426" s="21">
        <f>+SUMIFS('nabati '!W:W,'nabati '!$Z:$Z,Weekly!$A426,'nabati '!$AA:$AA,Weekly!$C$1)/6</f>
        <v>0</v>
      </c>
      <c r="I426" s="21">
        <f>+SUMIFS('nabati '!AD:AD,'nabati '!$AG:$AG,Weekly!$A426,'nabati '!$AH:$AH,Weekly!$C$1)/60</f>
        <v>0</v>
      </c>
      <c r="J426" s="21">
        <f>+SUMIFS('nabati '!AK:AK,'nabati '!$AN:$AN,Weekly!$A426,'nabati '!$AO:$AO,Weekly!$C$1)/60</f>
        <v>0</v>
      </c>
      <c r="K426" s="21">
        <f>+SUMIFS('nabati '!AR:AR,'nabati '!$AU:$AU,Weekly!$A426,'nabati '!$AV:$AV,Weekly!$C$1)/60</f>
        <v>0</v>
      </c>
      <c r="L426" s="21">
        <f>+SUMIFS('nabati '!AY:AY,'nabati '!$BB:$BB,Weekly!$A426,'nabati '!$BC:$BC,Weekly!$C$1)/20</f>
        <v>0</v>
      </c>
      <c r="M426" s="405">
        <f>+SUMIFS('nabati '!BF:BF,'nabati '!$BI:$BI,Weekly!$A426,'nabati '!$BG:$BG,Weekly!$C$1)/6</f>
        <v>0</v>
      </c>
      <c r="N426" s="405">
        <f>+SUMIFS('nabati '!BM:BM,'nabati '!BP:BP,Weekly!$A426,'nabati '!BN:BN,Weekly!$C$1)/6</f>
        <v>0</v>
      </c>
      <c r="O426" s="406">
        <f t="shared" si="33"/>
        <v>3777</v>
      </c>
    </row>
    <row r="427" spans="1:15" s="267" customFormat="1" ht="15.75" hidden="1" outlineLevel="1">
      <c r="A427" s="108" t="s">
        <v>547</v>
      </c>
      <c r="B427" s="108" t="s">
        <v>31</v>
      </c>
      <c r="C427" s="65" t="s">
        <v>548</v>
      </c>
      <c r="D427" s="359" t="s">
        <v>678</v>
      </c>
      <c r="E427" s="21">
        <f>+SUMIFS('nabati '!B:B,'nabati '!$E:$E,Weekly!$A427,'nabati '!$F:$F,Weekly!$C$1)/6</f>
        <v>20</v>
      </c>
      <c r="F427" s="21">
        <f>+SUMIFS('nabati '!I:I,'nabati '!$L:$L,Weekly!$A427,'nabati '!$M:$M,Weekly!$C$1)/6</f>
        <v>0</v>
      </c>
      <c r="G427" s="21">
        <f>+SUMIFS('nabati '!P:P,'nabati '!$S:$S,Weekly!$A427,'nabati '!$T:$T,Weekly!$C$1)/60</f>
        <v>0</v>
      </c>
      <c r="H427" s="21">
        <f>+SUMIFS('nabati '!W:W,'nabati '!$Z:$Z,Weekly!$A427,'nabati '!$AA:$AA,Weekly!$C$1)/6</f>
        <v>0</v>
      </c>
      <c r="I427" s="21">
        <f>+SUMIFS('nabati '!AD:AD,'nabati '!$AG:$AG,Weekly!$A427,'nabati '!$AH:$AH,Weekly!$C$1)/60</f>
        <v>0</v>
      </c>
      <c r="J427" s="21">
        <f>+SUMIFS('nabati '!AK:AK,'nabati '!$AN:$AN,Weekly!$A427,'nabati '!$AO:$AO,Weekly!$C$1)/60</f>
        <v>0</v>
      </c>
      <c r="K427" s="21">
        <f>+SUMIFS('nabati '!AR:AR,'nabati '!$AU:$AU,Weekly!$A427,'nabati '!$AV:$AV,Weekly!$C$1)/60</f>
        <v>0</v>
      </c>
      <c r="L427" s="21">
        <f>+SUMIFS('nabati '!AY:AY,'nabati '!$BB:$BB,Weekly!$A427,'nabati '!$BC:$BC,Weekly!$C$1)/20</f>
        <v>0</v>
      </c>
      <c r="M427" s="363">
        <f>+SUMIFS('nabati '!BF:BF,'nabati '!$BI:$BI,Weekly!$A427,'nabati '!$BG:$BG,Weekly!$C$1)/6</f>
        <v>0</v>
      </c>
      <c r="N427" s="364">
        <f>+SUMIFS('nabati '!BM:BM,'nabati '!BP:BP,Weekly!$A427,'nabati '!BN:BN,Weekly!$C$1)/6</f>
        <v>0</v>
      </c>
      <c r="O427" s="346">
        <f t="shared" si="33"/>
        <v>2518</v>
      </c>
    </row>
    <row r="428" spans="1:15" s="267" customFormat="1" ht="15.75" hidden="1" outlineLevel="1">
      <c r="A428" s="108" t="s">
        <v>549</v>
      </c>
      <c r="B428" s="108" t="s">
        <v>31</v>
      </c>
      <c r="C428" s="65" t="s">
        <v>550</v>
      </c>
      <c r="D428" s="359" t="s">
        <v>678</v>
      </c>
      <c r="E428" s="21">
        <f>+SUMIFS('nabati '!B:B,'nabati '!$E:$E,Weekly!$A428,'nabati '!$F:$F,Weekly!$C$1)/6</f>
        <v>0</v>
      </c>
      <c r="F428" s="21">
        <f>+SUMIFS('nabati '!I:I,'nabati '!$L:$L,Weekly!$A428,'nabati '!$M:$M,Weekly!$C$1)/6</f>
        <v>10</v>
      </c>
      <c r="G428" s="21">
        <f>+SUMIFS('nabati '!P:P,'nabati '!$S:$S,Weekly!$A428,'nabati '!$T:$T,Weekly!$C$1)/60</f>
        <v>0</v>
      </c>
      <c r="H428" s="21">
        <f>+SUMIFS('nabati '!W:W,'nabati '!$Z:$Z,Weekly!$A428,'nabati '!$AA:$AA,Weekly!$C$1)/6</f>
        <v>0</v>
      </c>
      <c r="I428" s="21">
        <f>+SUMIFS('nabati '!AD:AD,'nabati '!$AG:$AG,Weekly!$A428,'nabati '!$AH:$AH,Weekly!$C$1)/60</f>
        <v>0</v>
      </c>
      <c r="J428" s="21">
        <f>+SUMIFS('nabati '!AK:AK,'nabati '!$AN:$AN,Weekly!$A428,'nabati '!$AO:$AO,Weekly!$C$1)/60</f>
        <v>0</v>
      </c>
      <c r="K428" s="21">
        <f>+SUMIFS('nabati '!AR:AR,'nabati '!$AU:$AU,Weekly!$A428,'nabati '!$AV:$AV,Weekly!$C$1)/60</f>
        <v>0</v>
      </c>
      <c r="L428" s="21">
        <f>+SUMIFS('nabati '!AY:AY,'nabati '!$BB:$BB,Weekly!$A428,'nabati '!$BC:$BC,Weekly!$C$1)/20</f>
        <v>0</v>
      </c>
      <c r="M428" s="363">
        <f>+SUMIFS('nabati '!BF:BF,'nabati '!$BI:$BI,Weekly!$A428,'nabati '!$BG:$BG,Weekly!$C$1)/6</f>
        <v>0</v>
      </c>
      <c r="N428" s="364">
        <f>+SUMIFS('nabati '!BM:BM,'nabati '!BP:BP,Weekly!$A428,'nabati '!BN:BN,Weekly!$C$1)/6</f>
        <v>0</v>
      </c>
      <c r="O428" s="346">
        <f t="shared" si="33"/>
        <v>1907</v>
      </c>
    </row>
    <row r="429" spans="1:15" s="267" customFormat="1" ht="15.75" hidden="1" outlineLevel="1">
      <c r="A429" s="108" t="s">
        <v>551</v>
      </c>
      <c r="B429" s="108" t="s">
        <v>515</v>
      </c>
      <c r="C429" s="65" t="s">
        <v>552</v>
      </c>
      <c r="D429" s="359" t="s">
        <v>678</v>
      </c>
      <c r="E429" s="21">
        <f>+SUMIFS('nabati '!B:B,'nabati '!$E:$E,Weekly!$A429,'nabati '!$F:$F,Weekly!$C$1)/6</f>
        <v>10</v>
      </c>
      <c r="F429" s="21">
        <f>+SUMIFS('nabati '!I:I,'nabati '!$L:$L,Weekly!$A429,'nabati '!$M:$M,Weekly!$C$1)/6</f>
        <v>0</v>
      </c>
      <c r="G429" s="21">
        <f>+SUMIFS('nabati '!P:P,'nabati '!$S:$S,Weekly!$A429,'nabati '!$T:$T,Weekly!$C$1)/60</f>
        <v>0</v>
      </c>
      <c r="H429" s="21">
        <f>+SUMIFS('nabati '!W:W,'nabati '!$Z:$Z,Weekly!$A429,'nabati '!$AA:$AA,Weekly!$C$1)/6</f>
        <v>0</v>
      </c>
      <c r="I429" s="21">
        <f>+SUMIFS('nabati '!AD:AD,'nabati '!$AG:$AG,Weekly!$A429,'nabati '!$AH:$AH,Weekly!$C$1)/60</f>
        <v>0</v>
      </c>
      <c r="J429" s="21">
        <f>+SUMIFS('nabati '!AK:AK,'nabati '!$AN:$AN,Weekly!$A429,'nabati '!$AO:$AO,Weekly!$C$1)/60</f>
        <v>0</v>
      </c>
      <c r="K429" s="21">
        <f>+SUMIFS('nabati '!AR:AR,'nabati '!$AU:$AU,Weekly!$A429,'nabati '!$AV:$AV,Weekly!$C$1)/60</f>
        <v>0</v>
      </c>
      <c r="L429" s="21">
        <f>+SUMIFS('nabati '!AY:AY,'nabati '!$BB:$BB,Weekly!$A429,'nabati '!$BC:$BC,Weekly!$C$1)/20</f>
        <v>0</v>
      </c>
      <c r="M429" s="363">
        <f>+SUMIFS('nabati '!BF:BF,'nabati '!$BI:$BI,Weekly!$A429,'nabati '!$BG:$BG,Weekly!$C$1)/6</f>
        <v>0</v>
      </c>
      <c r="N429" s="364">
        <f>+SUMIFS('nabati '!BM:BM,'nabati '!BP:BP,Weekly!$A429,'nabati '!BN:BN,Weekly!$C$1)/6</f>
        <v>0</v>
      </c>
      <c r="O429" s="346">
        <f t="shared" si="33"/>
        <v>1259</v>
      </c>
    </row>
    <row r="430" spans="1:15" s="267" customFormat="1" ht="15.75" hidden="1" outlineLevel="1">
      <c r="A430" s="108" t="s">
        <v>553</v>
      </c>
      <c r="B430" s="108" t="s">
        <v>31</v>
      </c>
      <c r="C430" s="65" t="s">
        <v>554</v>
      </c>
      <c r="D430" s="359" t="s">
        <v>678</v>
      </c>
      <c r="E430" s="21">
        <f>+SUMIFS('nabati '!B:B,'nabati '!$E:$E,Weekly!$A430,'nabati '!$F:$F,Weekly!$C$1)/6</f>
        <v>0</v>
      </c>
      <c r="F430" s="21">
        <f>+SUMIFS('nabati '!I:I,'nabati '!$L:$L,Weekly!$A430,'nabati '!$M:$M,Weekly!$C$1)/6</f>
        <v>0</v>
      </c>
      <c r="G430" s="21">
        <f>+SUMIFS('nabati '!P:P,'nabati '!$S:$S,Weekly!$A430,'nabati '!$T:$T,Weekly!$C$1)/60</f>
        <v>0</v>
      </c>
      <c r="H430" s="21">
        <f>+SUMIFS('nabati '!W:W,'nabati '!$Z:$Z,Weekly!$A430,'nabati '!$AA:$AA,Weekly!$C$1)/6</f>
        <v>0</v>
      </c>
      <c r="I430" s="21">
        <f>+SUMIFS('nabati '!AD:AD,'nabati '!$AG:$AG,Weekly!$A430,'nabati '!$AH:$AH,Weekly!$C$1)/60</f>
        <v>0</v>
      </c>
      <c r="J430" s="21">
        <f>+SUMIFS('nabati '!AK:AK,'nabati '!$AN:$AN,Weekly!$A430,'nabati '!$AO:$AO,Weekly!$C$1)/60</f>
        <v>0</v>
      </c>
      <c r="K430" s="21">
        <f>+SUMIFS('nabati '!AR:AR,'nabati '!$AU:$AU,Weekly!$A430,'nabati '!$AV:$AV,Weekly!$C$1)/60</f>
        <v>0</v>
      </c>
      <c r="L430" s="21">
        <f>+SUMIFS('nabati '!AY:AY,'nabati '!$BB:$BB,Weekly!$A430,'nabati '!$BC:$BC,Weekly!$C$1)/20</f>
        <v>0</v>
      </c>
      <c r="M430" s="363">
        <f>+SUMIFS('nabati '!BF:BF,'nabati '!$BI:$BI,Weekly!$A430,'nabati '!$BG:$BG,Weekly!$C$1)/6</f>
        <v>0</v>
      </c>
      <c r="N430" s="364">
        <f>+SUMIFS('nabati '!BM:BM,'nabati '!BP:BP,Weekly!$A430,'nabati '!BN:BN,Weekly!$C$1)/6</f>
        <v>0</v>
      </c>
      <c r="O430" s="339">
        <f t="shared" si="33"/>
        <v>0</v>
      </c>
    </row>
    <row r="431" spans="1:15" s="267" customFormat="1" ht="15.75" hidden="1" outlineLevel="1">
      <c r="A431" s="108" t="s">
        <v>555</v>
      </c>
      <c r="B431" s="108" t="s">
        <v>31</v>
      </c>
      <c r="C431" s="65" t="s">
        <v>556</v>
      </c>
      <c r="D431" s="359" t="s">
        <v>678</v>
      </c>
      <c r="E431" s="21">
        <f>+SUMIFS('nabati '!B:B,'nabati '!$E:$E,Weekly!$A431,'nabati '!$F:$F,Weekly!$C$1)/6</f>
        <v>5</v>
      </c>
      <c r="F431" s="21">
        <f>+SUMIFS('nabati '!I:I,'nabati '!$L:$L,Weekly!$A431,'nabati '!$M:$M,Weekly!$C$1)/6</f>
        <v>2</v>
      </c>
      <c r="G431" s="21">
        <f>+SUMIFS('nabati '!P:P,'nabati '!$S:$S,Weekly!$A431,'nabati '!$T:$T,Weekly!$C$1)/60</f>
        <v>0</v>
      </c>
      <c r="H431" s="21">
        <f>+SUMIFS('nabati '!W:W,'nabati '!$Z:$Z,Weekly!$A431,'nabati '!$AA:$AA,Weekly!$C$1)/6</f>
        <v>0</v>
      </c>
      <c r="I431" s="21">
        <f>+SUMIFS('nabati '!AD:AD,'nabati '!$AG:$AG,Weekly!$A431,'nabati '!$AH:$AH,Weekly!$C$1)/60</f>
        <v>0</v>
      </c>
      <c r="J431" s="21">
        <f>+SUMIFS('nabati '!AK:AK,'nabati '!$AN:$AN,Weekly!$A431,'nabati '!$AO:$AO,Weekly!$C$1)/60</f>
        <v>0</v>
      </c>
      <c r="K431" s="21">
        <f>+SUMIFS('nabati '!AR:AR,'nabati '!$AU:$AU,Weekly!$A431,'nabati '!$AV:$AV,Weekly!$C$1)/60</f>
        <v>0</v>
      </c>
      <c r="L431" s="21">
        <f>+SUMIFS('nabati '!AY:AY,'nabati '!$BB:$BB,Weekly!$A431,'nabati '!$BC:$BC,Weekly!$C$1)/20</f>
        <v>0</v>
      </c>
      <c r="M431" s="363">
        <f>+SUMIFS('nabati '!BF:BF,'nabati '!$BI:$BI,Weekly!$A431,'nabati '!$BG:$BG,Weekly!$C$1)/6</f>
        <v>0</v>
      </c>
      <c r="N431" s="364">
        <f>+SUMIFS('nabati '!BM:BM,'nabati '!BP:BP,Weekly!$A431,'nabati '!BN:BN,Weekly!$C$1)/6</f>
        <v>0</v>
      </c>
      <c r="O431" s="346">
        <f t="shared" si="33"/>
        <v>1010.9</v>
      </c>
    </row>
    <row r="432" spans="1:15" s="267" customFormat="1" ht="15.75" hidden="1" outlineLevel="1">
      <c r="A432" s="108" t="s">
        <v>557</v>
      </c>
      <c r="B432" s="108" t="s">
        <v>31</v>
      </c>
      <c r="C432" s="65" t="s">
        <v>558</v>
      </c>
      <c r="D432" s="359" t="s">
        <v>678</v>
      </c>
      <c r="E432" s="21">
        <f>+SUMIFS('nabati '!B:B,'nabati '!$E:$E,Weekly!$A432,'nabati '!$F:$F,Weekly!$C$1)/6</f>
        <v>20</v>
      </c>
      <c r="F432" s="21">
        <f>+SUMIFS('nabati '!I:I,'nabati '!$L:$L,Weekly!$A432,'nabati '!$M:$M,Weekly!$C$1)/6</f>
        <v>0</v>
      </c>
      <c r="G432" s="21">
        <f>+SUMIFS('nabati '!P:P,'nabati '!$S:$S,Weekly!$A432,'nabati '!$T:$T,Weekly!$C$1)/60</f>
        <v>0</v>
      </c>
      <c r="H432" s="21">
        <f>+SUMIFS('nabati '!W:W,'nabati '!$Z:$Z,Weekly!$A432,'nabati '!$AA:$AA,Weekly!$C$1)/6</f>
        <v>0</v>
      </c>
      <c r="I432" s="21">
        <f>+SUMIFS('nabati '!AD:AD,'nabati '!$AG:$AG,Weekly!$A432,'nabati '!$AH:$AH,Weekly!$C$1)/60</f>
        <v>0</v>
      </c>
      <c r="J432" s="21">
        <f>+SUMIFS('nabati '!AK:AK,'nabati '!$AN:$AN,Weekly!$A432,'nabati '!$AO:$AO,Weekly!$C$1)/60</f>
        <v>0</v>
      </c>
      <c r="K432" s="21">
        <f>+SUMIFS('nabati '!AR:AR,'nabati '!$AU:$AU,Weekly!$A432,'nabati '!$AV:$AV,Weekly!$C$1)/60</f>
        <v>0</v>
      </c>
      <c r="L432" s="21">
        <f>+SUMIFS('nabati '!AY:AY,'nabati '!$BB:$BB,Weekly!$A432,'nabati '!$BC:$BC,Weekly!$C$1)/20</f>
        <v>0</v>
      </c>
      <c r="M432" s="363">
        <f>+SUMIFS('nabati '!BF:BF,'nabati '!$BI:$BI,Weekly!$A432,'nabati '!$BG:$BG,Weekly!$C$1)/6</f>
        <v>0</v>
      </c>
      <c r="N432" s="364">
        <f>+SUMIFS('nabati '!BM:BM,'nabati '!BP:BP,Weekly!$A432,'nabati '!BN:BN,Weekly!$C$1)/6</f>
        <v>0</v>
      </c>
      <c r="O432" s="346">
        <f t="shared" si="33"/>
        <v>2518</v>
      </c>
    </row>
    <row r="433" spans="1:15" s="267" customFormat="1" ht="15.75" hidden="1" outlineLevel="1">
      <c r="A433" s="108" t="s">
        <v>559</v>
      </c>
      <c r="B433" s="108" t="s">
        <v>31</v>
      </c>
      <c r="C433" s="65" t="s">
        <v>560</v>
      </c>
      <c r="D433" s="359" t="s">
        <v>678</v>
      </c>
      <c r="E433" s="21">
        <f>+SUMIFS('nabati '!B:B,'nabati '!$E:$E,Weekly!$A433,'nabati '!$F:$F,Weekly!$C$1)/6</f>
        <v>5</v>
      </c>
      <c r="F433" s="21">
        <f>+SUMIFS('nabati '!I:I,'nabati '!$L:$L,Weekly!$A433,'nabati '!$M:$M,Weekly!$C$1)/6</f>
        <v>5</v>
      </c>
      <c r="G433" s="21">
        <f>+SUMIFS('nabati '!P:P,'nabati '!$S:$S,Weekly!$A433,'nabati '!$T:$T,Weekly!$C$1)/60</f>
        <v>0</v>
      </c>
      <c r="H433" s="21">
        <f>+SUMIFS('nabati '!W:W,'nabati '!$Z:$Z,Weekly!$A433,'nabati '!$AA:$AA,Weekly!$C$1)/6</f>
        <v>0</v>
      </c>
      <c r="I433" s="21">
        <f>+SUMIFS('nabati '!AD:AD,'nabati '!$AG:$AG,Weekly!$A433,'nabati '!$AH:$AH,Weekly!$C$1)/60</f>
        <v>0</v>
      </c>
      <c r="J433" s="21">
        <f>+SUMIFS('nabati '!AK:AK,'nabati '!$AN:$AN,Weekly!$A433,'nabati '!$AO:$AO,Weekly!$C$1)/60</f>
        <v>0</v>
      </c>
      <c r="K433" s="21">
        <f>+SUMIFS('nabati '!AR:AR,'nabati '!$AU:$AU,Weekly!$A433,'nabati '!$AV:$AV,Weekly!$C$1)/60</f>
        <v>0</v>
      </c>
      <c r="L433" s="21">
        <f>+SUMIFS('nabati '!AY:AY,'nabati '!$BB:$BB,Weekly!$A433,'nabati '!$BC:$BC,Weekly!$C$1)/20</f>
        <v>0</v>
      </c>
      <c r="M433" s="363">
        <f>+SUMIFS('nabati '!BF:BF,'nabati '!$BI:$BI,Weekly!$A433,'nabati '!$BG:$BG,Weekly!$C$1)/6</f>
        <v>0</v>
      </c>
      <c r="N433" s="364">
        <f>+SUMIFS('nabati '!BM:BM,'nabati '!BP:BP,Weekly!$A433,'nabati '!BN:BN,Weekly!$C$1)/6</f>
        <v>0</v>
      </c>
      <c r="O433" s="346">
        <f t="shared" si="33"/>
        <v>1583</v>
      </c>
    </row>
    <row r="434" spans="1:15" s="267" customFormat="1" ht="15.75" hidden="1" outlineLevel="1">
      <c r="A434" s="108" t="s">
        <v>561</v>
      </c>
      <c r="B434" s="108" t="s">
        <v>31</v>
      </c>
      <c r="C434" s="65" t="s">
        <v>562</v>
      </c>
      <c r="D434" s="359" t="s">
        <v>678</v>
      </c>
      <c r="E434" s="21">
        <f>+SUMIFS('nabati '!B:B,'nabati '!$E:$E,Weekly!$A434,'nabati '!$F:$F,Weekly!$C$1)/6</f>
        <v>0</v>
      </c>
      <c r="F434" s="21">
        <f>+SUMIFS('nabati '!I:I,'nabati '!$L:$L,Weekly!$A434,'nabati '!$M:$M,Weekly!$C$1)/6</f>
        <v>3</v>
      </c>
      <c r="G434" s="21">
        <f>+SUMIFS('nabati '!P:P,'nabati '!$S:$S,Weekly!$A434,'nabati '!$T:$T,Weekly!$C$1)/60</f>
        <v>0</v>
      </c>
      <c r="H434" s="21">
        <f>+SUMIFS('nabati '!W:W,'nabati '!$Z:$Z,Weekly!$A434,'nabati '!$AA:$AA,Weekly!$C$1)/6</f>
        <v>0</v>
      </c>
      <c r="I434" s="21">
        <f>+SUMIFS('nabati '!AD:AD,'nabati '!$AG:$AG,Weekly!$A434,'nabati '!$AH:$AH,Weekly!$C$1)/60</f>
        <v>0</v>
      </c>
      <c r="J434" s="21">
        <f>+SUMIFS('nabati '!AK:AK,'nabati '!$AN:$AN,Weekly!$A434,'nabati '!$AO:$AO,Weekly!$C$1)/60</f>
        <v>0</v>
      </c>
      <c r="K434" s="21">
        <f>+SUMIFS('nabati '!AR:AR,'nabati '!$AU:$AU,Weekly!$A434,'nabati '!$AV:$AV,Weekly!$C$1)/60</f>
        <v>0</v>
      </c>
      <c r="L434" s="21">
        <f>+SUMIFS('nabati '!AY:AY,'nabati '!$BB:$BB,Weekly!$A434,'nabati '!$BC:$BC,Weekly!$C$1)/20</f>
        <v>0</v>
      </c>
      <c r="M434" s="363">
        <f>+SUMIFS('nabati '!BF:BF,'nabati '!$BI:$BI,Weekly!$A434,'nabati '!$BG:$BG,Weekly!$C$1)/6</f>
        <v>0</v>
      </c>
      <c r="N434" s="364">
        <f>+SUMIFS('nabati '!BM:BM,'nabati '!BP:BP,Weekly!$A434,'nabati '!BN:BN,Weekly!$C$1)/6</f>
        <v>0</v>
      </c>
      <c r="O434" s="346">
        <f t="shared" si="33"/>
        <v>572.09999999999991</v>
      </c>
    </row>
    <row r="435" spans="1:15" s="267" customFormat="1" ht="15.75" hidden="1" outlineLevel="1">
      <c r="A435" s="108" t="s">
        <v>563</v>
      </c>
      <c r="B435" s="108" t="s">
        <v>31</v>
      </c>
      <c r="C435" s="65" t="s">
        <v>564</v>
      </c>
      <c r="D435" s="359" t="s">
        <v>678</v>
      </c>
      <c r="E435" s="21">
        <f>+SUMIFS('nabati '!B:B,'nabati '!$E:$E,Weekly!$A435,'nabati '!$F:$F,Weekly!$C$1)/6</f>
        <v>0</v>
      </c>
      <c r="F435" s="21">
        <f>+SUMIFS('nabati '!I:I,'nabati '!$L:$L,Weekly!$A435,'nabati '!$M:$M,Weekly!$C$1)/6</f>
        <v>0</v>
      </c>
      <c r="G435" s="21">
        <f>+SUMIFS('nabati '!P:P,'nabati '!$S:$S,Weekly!$A435,'nabati '!$T:$T,Weekly!$C$1)/60</f>
        <v>0</v>
      </c>
      <c r="H435" s="21">
        <f>+SUMIFS('nabati '!W:W,'nabati '!$Z:$Z,Weekly!$A435,'nabati '!$AA:$AA,Weekly!$C$1)/6</f>
        <v>0</v>
      </c>
      <c r="I435" s="21">
        <f>+SUMIFS('nabati '!AD:AD,'nabati '!$AG:$AG,Weekly!$A435,'nabati '!$AH:$AH,Weekly!$C$1)/60</f>
        <v>0</v>
      </c>
      <c r="J435" s="21">
        <f>+SUMIFS('nabati '!AK:AK,'nabati '!$AN:$AN,Weekly!$A435,'nabati '!$AO:$AO,Weekly!$C$1)/60</f>
        <v>0</v>
      </c>
      <c r="K435" s="21">
        <f>+SUMIFS('nabati '!AR:AR,'nabati '!$AU:$AU,Weekly!$A435,'nabati '!$AV:$AV,Weekly!$C$1)/60</f>
        <v>0</v>
      </c>
      <c r="L435" s="21">
        <f>+SUMIFS('nabati '!AY:AY,'nabati '!$BB:$BB,Weekly!$A435,'nabati '!$BC:$BC,Weekly!$C$1)/20</f>
        <v>0</v>
      </c>
      <c r="M435" s="363">
        <f>+SUMIFS('nabati '!BF:BF,'nabati '!$BI:$BI,Weekly!$A435,'nabati '!$BG:$BG,Weekly!$C$1)/6</f>
        <v>0</v>
      </c>
      <c r="N435" s="364">
        <f>+SUMIFS('nabati '!BM:BM,'nabati '!BP:BP,Weekly!$A435,'nabati '!BN:BN,Weekly!$C$1)/6</f>
        <v>0</v>
      </c>
      <c r="O435" s="346">
        <f t="shared" si="33"/>
        <v>0</v>
      </c>
    </row>
    <row r="436" spans="1:15" s="267" customFormat="1" ht="15.75" hidden="1" outlineLevel="1">
      <c r="A436" s="108" t="s">
        <v>565</v>
      </c>
      <c r="B436" s="108" t="s">
        <v>31</v>
      </c>
      <c r="C436" s="65" t="s">
        <v>566</v>
      </c>
      <c r="D436" s="359" t="s">
        <v>678</v>
      </c>
      <c r="E436" s="21">
        <f>+SUMIFS('nabati '!B:B,'nabati '!$E:$E,Weekly!$A436,'nabati '!$F:$F,Weekly!$C$1)/6</f>
        <v>3</v>
      </c>
      <c r="F436" s="21">
        <f>+SUMIFS('nabati '!I:I,'nabati '!$L:$L,Weekly!$A436,'nabati '!$M:$M,Weekly!$C$1)/6</f>
        <v>2</v>
      </c>
      <c r="G436" s="21">
        <f>+SUMIFS('nabati '!P:P,'nabati '!$S:$S,Weekly!$A436,'nabati '!$T:$T,Weekly!$C$1)/60</f>
        <v>0</v>
      </c>
      <c r="H436" s="21">
        <f>+SUMIFS('nabati '!W:W,'nabati '!$Z:$Z,Weekly!$A436,'nabati '!$AA:$AA,Weekly!$C$1)/6</f>
        <v>0</v>
      </c>
      <c r="I436" s="21">
        <f>+SUMIFS('nabati '!AD:AD,'nabati '!$AG:$AG,Weekly!$A436,'nabati '!$AH:$AH,Weekly!$C$1)/60</f>
        <v>0</v>
      </c>
      <c r="J436" s="21">
        <f>+SUMIFS('nabati '!AK:AK,'nabati '!$AN:$AN,Weekly!$A436,'nabati '!$AO:$AO,Weekly!$C$1)/60</f>
        <v>0</v>
      </c>
      <c r="K436" s="21">
        <f>+SUMIFS('nabati '!AR:AR,'nabati '!$AU:$AU,Weekly!$A436,'nabati '!$AV:$AV,Weekly!$C$1)/60</f>
        <v>0</v>
      </c>
      <c r="L436" s="21">
        <f>+SUMIFS('nabati '!AY:AY,'nabati '!$BB:$BB,Weekly!$A436,'nabati '!$BC:$BC,Weekly!$C$1)/20</f>
        <v>0</v>
      </c>
      <c r="M436" s="363">
        <f>+SUMIFS('nabati '!BF:BF,'nabati '!$BI:$BI,Weekly!$A436,'nabati '!$BG:$BG,Weekly!$C$1)/6</f>
        <v>0</v>
      </c>
      <c r="N436" s="364">
        <f>+SUMIFS('nabati '!BM:BM,'nabati '!BP:BP,Weekly!$A436,'nabati '!BN:BN,Weekly!$C$1)/6</f>
        <v>0</v>
      </c>
      <c r="O436" s="346">
        <f t="shared" si="33"/>
        <v>759.1</v>
      </c>
    </row>
    <row r="437" spans="1:15" s="267" customFormat="1" ht="15.75" hidden="1" outlineLevel="1">
      <c r="A437" s="108" t="s">
        <v>567</v>
      </c>
      <c r="B437" s="108" t="s">
        <v>31</v>
      </c>
      <c r="C437" s="65" t="s">
        <v>568</v>
      </c>
      <c r="D437" s="359" t="s">
        <v>678</v>
      </c>
      <c r="E437" s="21">
        <f>+SUMIFS('nabati '!B:B,'nabati '!$E:$E,Weekly!$A437,'nabati '!$F:$F,Weekly!$C$1)/6</f>
        <v>0</v>
      </c>
      <c r="F437" s="21">
        <f>+SUMIFS('nabati '!I:I,'nabati '!$L:$L,Weekly!$A437,'nabati '!$M:$M,Weekly!$C$1)/6</f>
        <v>0</v>
      </c>
      <c r="G437" s="21">
        <f>+SUMIFS('nabati '!P:P,'nabati '!$S:$S,Weekly!$A437,'nabati '!$T:$T,Weekly!$C$1)/60</f>
        <v>0</v>
      </c>
      <c r="H437" s="21">
        <f>+SUMIFS('nabati '!W:W,'nabati '!$Z:$Z,Weekly!$A437,'nabati '!$AA:$AA,Weekly!$C$1)/6</f>
        <v>0</v>
      </c>
      <c r="I437" s="21">
        <f>+SUMIFS('nabati '!AD:AD,'nabati '!$AG:$AG,Weekly!$A437,'nabati '!$AH:$AH,Weekly!$C$1)/60</f>
        <v>0</v>
      </c>
      <c r="J437" s="21">
        <f>+SUMIFS('nabati '!AK:AK,'nabati '!$AN:$AN,Weekly!$A437,'nabati '!$AO:$AO,Weekly!$C$1)/60</f>
        <v>0</v>
      </c>
      <c r="K437" s="21">
        <f>+SUMIFS('nabati '!AR:AR,'nabati '!$AU:$AU,Weekly!$A437,'nabati '!$AV:$AV,Weekly!$C$1)/60</f>
        <v>0</v>
      </c>
      <c r="L437" s="21">
        <f>+SUMIFS('nabati '!AY:AY,'nabati '!$BB:$BB,Weekly!$A437,'nabati '!$BC:$BC,Weekly!$C$1)/20</f>
        <v>0</v>
      </c>
      <c r="M437" s="363">
        <f>+SUMIFS('nabati '!BF:BF,'nabati '!$BI:$BI,Weekly!$A437,'nabati '!$BG:$BG,Weekly!$C$1)/6</f>
        <v>0</v>
      </c>
      <c r="N437" s="364">
        <f>+SUMIFS('nabati '!BM:BM,'nabati '!BP:BP,Weekly!$A437,'nabati '!BN:BN,Weekly!$C$1)/6</f>
        <v>0</v>
      </c>
      <c r="O437" s="346">
        <f t="shared" si="33"/>
        <v>0</v>
      </c>
    </row>
    <row r="438" spans="1:15" s="267" customFormat="1" ht="15.75" hidden="1" outlineLevel="1">
      <c r="A438" s="108" t="s">
        <v>569</v>
      </c>
      <c r="B438" s="108" t="s">
        <v>31</v>
      </c>
      <c r="C438" s="65" t="s">
        <v>570</v>
      </c>
      <c r="D438" s="359" t="s">
        <v>678</v>
      </c>
      <c r="E438" s="21">
        <f>+SUMIFS('nabati '!B:B,'nabati '!$E:$E,Weekly!$A438,'nabati '!$F:$F,Weekly!$C$1)/6</f>
        <v>2</v>
      </c>
      <c r="F438" s="21">
        <f>+SUMIFS('nabati '!I:I,'nabati '!$L:$L,Weekly!$A438,'nabati '!$M:$M,Weekly!$C$1)/6</f>
        <v>0</v>
      </c>
      <c r="G438" s="21">
        <f>+SUMIFS('nabati '!P:P,'nabati '!$S:$S,Weekly!$A438,'nabati '!$T:$T,Weekly!$C$1)/60</f>
        <v>0</v>
      </c>
      <c r="H438" s="21">
        <f>+SUMIFS('nabati '!W:W,'nabati '!$Z:$Z,Weekly!$A438,'nabati '!$AA:$AA,Weekly!$C$1)/6</f>
        <v>0</v>
      </c>
      <c r="I438" s="21">
        <f>+SUMIFS('nabati '!AD:AD,'nabati '!$AG:$AG,Weekly!$A438,'nabati '!$AH:$AH,Weekly!$C$1)/60</f>
        <v>0</v>
      </c>
      <c r="J438" s="21">
        <f>+SUMIFS('nabati '!AK:AK,'nabati '!$AN:$AN,Weekly!$A438,'nabati '!$AO:$AO,Weekly!$C$1)/60</f>
        <v>0</v>
      </c>
      <c r="K438" s="21">
        <f>+SUMIFS('nabati '!AR:AR,'nabati '!$AU:$AU,Weekly!$A438,'nabati '!$AV:$AV,Weekly!$C$1)/60</f>
        <v>0</v>
      </c>
      <c r="L438" s="21">
        <f>+SUMIFS('nabati '!AY:AY,'nabati '!$BB:$BB,Weekly!$A438,'nabati '!$BC:$BC,Weekly!$C$1)/20</f>
        <v>0</v>
      </c>
      <c r="M438" s="363">
        <f>+SUMIFS('nabati '!BF:BF,'nabati '!$BI:$BI,Weekly!$A438,'nabati '!$BG:$BG,Weekly!$C$1)/6</f>
        <v>0</v>
      </c>
      <c r="N438" s="364">
        <f>+SUMIFS('nabati '!BM:BM,'nabati '!BP:BP,Weekly!$A438,'nabati '!BN:BN,Weekly!$C$1)/6</f>
        <v>0</v>
      </c>
      <c r="O438" s="346">
        <f t="shared" si="33"/>
        <v>251.8</v>
      </c>
    </row>
    <row r="439" spans="1:15" s="267" customFormat="1" ht="15.75" hidden="1" outlineLevel="1">
      <c r="A439" s="108" t="s">
        <v>571</v>
      </c>
      <c r="B439" s="108" t="s">
        <v>31</v>
      </c>
      <c r="C439" s="162" t="s">
        <v>572</v>
      </c>
      <c r="D439" s="359" t="s">
        <v>678</v>
      </c>
      <c r="E439" s="21">
        <f>+SUMIFS('nabati '!B:B,'nabati '!$E:$E,Weekly!$A439,'nabati '!$F:$F,Weekly!$C$1)/6</f>
        <v>0</v>
      </c>
      <c r="F439" s="21">
        <f>+SUMIFS('nabati '!I:I,'nabati '!$L:$L,Weekly!$A439,'nabati '!$M:$M,Weekly!$C$1)/6</f>
        <v>0</v>
      </c>
      <c r="G439" s="21">
        <f>+SUMIFS('nabati '!P:P,'nabati '!$S:$S,Weekly!$A439,'nabati '!$T:$T,Weekly!$C$1)/60</f>
        <v>0</v>
      </c>
      <c r="H439" s="21">
        <f>+SUMIFS('nabati '!W:W,'nabati '!$Z:$Z,Weekly!$A439,'nabati '!$AA:$AA,Weekly!$C$1)/6</f>
        <v>0</v>
      </c>
      <c r="I439" s="21">
        <f>+SUMIFS('nabati '!AD:AD,'nabati '!$AG:$AG,Weekly!$A439,'nabati '!$AH:$AH,Weekly!$C$1)/60</f>
        <v>0</v>
      </c>
      <c r="J439" s="21">
        <f>+SUMIFS('nabati '!AK:AK,'nabati '!$AN:$AN,Weekly!$A439,'nabati '!$AO:$AO,Weekly!$C$1)/60</f>
        <v>0</v>
      </c>
      <c r="K439" s="21">
        <f>+SUMIFS('nabati '!AR:AR,'nabati '!$AU:$AU,Weekly!$A439,'nabati '!$AV:$AV,Weekly!$C$1)/60</f>
        <v>0</v>
      </c>
      <c r="L439" s="21">
        <f>+SUMIFS('nabati '!AY:AY,'nabati '!$BB:$BB,Weekly!$A439,'nabati '!$BC:$BC,Weekly!$C$1)/20</f>
        <v>0</v>
      </c>
      <c r="M439" s="363">
        <f>+SUMIFS('nabati '!BF:BF,'nabati '!$BI:$BI,Weekly!$A439,'nabati '!$BG:$BG,Weekly!$C$1)/6</f>
        <v>0</v>
      </c>
      <c r="N439" s="364">
        <f>+SUMIFS('nabati '!BM:BM,'nabati '!BP:BP,Weekly!$A439,'nabati '!BN:BN,Weekly!$C$1)/6</f>
        <v>0</v>
      </c>
      <c r="O439" s="346">
        <f t="shared" si="33"/>
        <v>0</v>
      </c>
    </row>
    <row r="440" spans="1:15" s="267" customFormat="1" ht="15.75" hidden="1" outlineLevel="1">
      <c r="A440" s="108">
        <v>9205</v>
      </c>
      <c r="B440" s="108" t="s">
        <v>53</v>
      </c>
      <c r="C440" s="65" t="s">
        <v>573</v>
      </c>
      <c r="D440" s="359" t="s">
        <v>678</v>
      </c>
      <c r="E440" s="21">
        <f>+SUMIFS('nabati '!B:B,'nabati '!$E:$E,Weekly!$A440,'nabati '!$F:$F,Weekly!$C$1)/6</f>
        <v>0</v>
      </c>
      <c r="F440" s="21">
        <f>+SUMIFS('nabati '!I:I,'nabati '!$L:$L,Weekly!$A440,'nabati '!$M:$M,Weekly!$C$1)/6</f>
        <v>0</v>
      </c>
      <c r="G440" s="21">
        <f>+SUMIFS('nabati '!P:P,'nabati '!$S:$S,Weekly!$A440,'nabati '!$T:$T,Weekly!$C$1)/60</f>
        <v>0</v>
      </c>
      <c r="H440" s="21">
        <f>+SUMIFS('nabati '!W:W,'nabati '!$Z:$Z,Weekly!$A440,'nabati '!$AA:$AA,Weekly!$C$1)/6</f>
        <v>0</v>
      </c>
      <c r="I440" s="21">
        <f>+SUMIFS('nabati '!AD:AD,'nabati '!$AG:$AG,Weekly!$A440,'nabati '!$AH:$AH,Weekly!$C$1)/60</f>
        <v>0</v>
      </c>
      <c r="J440" s="21">
        <f>+SUMIFS('nabati '!AK:AK,'nabati '!$AN:$AN,Weekly!$A440,'nabati '!$AO:$AO,Weekly!$C$1)/60</f>
        <v>0</v>
      </c>
      <c r="K440" s="21">
        <f>+SUMIFS('nabati '!AR:AR,'nabati '!$AU:$AU,Weekly!$A440,'nabati '!$AV:$AV,Weekly!$C$1)/60</f>
        <v>0</v>
      </c>
      <c r="L440" s="21">
        <f>+SUMIFS('nabati '!AY:AY,'nabati '!$BB:$BB,Weekly!$A440,'nabati '!$BC:$BC,Weekly!$C$1)/20</f>
        <v>0</v>
      </c>
      <c r="M440" s="344">
        <f>+SUMIFS('nabati '!BF:BF,'nabati '!$BI:$BI,Weekly!$A440,'nabati '!$BG:$BG,Weekly!$C$1)/6</f>
        <v>0</v>
      </c>
      <c r="N440" s="345">
        <f>+SUMIFS('nabati '!BM:BM,'nabati '!BP:BP,Weekly!$A440,'nabati '!BN:BN,Weekly!$C$1)/6</f>
        <v>0</v>
      </c>
      <c r="O440" s="346">
        <f t="shared" si="33"/>
        <v>0</v>
      </c>
    </row>
    <row r="441" spans="1:15" s="267" customFormat="1" ht="15.75" hidden="1" outlineLevel="1">
      <c r="A441" s="108">
        <v>9206</v>
      </c>
      <c r="B441" s="108" t="s">
        <v>53</v>
      </c>
      <c r="C441" s="65" t="s">
        <v>574</v>
      </c>
      <c r="D441" s="359" t="s">
        <v>678</v>
      </c>
      <c r="E441" s="21">
        <f>+SUMIFS('nabati '!B:B,'nabati '!$E:$E,Weekly!$A441,'nabati '!$F:$F,Weekly!$C$1)/6</f>
        <v>0</v>
      </c>
      <c r="F441" s="21">
        <f>+SUMIFS('nabati '!I:I,'nabati '!$L:$L,Weekly!$A441,'nabati '!$M:$M,Weekly!$C$1)/6</f>
        <v>0</v>
      </c>
      <c r="G441" s="21">
        <f>+SUMIFS('nabati '!P:P,'nabati '!$S:$S,Weekly!$A441,'nabati '!$T:$T,Weekly!$C$1)/60</f>
        <v>0</v>
      </c>
      <c r="H441" s="21">
        <f>+SUMIFS('nabati '!W:W,'nabati '!$Z:$Z,Weekly!$A441,'nabati '!$AA:$AA,Weekly!$C$1)/6</f>
        <v>0</v>
      </c>
      <c r="I441" s="21">
        <f>+SUMIFS('nabati '!AD:AD,'nabati '!$AG:$AG,Weekly!$A441,'nabati '!$AH:$AH,Weekly!$C$1)/60</f>
        <v>0</v>
      </c>
      <c r="J441" s="21">
        <f>+SUMIFS('nabati '!AK:AK,'nabati '!$AN:$AN,Weekly!$A441,'nabati '!$AO:$AO,Weekly!$C$1)/60</f>
        <v>0</v>
      </c>
      <c r="K441" s="21">
        <f>+SUMIFS('nabati '!AR:AR,'nabati '!$AU:$AU,Weekly!$A441,'nabati '!$AV:$AV,Weekly!$C$1)/60</f>
        <v>0</v>
      </c>
      <c r="L441" s="21">
        <f>+SUMIFS('nabati '!AY:AY,'nabati '!$BB:$BB,Weekly!$A441,'nabati '!$BC:$BC,Weekly!$C$1)/20</f>
        <v>0</v>
      </c>
      <c r="M441" s="344">
        <f>+SUMIFS('nabati '!BF:BF,'nabati '!$BI:$BI,Weekly!$A441,'nabati '!$BG:$BG,Weekly!$C$1)/6</f>
        <v>0</v>
      </c>
      <c r="N441" s="345">
        <f>+SUMIFS('nabati '!BM:BM,'nabati '!BP:BP,Weekly!$A441,'nabati '!BN:BN,Weekly!$C$1)/6</f>
        <v>0</v>
      </c>
      <c r="O441" s="346">
        <f t="shared" si="33"/>
        <v>0</v>
      </c>
    </row>
    <row r="442" spans="1:15" s="267" customFormat="1" ht="15.75" hidden="1" outlineLevel="1">
      <c r="A442" s="108">
        <v>9208</v>
      </c>
      <c r="B442" s="108" t="s">
        <v>53</v>
      </c>
      <c r="C442" s="65" t="s">
        <v>575</v>
      </c>
      <c r="D442" s="359" t="s">
        <v>678</v>
      </c>
      <c r="E442" s="21">
        <f>+SUMIFS('nabati '!B:B,'nabati '!$E:$E,Weekly!$A442,'nabati '!$F:$F,Weekly!$C$1)/6</f>
        <v>1</v>
      </c>
      <c r="F442" s="21">
        <f>+SUMIFS('nabati '!I:I,'nabati '!$L:$L,Weekly!$A442,'nabati '!$M:$M,Weekly!$C$1)/6</f>
        <v>1</v>
      </c>
      <c r="G442" s="21">
        <f>+SUMIFS('nabati '!P:P,'nabati '!$S:$S,Weekly!$A442,'nabati '!$T:$T,Weekly!$C$1)/60</f>
        <v>0</v>
      </c>
      <c r="H442" s="21">
        <f>+SUMIFS('nabati '!W:W,'nabati '!$Z:$Z,Weekly!$A442,'nabati '!$AA:$AA,Weekly!$C$1)/6</f>
        <v>0</v>
      </c>
      <c r="I442" s="21">
        <f>+SUMIFS('nabati '!AD:AD,'nabati '!$AG:$AG,Weekly!$A442,'nabati '!$AH:$AH,Weekly!$C$1)/60</f>
        <v>0</v>
      </c>
      <c r="J442" s="21">
        <f>+SUMIFS('nabati '!AK:AK,'nabati '!$AN:$AN,Weekly!$A442,'nabati '!$AO:$AO,Weekly!$C$1)/60</f>
        <v>0</v>
      </c>
      <c r="K442" s="21">
        <f>+SUMIFS('nabati '!AR:AR,'nabati '!$AU:$AU,Weekly!$A442,'nabati '!$AV:$AV,Weekly!$C$1)/60</f>
        <v>0</v>
      </c>
      <c r="L442" s="21">
        <f>+SUMIFS('nabati '!AY:AY,'nabati '!$BB:$BB,Weekly!$A442,'nabati '!$BC:$BC,Weekly!$C$1)/20</f>
        <v>0</v>
      </c>
      <c r="M442" s="344">
        <f>+SUMIFS('nabati '!BF:BF,'nabati '!$BI:$BI,Weekly!$A442,'nabati '!$BG:$BG,Weekly!$C$1)/6</f>
        <v>0</v>
      </c>
      <c r="N442" s="345">
        <f>+SUMIFS('nabati '!BM:BM,'nabati '!BP:BP,Weekly!$A442,'nabati '!BN:BN,Weekly!$C$1)/6</f>
        <v>0</v>
      </c>
      <c r="O442" s="346">
        <f t="shared" si="33"/>
        <v>316.60000000000002</v>
      </c>
    </row>
    <row r="443" spans="1:15" s="267" customFormat="1" ht="15.75" hidden="1" outlineLevel="1">
      <c r="A443" s="108">
        <v>9210</v>
      </c>
      <c r="B443" s="108" t="s">
        <v>53</v>
      </c>
      <c r="C443" s="65" t="s">
        <v>576</v>
      </c>
      <c r="D443" s="359" t="s">
        <v>678</v>
      </c>
      <c r="E443" s="21">
        <f>+SUMIFS('nabati '!B:B,'nabati '!$E:$E,Weekly!$A443,'nabati '!$F:$F,Weekly!$C$1)/6</f>
        <v>1</v>
      </c>
      <c r="F443" s="21">
        <f>+SUMIFS('nabati '!I:I,'nabati '!$L:$L,Weekly!$A443,'nabati '!$M:$M,Weekly!$C$1)/6</f>
        <v>1</v>
      </c>
      <c r="G443" s="21">
        <f>+SUMIFS('nabati '!P:P,'nabati '!$S:$S,Weekly!$A443,'nabati '!$T:$T,Weekly!$C$1)/60</f>
        <v>0</v>
      </c>
      <c r="H443" s="21">
        <f>+SUMIFS('nabati '!W:W,'nabati '!$Z:$Z,Weekly!$A443,'nabati '!$AA:$AA,Weekly!$C$1)/6</f>
        <v>0</v>
      </c>
      <c r="I443" s="21">
        <f>+SUMIFS('nabati '!AD:AD,'nabati '!$AG:$AG,Weekly!$A443,'nabati '!$AH:$AH,Weekly!$C$1)/60</f>
        <v>0</v>
      </c>
      <c r="J443" s="21">
        <f>+SUMIFS('nabati '!AK:AK,'nabati '!$AN:$AN,Weekly!$A443,'nabati '!$AO:$AO,Weekly!$C$1)/60</f>
        <v>0</v>
      </c>
      <c r="K443" s="21">
        <f>+SUMIFS('nabati '!AR:AR,'nabati '!$AU:$AU,Weekly!$A443,'nabati '!$AV:$AV,Weekly!$C$1)/60</f>
        <v>0</v>
      </c>
      <c r="L443" s="21">
        <f>+SUMIFS('nabati '!AY:AY,'nabati '!$BB:$BB,Weekly!$A443,'nabati '!$BC:$BC,Weekly!$C$1)/20</f>
        <v>0</v>
      </c>
      <c r="M443" s="344">
        <f>+SUMIFS('nabati '!BF:BF,'nabati '!$BI:$BI,Weekly!$A443,'nabati '!$BG:$BG,Weekly!$C$1)/6</f>
        <v>0</v>
      </c>
      <c r="N443" s="345">
        <f>+SUMIFS('nabati '!BM:BM,'nabati '!BP:BP,Weekly!$A443,'nabati '!BN:BN,Weekly!$C$1)/6</f>
        <v>0</v>
      </c>
      <c r="O443" s="346">
        <f t="shared" si="33"/>
        <v>316.60000000000002</v>
      </c>
    </row>
    <row r="444" spans="1:15" s="267" customFormat="1" ht="15.75" hidden="1" outlineLevel="1">
      <c r="A444" s="108">
        <v>9309</v>
      </c>
      <c r="B444" s="108" t="s">
        <v>53</v>
      </c>
      <c r="C444" s="65" t="s">
        <v>577</v>
      </c>
      <c r="D444" s="359" t="s">
        <v>678</v>
      </c>
      <c r="E444" s="21">
        <f>+SUMIFS('nabati '!B:B,'nabati '!$E:$E,Weekly!$A444,'nabati '!$F:$F,Weekly!$C$1)/6</f>
        <v>0</v>
      </c>
      <c r="F444" s="21">
        <f>+SUMIFS('nabati '!I:I,'nabati '!$L:$L,Weekly!$A444,'nabati '!$M:$M,Weekly!$C$1)/6</f>
        <v>0</v>
      </c>
      <c r="G444" s="21">
        <f>+SUMIFS('nabati '!P:P,'nabati '!$S:$S,Weekly!$A444,'nabati '!$T:$T,Weekly!$C$1)/60</f>
        <v>0</v>
      </c>
      <c r="H444" s="21">
        <f>+SUMIFS('nabati '!W:W,'nabati '!$Z:$Z,Weekly!$A444,'nabati '!$AA:$AA,Weekly!$C$1)/6</f>
        <v>0</v>
      </c>
      <c r="I444" s="21">
        <f>+SUMIFS('nabati '!AD:AD,'nabati '!$AG:$AG,Weekly!$A444,'nabati '!$AH:$AH,Weekly!$C$1)/60</f>
        <v>0</v>
      </c>
      <c r="J444" s="21">
        <f>+SUMIFS('nabati '!AK:AK,'nabati '!$AN:$AN,Weekly!$A444,'nabati '!$AO:$AO,Weekly!$C$1)/60</f>
        <v>0</v>
      </c>
      <c r="K444" s="21">
        <f>+SUMIFS('nabati '!AR:AR,'nabati '!$AU:$AU,Weekly!$A444,'nabati '!$AV:$AV,Weekly!$C$1)/60</f>
        <v>0</v>
      </c>
      <c r="L444" s="21">
        <f>+SUMIFS('nabati '!AY:AY,'nabati '!$BB:$BB,Weekly!$A444,'nabati '!$BC:$BC,Weekly!$C$1)/20</f>
        <v>0</v>
      </c>
      <c r="M444" s="344">
        <f>+SUMIFS('nabati '!BF:BF,'nabati '!$BI:$BI,Weekly!$A444,'nabati '!$BG:$BG,Weekly!$C$1)/6</f>
        <v>0</v>
      </c>
      <c r="N444" s="345">
        <f>+SUMIFS('nabati '!BM:BM,'nabati '!BP:BP,Weekly!$A444,'nabati '!BN:BN,Weekly!$C$1)/6</f>
        <v>0</v>
      </c>
      <c r="O444" s="346">
        <f t="shared" si="33"/>
        <v>0</v>
      </c>
    </row>
    <row r="445" spans="1:15" s="267" customFormat="1" ht="15.75" hidden="1" outlineLevel="1">
      <c r="A445" s="108">
        <v>9311</v>
      </c>
      <c r="B445" s="108" t="s">
        <v>53</v>
      </c>
      <c r="C445" s="65" t="s">
        <v>578</v>
      </c>
      <c r="D445" s="359" t="s">
        <v>678</v>
      </c>
      <c r="E445" s="21">
        <f>+SUMIFS('nabati '!B:B,'nabati '!$E:$E,Weekly!$A445,'nabati '!$F:$F,Weekly!$C$1)/6</f>
        <v>0</v>
      </c>
      <c r="F445" s="21">
        <f>+SUMIFS('nabati '!I:I,'nabati '!$L:$L,Weekly!$A445,'nabati '!$M:$M,Weekly!$C$1)/6</f>
        <v>0</v>
      </c>
      <c r="G445" s="21">
        <f>+SUMIFS('nabati '!P:P,'nabati '!$S:$S,Weekly!$A445,'nabati '!$T:$T,Weekly!$C$1)/60</f>
        <v>0</v>
      </c>
      <c r="H445" s="21">
        <f>+SUMIFS('nabati '!W:W,'nabati '!$Z:$Z,Weekly!$A445,'nabati '!$AA:$AA,Weekly!$C$1)/6</f>
        <v>0</v>
      </c>
      <c r="I445" s="21">
        <f>+SUMIFS('nabati '!AD:AD,'nabati '!$AG:$AG,Weekly!$A445,'nabati '!$AH:$AH,Weekly!$C$1)/60</f>
        <v>0</v>
      </c>
      <c r="J445" s="21">
        <f>+SUMIFS('nabati '!AK:AK,'nabati '!$AN:$AN,Weekly!$A445,'nabati '!$AO:$AO,Weekly!$C$1)/60</f>
        <v>0</v>
      </c>
      <c r="K445" s="21">
        <f>+SUMIFS('nabati '!AR:AR,'nabati '!$AU:$AU,Weekly!$A445,'nabati '!$AV:$AV,Weekly!$C$1)/60</f>
        <v>0</v>
      </c>
      <c r="L445" s="21">
        <f>+SUMIFS('nabati '!AY:AY,'nabati '!$BB:$BB,Weekly!$A445,'nabati '!$BC:$BC,Weekly!$C$1)/20</f>
        <v>0</v>
      </c>
      <c r="M445" s="344">
        <f>+SUMIFS('nabati '!BF:BF,'nabati '!$BI:$BI,Weekly!$A445,'nabati '!$BG:$BG,Weekly!$C$1)/6</f>
        <v>0</v>
      </c>
      <c r="N445" s="345">
        <f>+SUMIFS('nabati '!BM:BM,'nabati '!BP:BP,Weekly!$A445,'nabati '!BN:BN,Weekly!$C$1)/6</f>
        <v>0</v>
      </c>
      <c r="O445" s="346">
        <f t="shared" si="33"/>
        <v>0</v>
      </c>
    </row>
    <row r="446" spans="1:15" s="267" customFormat="1" ht="15.75" hidden="1" outlineLevel="1">
      <c r="A446" s="108">
        <v>9313</v>
      </c>
      <c r="B446" s="108" t="s">
        <v>53</v>
      </c>
      <c r="C446" s="65" t="s">
        <v>579</v>
      </c>
      <c r="D446" s="359" t="s">
        <v>678</v>
      </c>
      <c r="E446" s="21">
        <f>+SUMIFS('nabati '!B:B,'nabati '!$E:$E,Weekly!$A446,'nabati '!$F:$F,Weekly!$C$1)/6</f>
        <v>2</v>
      </c>
      <c r="F446" s="21">
        <f>+SUMIFS('nabati '!I:I,'nabati '!$L:$L,Weekly!$A446,'nabati '!$M:$M,Weekly!$C$1)/6</f>
        <v>1</v>
      </c>
      <c r="G446" s="21">
        <f>+SUMIFS('nabati '!P:P,'nabati '!$S:$S,Weekly!$A446,'nabati '!$T:$T,Weekly!$C$1)/60</f>
        <v>0</v>
      </c>
      <c r="H446" s="21">
        <f>+SUMIFS('nabati '!W:W,'nabati '!$Z:$Z,Weekly!$A446,'nabati '!$AA:$AA,Weekly!$C$1)/6</f>
        <v>0</v>
      </c>
      <c r="I446" s="21">
        <f>+SUMIFS('nabati '!AD:AD,'nabati '!$AG:$AG,Weekly!$A446,'nabati '!$AH:$AH,Weekly!$C$1)/60</f>
        <v>0</v>
      </c>
      <c r="J446" s="21">
        <f>+SUMIFS('nabati '!AK:AK,'nabati '!$AN:$AN,Weekly!$A446,'nabati '!$AO:$AO,Weekly!$C$1)/60</f>
        <v>0</v>
      </c>
      <c r="K446" s="21">
        <f>+SUMIFS('nabati '!AR:AR,'nabati '!$AU:$AU,Weekly!$A446,'nabati '!$AV:$AV,Weekly!$C$1)/60</f>
        <v>0</v>
      </c>
      <c r="L446" s="21">
        <f>+SUMIFS('nabati '!AY:AY,'nabati '!$BB:$BB,Weekly!$A446,'nabati '!$BC:$BC,Weekly!$C$1)/20</f>
        <v>0</v>
      </c>
      <c r="M446" s="344">
        <f>+SUMIFS('nabati '!BF:BF,'nabati '!$BI:$BI,Weekly!$A446,'nabati '!$BG:$BG,Weekly!$C$1)/6</f>
        <v>0</v>
      </c>
      <c r="N446" s="345">
        <f>+SUMIFS('nabati '!BM:BM,'nabati '!BP:BP,Weekly!$A446,'nabati '!BN:BN,Weekly!$C$1)/6</f>
        <v>0</v>
      </c>
      <c r="O446" s="346">
        <f t="shared" si="33"/>
        <v>442.5</v>
      </c>
    </row>
    <row r="447" spans="1:15" s="267" customFormat="1" ht="15.75" hidden="1" outlineLevel="1">
      <c r="A447" s="108">
        <v>9314</v>
      </c>
      <c r="B447" s="108" t="s">
        <v>53</v>
      </c>
      <c r="C447" s="65" t="s">
        <v>580</v>
      </c>
      <c r="D447" s="359" t="s">
        <v>678</v>
      </c>
      <c r="E447" s="21">
        <f>+SUMIFS('nabati '!B:B,'nabati '!$E:$E,Weekly!$A447,'nabati '!$F:$F,Weekly!$C$1)/6</f>
        <v>0</v>
      </c>
      <c r="F447" s="21">
        <f>+SUMIFS('nabati '!I:I,'nabati '!$L:$L,Weekly!$A447,'nabati '!$M:$M,Weekly!$C$1)/6</f>
        <v>0</v>
      </c>
      <c r="G447" s="21">
        <f>+SUMIFS('nabati '!P:P,'nabati '!$S:$S,Weekly!$A447,'nabati '!$T:$T,Weekly!$C$1)/60</f>
        <v>0</v>
      </c>
      <c r="H447" s="21">
        <f>+SUMIFS('nabati '!W:W,'nabati '!$Z:$Z,Weekly!$A447,'nabati '!$AA:$AA,Weekly!$C$1)/6</f>
        <v>0</v>
      </c>
      <c r="I447" s="21">
        <f>+SUMIFS('nabati '!AD:AD,'nabati '!$AG:$AG,Weekly!$A447,'nabati '!$AH:$AH,Weekly!$C$1)/60</f>
        <v>0</v>
      </c>
      <c r="J447" s="21">
        <f>+SUMIFS('nabati '!AK:AK,'nabati '!$AN:$AN,Weekly!$A447,'nabati '!$AO:$AO,Weekly!$C$1)/60</f>
        <v>0</v>
      </c>
      <c r="K447" s="21">
        <f>+SUMIFS('nabati '!AR:AR,'nabati '!$AU:$AU,Weekly!$A447,'nabati '!$AV:$AV,Weekly!$C$1)/60</f>
        <v>0</v>
      </c>
      <c r="L447" s="21">
        <f>+SUMIFS('nabati '!AY:AY,'nabati '!$BB:$BB,Weekly!$A447,'nabati '!$BC:$BC,Weekly!$C$1)/20</f>
        <v>0</v>
      </c>
      <c r="M447" s="344">
        <f>+SUMIFS('nabati '!BF:BF,'nabati '!$BI:$BI,Weekly!$A447,'nabati '!$BG:$BG,Weekly!$C$1)/6</f>
        <v>0</v>
      </c>
      <c r="N447" s="345">
        <f>+SUMIFS('nabati '!BM:BM,'nabati '!BP:BP,Weekly!$A447,'nabati '!BN:BN,Weekly!$C$1)/6</f>
        <v>0</v>
      </c>
      <c r="O447" s="346">
        <f t="shared" ref="O447:O457" si="34">+SUMPRODUCT($E$1:$N$1,E447:N447)</f>
        <v>0</v>
      </c>
    </row>
    <row r="448" spans="1:15" s="267" customFormat="1" ht="15.75" hidden="1" outlineLevel="1">
      <c r="A448" s="108">
        <v>9315</v>
      </c>
      <c r="B448" s="108" t="s">
        <v>53</v>
      </c>
      <c r="C448" s="65" t="s">
        <v>581</v>
      </c>
      <c r="D448" s="359" t="s">
        <v>678</v>
      </c>
      <c r="E448" s="21">
        <f>+SUMIFS('nabati '!B:B,'nabati '!$E:$E,Weekly!$A448,'nabati '!$F:$F,Weekly!$C$1)/6</f>
        <v>0</v>
      </c>
      <c r="F448" s="21">
        <f>+SUMIFS('nabati '!I:I,'nabati '!$L:$L,Weekly!$A448,'nabati '!$M:$M,Weekly!$C$1)/6</f>
        <v>1</v>
      </c>
      <c r="G448" s="21">
        <f>+SUMIFS('nabati '!P:P,'nabati '!$S:$S,Weekly!$A448,'nabati '!$T:$T,Weekly!$C$1)/60</f>
        <v>0</v>
      </c>
      <c r="H448" s="21">
        <f>+SUMIFS('nabati '!W:W,'nabati '!$Z:$Z,Weekly!$A448,'nabati '!$AA:$AA,Weekly!$C$1)/6</f>
        <v>0</v>
      </c>
      <c r="I448" s="21">
        <f>+SUMIFS('nabati '!AD:AD,'nabati '!$AG:$AG,Weekly!$A448,'nabati '!$AH:$AH,Weekly!$C$1)/60</f>
        <v>0</v>
      </c>
      <c r="J448" s="21">
        <f>+SUMIFS('nabati '!AK:AK,'nabati '!$AN:$AN,Weekly!$A448,'nabati '!$AO:$AO,Weekly!$C$1)/60</f>
        <v>0</v>
      </c>
      <c r="K448" s="21">
        <f>+SUMIFS('nabati '!AR:AR,'nabati '!$AU:$AU,Weekly!$A448,'nabati '!$AV:$AV,Weekly!$C$1)/60</f>
        <v>0</v>
      </c>
      <c r="L448" s="21">
        <f>+SUMIFS('nabati '!AY:AY,'nabati '!$BB:$BB,Weekly!$A448,'nabati '!$BC:$BC,Weekly!$C$1)/20</f>
        <v>0</v>
      </c>
      <c r="M448" s="344">
        <f>+SUMIFS('nabati '!BF:BF,'nabati '!$BI:$BI,Weekly!$A448,'nabati '!$BG:$BG,Weekly!$C$1)/6</f>
        <v>0</v>
      </c>
      <c r="N448" s="345">
        <f>+SUMIFS('nabati '!BM:BM,'nabati '!BP:BP,Weekly!$A448,'nabati '!BN:BN,Weekly!$C$1)/6</f>
        <v>0</v>
      </c>
      <c r="O448" s="346">
        <f t="shared" si="34"/>
        <v>190.7</v>
      </c>
    </row>
    <row r="449" spans="1:15" s="267" customFormat="1" ht="15.75" hidden="1" outlineLevel="1">
      <c r="A449" s="108">
        <v>9318</v>
      </c>
      <c r="B449" s="108" t="s">
        <v>53</v>
      </c>
      <c r="C449" s="65" t="s">
        <v>582</v>
      </c>
      <c r="D449" s="359" t="s">
        <v>678</v>
      </c>
      <c r="E449" s="21">
        <f>+SUMIFS('nabati '!B:B,'nabati '!$E:$E,Weekly!$A449,'nabati '!$F:$F,Weekly!$C$1)/6</f>
        <v>0</v>
      </c>
      <c r="F449" s="21">
        <f>+SUMIFS('nabati '!I:I,'nabati '!$L:$L,Weekly!$A449,'nabati '!$M:$M,Weekly!$C$1)/6</f>
        <v>0</v>
      </c>
      <c r="G449" s="21">
        <f>+SUMIFS('nabati '!P:P,'nabati '!$S:$S,Weekly!$A449,'nabati '!$T:$T,Weekly!$C$1)/60</f>
        <v>0</v>
      </c>
      <c r="H449" s="21">
        <f>+SUMIFS('nabati '!W:W,'nabati '!$Z:$Z,Weekly!$A449,'nabati '!$AA:$AA,Weekly!$C$1)/6</f>
        <v>0</v>
      </c>
      <c r="I449" s="21">
        <f>+SUMIFS('nabati '!AD:AD,'nabati '!$AG:$AG,Weekly!$A449,'nabati '!$AH:$AH,Weekly!$C$1)/60</f>
        <v>0</v>
      </c>
      <c r="J449" s="21">
        <f>+SUMIFS('nabati '!AK:AK,'nabati '!$AN:$AN,Weekly!$A449,'nabati '!$AO:$AO,Weekly!$C$1)/60</f>
        <v>0</v>
      </c>
      <c r="K449" s="21">
        <f>+SUMIFS('nabati '!AR:AR,'nabati '!$AU:$AU,Weekly!$A449,'nabati '!$AV:$AV,Weekly!$C$1)/60</f>
        <v>0</v>
      </c>
      <c r="L449" s="21">
        <f>+SUMIFS('nabati '!AY:AY,'nabati '!$BB:$BB,Weekly!$A449,'nabati '!$BC:$BC,Weekly!$C$1)/20</f>
        <v>0</v>
      </c>
      <c r="M449" s="344">
        <f>+SUMIFS('nabati '!BF:BF,'nabati '!$BI:$BI,Weekly!$A449,'nabati '!$BG:$BG,Weekly!$C$1)/6</f>
        <v>0</v>
      </c>
      <c r="N449" s="345">
        <f>+SUMIFS('nabati '!BM:BM,'nabati '!BP:BP,Weekly!$A449,'nabati '!BN:BN,Weekly!$C$1)/6</f>
        <v>0</v>
      </c>
      <c r="O449" s="346">
        <f t="shared" si="34"/>
        <v>0</v>
      </c>
    </row>
    <row r="450" spans="1:15" s="267" customFormat="1" ht="15.75" hidden="1" outlineLevel="1">
      <c r="A450" s="108">
        <v>9319</v>
      </c>
      <c r="B450" s="108" t="s">
        <v>53</v>
      </c>
      <c r="C450" s="65" t="s">
        <v>583</v>
      </c>
      <c r="D450" s="359" t="s">
        <v>678</v>
      </c>
      <c r="E450" s="21">
        <f>+SUMIFS('nabati '!B:B,'nabati '!$E:$E,Weekly!$A450,'nabati '!$F:$F,Weekly!$C$1)/6</f>
        <v>0</v>
      </c>
      <c r="F450" s="21">
        <f>+SUMIFS('nabati '!I:I,'nabati '!$L:$L,Weekly!$A450,'nabati '!$M:$M,Weekly!$C$1)/6</f>
        <v>0</v>
      </c>
      <c r="G450" s="21">
        <f>+SUMIFS('nabati '!P:P,'nabati '!$S:$S,Weekly!$A450,'nabati '!$T:$T,Weekly!$C$1)/60</f>
        <v>0</v>
      </c>
      <c r="H450" s="21">
        <f>+SUMIFS('nabati '!W:W,'nabati '!$Z:$Z,Weekly!$A450,'nabati '!$AA:$AA,Weekly!$C$1)/6</f>
        <v>0</v>
      </c>
      <c r="I450" s="21">
        <f>+SUMIFS('nabati '!AD:AD,'nabati '!$AG:$AG,Weekly!$A450,'nabati '!$AH:$AH,Weekly!$C$1)/60</f>
        <v>0</v>
      </c>
      <c r="J450" s="21">
        <f>+SUMIFS('nabati '!AK:AK,'nabati '!$AN:$AN,Weekly!$A450,'nabati '!$AO:$AO,Weekly!$C$1)/60</f>
        <v>0</v>
      </c>
      <c r="K450" s="21">
        <f>+SUMIFS('nabati '!AR:AR,'nabati '!$AU:$AU,Weekly!$A450,'nabati '!$AV:$AV,Weekly!$C$1)/60</f>
        <v>0</v>
      </c>
      <c r="L450" s="21">
        <f>+SUMIFS('nabati '!AY:AY,'nabati '!$BB:$BB,Weekly!$A450,'nabati '!$BC:$BC,Weekly!$C$1)/20</f>
        <v>0</v>
      </c>
      <c r="M450" s="344">
        <f>+SUMIFS('nabati '!BF:BF,'nabati '!$BI:$BI,Weekly!$A450,'nabati '!$BG:$BG,Weekly!$C$1)/6</f>
        <v>0</v>
      </c>
      <c r="N450" s="345">
        <f>+SUMIFS('nabati '!BM:BM,'nabati '!BP:BP,Weekly!$A450,'nabati '!BN:BN,Weekly!$C$1)/6</f>
        <v>0</v>
      </c>
      <c r="O450" s="346">
        <f t="shared" si="34"/>
        <v>0</v>
      </c>
    </row>
    <row r="451" spans="1:15" s="267" customFormat="1" ht="15.75" hidden="1" outlineLevel="1">
      <c r="A451" s="108">
        <v>9303</v>
      </c>
      <c r="B451" s="108"/>
      <c r="C451" s="65" t="s">
        <v>584</v>
      </c>
      <c r="D451" s="359" t="s">
        <v>678</v>
      </c>
      <c r="E451" s="21">
        <f>+SUMIFS('nabati '!B:B,'nabati '!$E:$E,Weekly!$A451,'nabati '!$F:$F,Weekly!$C$1)/6</f>
        <v>0</v>
      </c>
      <c r="F451" s="21">
        <f>+SUMIFS('nabati '!I:I,'nabati '!$L:$L,Weekly!$A451,'nabati '!$M:$M,Weekly!$C$1)/6</f>
        <v>1</v>
      </c>
      <c r="G451" s="21">
        <f>+SUMIFS('nabati '!P:P,'nabati '!$S:$S,Weekly!$A451,'nabati '!$T:$T,Weekly!$C$1)/60</f>
        <v>0</v>
      </c>
      <c r="H451" s="21">
        <f>+SUMIFS('nabati '!W:W,'nabati '!$Z:$Z,Weekly!$A451,'nabati '!$AA:$AA,Weekly!$C$1)/6</f>
        <v>0</v>
      </c>
      <c r="I451" s="21">
        <f>+SUMIFS('nabati '!AD:AD,'nabati '!$AG:$AG,Weekly!$A451,'nabati '!$AH:$AH,Weekly!$C$1)/60</f>
        <v>0</v>
      </c>
      <c r="J451" s="21">
        <f>+SUMIFS('nabati '!AK:AK,'nabati '!$AN:$AN,Weekly!$A451,'nabati '!$AO:$AO,Weekly!$C$1)/60</f>
        <v>0</v>
      </c>
      <c r="K451" s="21">
        <f>+SUMIFS('nabati '!AR:AR,'nabati '!$AU:$AU,Weekly!$A451,'nabati '!$AV:$AV,Weekly!$C$1)/60</f>
        <v>0</v>
      </c>
      <c r="L451" s="21">
        <f>+SUMIFS('nabati '!AY:AY,'nabati '!$BB:$BB,Weekly!$A451,'nabati '!$BC:$BC,Weekly!$C$1)/20</f>
        <v>0</v>
      </c>
      <c r="M451" s="344">
        <f>+SUMIFS('nabati '!BF:BF,'nabati '!$BI:$BI,Weekly!$A451,'nabati '!$BG:$BG,Weekly!$C$1)/6</f>
        <v>0</v>
      </c>
      <c r="N451" s="345">
        <f>+SUMIFS('nabati '!BM:BM,'nabati '!BP:BP,Weekly!$A451,'nabati '!BN:BN,Weekly!$C$1)/6</f>
        <v>0</v>
      </c>
      <c r="O451" s="346">
        <f t="shared" si="34"/>
        <v>190.7</v>
      </c>
    </row>
    <row r="452" spans="1:15" s="267" customFormat="1" ht="15.75" hidden="1" outlineLevel="1">
      <c r="A452" s="108">
        <v>9322</v>
      </c>
      <c r="B452" s="108"/>
      <c r="C452" s="65" t="s">
        <v>585</v>
      </c>
      <c r="D452" s="359" t="s">
        <v>678</v>
      </c>
      <c r="E452" s="21">
        <f>+SUMIFS('nabati '!B:B,'nabati '!$E:$E,Weekly!$A452,'nabati '!$F:$F,Weekly!$C$1)/6</f>
        <v>0</v>
      </c>
      <c r="F452" s="21">
        <f>+SUMIFS('nabati '!I:I,'nabati '!$L:$L,Weekly!$A452,'nabati '!$M:$M,Weekly!$C$1)/6</f>
        <v>2</v>
      </c>
      <c r="G452" s="21">
        <f>+SUMIFS('nabati '!P:P,'nabati '!$S:$S,Weekly!$A452,'nabati '!$T:$T,Weekly!$C$1)/60</f>
        <v>0</v>
      </c>
      <c r="H452" s="21">
        <f>+SUMIFS('nabati '!W:W,'nabati '!$Z:$Z,Weekly!$A452,'nabati '!$AA:$AA,Weekly!$C$1)/6</f>
        <v>0</v>
      </c>
      <c r="I452" s="21">
        <f>+SUMIFS('nabati '!AD:AD,'nabati '!$AG:$AG,Weekly!$A452,'nabati '!$AH:$AH,Weekly!$C$1)/60</f>
        <v>0</v>
      </c>
      <c r="J452" s="21">
        <f>+SUMIFS('nabati '!AK:AK,'nabati '!$AN:$AN,Weekly!$A452,'nabati '!$AO:$AO,Weekly!$C$1)/60</f>
        <v>0</v>
      </c>
      <c r="K452" s="21">
        <f>+SUMIFS('nabati '!AR:AR,'nabati '!$AU:$AU,Weekly!$A452,'nabati '!$AV:$AV,Weekly!$C$1)/60</f>
        <v>0</v>
      </c>
      <c r="L452" s="21">
        <f>+SUMIFS('nabati '!AY:AY,'nabati '!$BB:$BB,Weekly!$A452,'nabati '!$BC:$BC,Weekly!$C$1)/20</f>
        <v>0</v>
      </c>
      <c r="M452" s="344">
        <f>+SUMIFS('nabati '!BF:BF,'nabati '!$BI:$BI,Weekly!$A452,'nabati '!$BG:$BG,Weekly!$C$1)/6</f>
        <v>0</v>
      </c>
      <c r="N452" s="345">
        <f>+SUMIFS('nabati '!BM:BM,'nabati '!BP:BP,Weekly!$A452,'nabati '!BN:BN,Weekly!$C$1)/6</f>
        <v>0</v>
      </c>
      <c r="O452" s="346">
        <f t="shared" si="34"/>
        <v>381.4</v>
      </c>
    </row>
    <row r="453" spans="1:15" s="267" customFormat="1" ht="15.75" hidden="1" outlineLevel="1">
      <c r="A453" s="108">
        <v>9302</v>
      </c>
      <c r="B453" s="108"/>
      <c r="C453" s="65" t="s">
        <v>586</v>
      </c>
      <c r="D453" s="359" t="s">
        <v>678</v>
      </c>
      <c r="E453" s="21">
        <f>+SUMIFS('nabati '!B:B,'nabati '!$E:$E,Weekly!$A453,'nabati '!$F:$F,Weekly!$C$1)/6</f>
        <v>0</v>
      </c>
      <c r="F453" s="21">
        <f>+SUMIFS('nabati '!I:I,'nabati '!$L:$L,Weekly!$A453,'nabati '!$M:$M,Weekly!$C$1)/6</f>
        <v>1</v>
      </c>
      <c r="G453" s="21">
        <f>+SUMIFS('nabati '!P:P,'nabati '!$S:$S,Weekly!$A453,'nabati '!$T:$T,Weekly!$C$1)/60</f>
        <v>0</v>
      </c>
      <c r="H453" s="21">
        <f>+SUMIFS('nabati '!W:W,'nabati '!$Z:$Z,Weekly!$A453,'nabati '!$AA:$AA,Weekly!$C$1)/6</f>
        <v>0</v>
      </c>
      <c r="I453" s="21">
        <f>+SUMIFS('nabati '!AD:AD,'nabati '!$AG:$AG,Weekly!$A453,'nabati '!$AH:$AH,Weekly!$C$1)/60</f>
        <v>0</v>
      </c>
      <c r="J453" s="21">
        <f>+SUMIFS('nabati '!AK:AK,'nabati '!$AN:$AN,Weekly!$A453,'nabati '!$AO:$AO,Weekly!$C$1)/60</f>
        <v>0</v>
      </c>
      <c r="K453" s="21">
        <f>+SUMIFS('nabati '!AR:AR,'nabati '!$AU:$AU,Weekly!$A453,'nabati '!$AV:$AV,Weekly!$C$1)/60</f>
        <v>0</v>
      </c>
      <c r="L453" s="21">
        <f>+SUMIFS('nabati '!AY:AY,'nabati '!$BB:$BB,Weekly!$A453,'nabati '!$BC:$BC,Weekly!$C$1)/20</f>
        <v>0</v>
      </c>
      <c r="M453" s="344">
        <f>+SUMIFS('nabati '!BF:BF,'nabati '!$BI:$BI,Weekly!$A453,'nabati '!$BG:$BG,Weekly!$C$1)/6</f>
        <v>0</v>
      </c>
      <c r="N453" s="345">
        <f>+SUMIFS('nabati '!BM:BM,'nabati '!BP:BP,Weekly!$A453,'nabati '!BN:BN,Weekly!$C$1)/6</f>
        <v>0</v>
      </c>
      <c r="O453" s="346">
        <f t="shared" si="34"/>
        <v>190.7</v>
      </c>
    </row>
    <row r="454" spans="1:15" s="267" customFormat="1" ht="15.75" hidden="1" outlineLevel="1">
      <c r="A454" s="108">
        <v>9323</v>
      </c>
      <c r="B454" s="108"/>
      <c r="C454" s="65" t="s">
        <v>587</v>
      </c>
      <c r="D454" s="359" t="s">
        <v>678</v>
      </c>
      <c r="E454" s="21">
        <f>+SUMIFS('nabati '!B:B,'nabati '!$E:$E,Weekly!$A454,'nabati '!$F:$F,Weekly!$C$1)/6</f>
        <v>0</v>
      </c>
      <c r="F454" s="21">
        <f>+SUMIFS('nabati '!I:I,'nabati '!$L:$L,Weekly!$A454,'nabati '!$M:$M,Weekly!$C$1)/6</f>
        <v>1</v>
      </c>
      <c r="G454" s="21">
        <f>+SUMIFS('nabati '!P:P,'nabati '!$S:$S,Weekly!$A454,'nabati '!$T:$T,Weekly!$C$1)/60</f>
        <v>0</v>
      </c>
      <c r="H454" s="21">
        <f>+SUMIFS('nabati '!W:W,'nabati '!$Z:$Z,Weekly!$A454,'nabati '!$AA:$AA,Weekly!$C$1)/6</f>
        <v>0</v>
      </c>
      <c r="I454" s="21">
        <f>+SUMIFS('nabati '!AD:AD,'nabati '!$AG:$AG,Weekly!$A454,'nabati '!$AH:$AH,Weekly!$C$1)/60</f>
        <v>0</v>
      </c>
      <c r="J454" s="21">
        <f>+SUMIFS('nabati '!AK:AK,'nabati '!$AN:$AN,Weekly!$A454,'nabati '!$AO:$AO,Weekly!$C$1)/60</f>
        <v>0</v>
      </c>
      <c r="K454" s="21">
        <f>+SUMIFS('nabati '!AR:AR,'nabati '!$AU:$AU,Weekly!$A454,'nabati '!$AV:$AV,Weekly!$C$1)/60</f>
        <v>0</v>
      </c>
      <c r="L454" s="21">
        <f>+SUMIFS('nabati '!AY:AY,'nabati '!$BB:$BB,Weekly!$A454,'nabati '!$BC:$BC,Weekly!$C$1)/20</f>
        <v>0</v>
      </c>
      <c r="M454" s="344">
        <f>+SUMIFS('nabati '!BF:BF,'nabati '!$BI:$BI,Weekly!$A454,'nabati '!$BG:$BG,Weekly!$C$1)/6</f>
        <v>0</v>
      </c>
      <c r="N454" s="345">
        <f>+SUMIFS('nabati '!BM:BM,'nabati '!BP:BP,Weekly!$A454,'nabati '!BN:BN,Weekly!$C$1)/6</f>
        <v>0</v>
      </c>
      <c r="O454" s="346">
        <f t="shared" si="34"/>
        <v>190.7</v>
      </c>
    </row>
    <row r="455" spans="1:15" s="267" customFormat="1" ht="15.75" hidden="1" outlineLevel="1">
      <c r="A455" s="108">
        <v>9324</v>
      </c>
      <c r="B455" s="108" t="s">
        <v>53</v>
      </c>
      <c r="C455" s="162" t="s">
        <v>588</v>
      </c>
      <c r="D455" s="359" t="s">
        <v>678</v>
      </c>
      <c r="E455" s="21">
        <f>+SUMIFS('nabati '!B:B,'nabati '!$E:$E,Weekly!$A455,'nabati '!$F:$F,Weekly!$C$1)/6</f>
        <v>0</v>
      </c>
      <c r="F455" s="21">
        <f>+SUMIFS('nabati '!I:I,'nabati '!$L:$L,Weekly!$A455,'nabati '!$M:$M,Weekly!$C$1)/6</f>
        <v>0</v>
      </c>
      <c r="G455" s="21">
        <f>+SUMIFS('nabati '!P:P,'nabati '!$S:$S,Weekly!$A455,'nabati '!$T:$T,Weekly!$C$1)/60</f>
        <v>0</v>
      </c>
      <c r="H455" s="21">
        <f>+SUMIFS('nabati '!W:W,'nabati '!$Z:$Z,Weekly!$A455,'nabati '!$AA:$AA,Weekly!$C$1)/6</f>
        <v>0</v>
      </c>
      <c r="I455" s="21">
        <f>+SUMIFS('nabati '!AD:AD,'nabati '!$AG:$AG,Weekly!$A455,'nabati '!$AH:$AH,Weekly!$C$1)/60</f>
        <v>0</v>
      </c>
      <c r="J455" s="21">
        <f>+SUMIFS('nabati '!AK:AK,'nabati '!$AN:$AN,Weekly!$A455,'nabati '!$AO:$AO,Weekly!$C$1)/60</f>
        <v>0</v>
      </c>
      <c r="K455" s="21">
        <f>+SUMIFS('nabati '!AR:AR,'nabati '!$AU:$AU,Weekly!$A455,'nabati '!$AV:$AV,Weekly!$C$1)/60</f>
        <v>0</v>
      </c>
      <c r="L455" s="21">
        <f>+SUMIFS('nabati '!AY:AY,'nabati '!$BB:$BB,Weekly!$A455,'nabati '!$BC:$BC,Weekly!$C$1)/20</f>
        <v>0</v>
      </c>
      <c r="M455" s="344">
        <f>+SUMIFS('nabati '!BF:BF,'nabati '!$BI:$BI,Weekly!$A455,'nabati '!$BG:$BG,Weekly!$C$1)/6</f>
        <v>0</v>
      </c>
      <c r="N455" s="345">
        <f>+SUMIFS('nabati '!BM:BM,'nabati '!BP:BP,Weekly!$A455,'nabati '!BN:BN,Weekly!$C$1)/6</f>
        <v>0</v>
      </c>
      <c r="O455" s="346">
        <f t="shared" si="34"/>
        <v>0</v>
      </c>
    </row>
    <row r="456" spans="1:15" s="267" customFormat="1" ht="15.75" hidden="1" outlineLevel="1">
      <c r="A456" s="223">
        <v>12701</v>
      </c>
      <c r="B456" s="223"/>
      <c r="C456" s="407" t="s">
        <v>589</v>
      </c>
      <c r="D456" s="359" t="s">
        <v>678</v>
      </c>
      <c r="E456" s="21">
        <f>+SUMIFS('nabati '!B:B,'nabati '!$E:$E,Weekly!$A456,'nabati '!$F:$F,Weekly!$C$1)/6</f>
        <v>0</v>
      </c>
      <c r="F456" s="21">
        <f>+SUMIFS('nabati '!I:I,'nabati '!$L:$L,Weekly!$A456,'nabati '!$M:$M,Weekly!$C$1)/6</f>
        <v>0</v>
      </c>
      <c r="G456" s="21">
        <f>+SUMIFS('nabati '!P:P,'nabati '!$S:$S,Weekly!$A456,'nabati '!$T:$T,Weekly!$C$1)/60</f>
        <v>0</v>
      </c>
      <c r="H456" s="21">
        <f>+SUMIFS('nabati '!W:W,'nabati '!$Z:$Z,Weekly!$A456,'nabati '!$AA:$AA,Weekly!$C$1)/6</f>
        <v>0</v>
      </c>
      <c r="I456" s="21">
        <f>+SUMIFS('nabati '!AD:AD,'nabati '!$AG:$AG,Weekly!$A456,'nabati '!$AH:$AH,Weekly!$C$1)/60</f>
        <v>0</v>
      </c>
      <c r="J456" s="21">
        <f>+SUMIFS('nabati '!AK:AK,'nabati '!$AN:$AN,Weekly!$A456,'nabati '!$AO:$AO,Weekly!$C$1)/60</f>
        <v>0</v>
      </c>
      <c r="K456" s="21">
        <f>+SUMIFS('nabati '!AR:AR,'nabati '!$AU:$AU,Weekly!$A456,'nabati '!$AV:$AV,Weekly!$C$1)/60</f>
        <v>0</v>
      </c>
      <c r="L456" s="21">
        <f>+SUMIFS('nabati '!AY:AY,'nabati '!$BB:$BB,Weekly!$A456,'nabati '!$BC:$BC,Weekly!$C$1)/20</f>
        <v>0</v>
      </c>
      <c r="M456" s="344">
        <f>+SUMIFS('nabati '!BF:BF,'nabati '!$BI:$BI,Weekly!$A456,'nabati '!$BG:$BG,Weekly!$C$1)/6</f>
        <v>0</v>
      </c>
      <c r="N456" s="345">
        <f>+SUMIFS('nabati '!BM:BM,'nabati '!BP:BP,Weekly!$A456,'nabati '!BN:BN,Weekly!$C$1)/6</f>
        <v>0</v>
      </c>
      <c r="O456" s="346">
        <f t="shared" si="34"/>
        <v>0</v>
      </c>
    </row>
    <row r="457" spans="1:15" s="267" customFormat="1" ht="15.75" hidden="1" outlineLevel="1">
      <c r="A457" s="108">
        <v>1311</v>
      </c>
      <c r="B457" s="108" t="s">
        <v>53</v>
      </c>
      <c r="C457" s="65" t="s">
        <v>590</v>
      </c>
      <c r="D457" s="359" t="s">
        <v>678</v>
      </c>
      <c r="E457" s="21">
        <f>+SUMIFS('nabati '!B:B,'nabati '!$E:$E,Weekly!$A457,'nabati '!$F:$F,Weekly!$C$1)/6</f>
        <v>0</v>
      </c>
      <c r="F457" s="21">
        <f>+SUMIFS('nabati '!I:I,'nabati '!$L:$L,Weekly!$A457,'nabati '!$M:$M,Weekly!$C$1)/6</f>
        <v>0</v>
      </c>
      <c r="G457" s="21">
        <f>+SUMIFS('nabati '!P:P,'nabati '!$S:$S,Weekly!$A457,'nabati '!$T:$T,Weekly!$C$1)/60</f>
        <v>0</v>
      </c>
      <c r="H457" s="21">
        <f>+SUMIFS('nabati '!W:W,'nabati '!$Z:$Z,Weekly!$A457,'nabati '!$AA:$AA,Weekly!$C$1)/6</f>
        <v>0</v>
      </c>
      <c r="I457" s="21">
        <f>+SUMIFS('nabati '!AD:AD,'nabati '!$AG:$AG,Weekly!$A457,'nabati '!$AH:$AH,Weekly!$C$1)/60</f>
        <v>0</v>
      </c>
      <c r="J457" s="21">
        <f>+SUMIFS('nabati '!AK:AK,'nabati '!$AN:$AN,Weekly!$A457,'nabati '!$AO:$AO,Weekly!$C$1)/60</f>
        <v>0</v>
      </c>
      <c r="K457" s="21">
        <f>+SUMIFS('nabati '!AR:AR,'nabati '!$AU:$AU,Weekly!$A457,'nabati '!$AV:$AV,Weekly!$C$1)/60</f>
        <v>0</v>
      </c>
      <c r="L457" s="21">
        <f>+SUMIFS('nabati '!AY:AY,'nabati '!$BB:$BB,Weekly!$A457,'nabati '!$BC:$BC,Weekly!$C$1)/20</f>
        <v>0</v>
      </c>
      <c r="M457" s="344">
        <f>+SUMIFS('nabati '!BF:BF,'nabati '!$BI:$BI,Weekly!$A457,'nabati '!$BG:$BG,Weekly!$C$1)/6</f>
        <v>0</v>
      </c>
      <c r="N457" s="345">
        <f>+SUMIFS('nabati '!BM:BM,'nabati '!BP:BP,Weekly!$A457,'nabati '!BN:BN,Weekly!$C$1)/6</f>
        <v>0</v>
      </c>
      <c r="O457" s="346">
        <f t="shared" si="34"/>
        <v>0</v>
      </c>
    </row>
    <row r="458" spans="1:15" s="267" customFormat="1" ht="15.75" hidden="1" outlineLevel="1">
      <c r="A458" s="108">
        <v>1312</v>
      </c>
      <c r="B458" s="108" t="s">
        <v>53</v>
      </c>
      <c r="C458" s="65" t="s">
        <v>591</v>
      </c>
      <c r="D458" s="359" t="s">
        <v>678</v>
      </c>
      <c r="E458" s="21">
        <f>+SUMIFS('nabati '!B:B,'nabati '!$E:$E,Weekly!$A458,'nabati '!$F:$F,Weekly!$C$1)/6</f>
        <v>0</v>
      </c>
      <c r="F458" s="21">
        <f>+SUMIFS('nabati '!I:I,'nabati '!$L:$L,Weekly!$A458,'nabati '!$M:$M,Weekly!$C$1)/6</f>
        <v>0</v>
      </c>
      <c r="G458" s="21">
        <f>+SUMIFS('nabati '!P:P,'nabati '!$S:$S,Weekly!$A458,'nabati '!$T:$T,Weekly!$C$1)/60</f>
        <v>0</v>
      </c>
      <c r="H458" s="21">
        <f>+SUMIFS('nabati '!W:W,'nabati '!$Z:$Z,Weekly!$A458,'nabati '!$AA:$AA,Weekly!$C$1)/6</f>
        <v>0</v>
      </c>
      <c r="I458" s="21">
        <f>+SUMIFS('nabati '!AD:AD,'nabati '!$AG:$AG,Weekly!$A458,'nabati '!$AH:$AH,Weekly!$C$1)/60</f>
        <v>0</v>
      </c>
      <c r="J458" s="21">
        <f>+SUMIFS('nabati '!AK:AK,'nabati '!$AN:$AN,Weekly!$A458,'nabati '!$AO:$AO,Weekly!$C$1)/60</f>
        <v>0</v>
      </c>
      <c r="K458" s="21">
        <f>+SUMIFS('nabati '!AR:AR,'nabati '!$AU:$AU,Weekly!$A458,'nabati '!$AV:$AV,Weekly!$C$1)/60</f>
        <v>0</v>
      </c>
      <c r="L458" s="21">
        <f>+SUMIFS('nabati '!AY:AY,'nabati '!$BB:$BB,Weekly!$A458,'nabati '!$BC:$BC,Weekly!$C$1)/20</f>
        <v>0</v>
      </c>
      <c r="M458" s="344"/>
      <c r="N458" s="345"/>
      <c r="O458" s="346"/>
    </row>
    <row r="459" spans="1:15" s="267" customFormat="1" ht="15.75" hidden="1" outlineLevel="1">
      <c r="A459" s="108">
        <v>1313</v>
      </c>
      <c r="B459" s="108" t="s">
        <v>53</v>
      </c>
      <c r="C459" s="65" t="s">
        <v>592</v>
      </c>
      <c r="D459" s="359" t="s">
        <v>678</v>
      </c>
      <c r="E459" s="21">
        <f>+SUMIFS('nabati '!B:B,'nabati '!$E:$E,Weekly!$A459,'nabati '!$F:$F,Weekly!$C$1)/6</f>
        <v>0</v>
      </c>
      <c r="F459" s="21">
        <f>+SUMIFS('nabati '!I:I,'nabati '!$L:$L,Weekly!$A459,'nabati '!$M:$M,Weekly!$C$1)/6</f>
        <v>0</v>
      </c>
      <c r="G459" s="21">
        <f>+SUMIFS('nabati '!P:P,'nabati '!$S:$S,Weekly!$A459,'nabati '!$T:$T,Weekly!$C$1)/60</f>
        <v>0</v>
      </c>
      <c r="H459" s="21">
        <f>+SUMIFS('nabati '!W:W,'nabati '!$Z:$Z,Weekly!$A459,'nabati '!$AA:$AA,Weekly!$C$1)/6</f>
        <v>0</v>
      </c>
      <c r="I459" s="21">
        <f>+SUMIFS('nabati '!AD:AD,'nabati '!$AG:$AG,Weekly!$A459,'nabati '!$AH:$AH,Weekly!$C$1)/60</f>
        <v>0</v>
      </c>
      <c r="J459" s="21">
        <f>+SUMIFS('nabati '!AK:AK,'nabati '!$AN:$AN,Weekly!$A459,'nabati '!$AO:$AO,Weekly!$C$1)/60</f>
        <v>0</v>
      </c>
      <c r="K459" s="21">
        <f>+SUMIFS('nabati '!AR:AR,'nabati '!$AU:$AU,Weekly!$A459,'nabati '!$AV:$AV,Weekly!$C$1)/60</f>
        <v>0</v>
      </c>
      <c r="L459" s="21">
        <f>+SUMIFS('nabati '!AY:AY,'nabati '!$BB:$BB,Weekly!$A459,'nabati '!$BC:$BC,Weekly!$C$1)/20</f>
        <v>0</v>
      </c>
      <c r="M459" s="344">
        <f>+SUMIFS('nabati '!BF:BF,'nabati '!$BI:$BI,Weekly!$A459,'nabati '!$BG:$BG,Weekly!$C$1)/6</f>
        <v>0</v>
      </c>
      <c r="N459" s="345">
        <f>+SUMIFS('nabati '!BM:BM,'nabati '!BP:BP,Weekly!$A459,'nabati '!BN:BN,Weekly!$C$1)/6</f>
        <v>0</v>
      </c>
      <c r="O459" s="346">
        <f>+SUMPRODUCT($E$1:$N$1,E459:N459)</f>
        <v>0</v>
      </c>
    </row>
    <row r="460" spans="1:15" s="267" customFormat="1" ht="15.75" collapsed="1">
      <c r="A460" s="108">
        <v>1314</v>
      </c>
      <c r="B460" s="108" t="s">
        <v>53</v>
      </c>
      <c r="C460" s="65" t="s">
        <v>593</v>
      </c>
      <c r="D460" s="359" t="s">
        <v>678</v>
      </c>
      <c r="E460" s="21">
        <f>+SUMIFS('nabati '!B:B,'nabati '!$E:$E,Weekly!$A460,'nabati '!$F:$F,Weekly!$C$1)/6</f>
        <v>0</v>
      </c>
      <c r="F460" s="21">
        <f>+SUMIFS('nabati '!I:I,'nabati '!$L:$L,Weekly!$A460,'nabati '!$M:$M,Weekly!$C$1)/6</f>
        <v>0</v>
      </c>
      <c r="G460" s="21">
        <f>+SUMIFS('nabati '!P:P,'nabati '!$S:$S,Weekly!$A460,'nabati '!$T:$T,Weekly!$C$1)/60</f>
        <v>0</v>
      </c>
      <c r="H460" s="21">
        <f>+SUMIFS('nabati '!W:W,'nabati '!$Z:$Z,Weekly!$A460,'nabati '!$AA:$AA,Weekly!$C$1)/6</f>
        <v>0</v>
      </c>
      <c r="I460" s="21">
        <f>+SUMIFS('nabati '!AD:AD,'nabati '!$AG:$AG,Weekly!$A460,'nabati '!$AH:$AH,Weekly!$C$1)/60</f>
        <v>0</v>
      </c>
      <c r="J460" s="21">
        <f>+SUMIFS('nabati '!AK:AK,'nabati '!$AN:$AN,Weekly!$A460,'nabati '!$AO:$AO,Weekly!$C$1)/60</f>
        <v>0</v>
      </c>
      <c r="K460" s="21">
        <f>+SUMIFS('nabati '!AR:AR,'nabati '!$AU:$AU,Weekly!$A460,'nabati '!$AV:$AV,Weekly!$C$1)/60</f>
        <v>0</v>
      </c>
      <c r="L460" s="21">
        <f>+SUMIFS('nabati '!AY:AY,'nabati '!$BB:$BB,Weekly!$A460,'nabati '!$BC:$BC,Weekly!$C$1)/20</f>
        <v>0</v>
      </c>
      <c r="M460" s="344">
        <f>+SUMIFS('nabati '!BF:BF,'nabati '!$BI:$BI,Weekly!$A460,'nabati '!$BG:$BG,Weekly!$C$1)/6</f>
        <v>0</v>
      </c>
      <c r="N460" s="345">
        <f>+SUMIFS('nabati '!BM:BM,'nabati '!BP:BP,Weekly!$A460,'nabati '!BN:BN,Weekly!$C$1)/6</f>
        <v>0</v>
      </c>
      <c r="O460" s="346">
        <f>+SUMPRODUCT($E$1:$N$1,E460:N460)</f>
        <v>0</v>
      </c>
    </row>
    <row r="461" spans="1:15" s="69" customFormat="1" ht="12.75">
      <c r="A461" s="303"/>
      <c r="B461" s="304"/>
      <c r="C461" s="305"/>
      <c r="D461" s="306" t="s">
        <v>594</v>
      </c>
      <c r="E461" s="350">
        <f t="shared" ref="E461:N461" si="35">+SUM(E462:E533)</f>
        <v>78</v>
      </c>
      <c r="F461" s="350">
        <f t="shared" si="35"/>
        <v>36</v>
      </c>
      <c r="G461" s="350">
        <f t="shared" si="35"/>
        <v>0</v>
      </c>
      <c r="H461" s="350">
        <f t="shared" si="35"/>
        <v>0</v>
      </c>
      <c r="I461" s="350">
        <f t="shared" si="35"/>
        <v>0</v>
      </c>
      <c r="J461" s="350">
        <f t="shared" si="35"/>
        <v>0</v>
      </c>
      <c r="K461" s="350">
        <f t="shared" si="35"/>
        <v>0</v>
      </c>
      <c r="L461" s="350">
        <f t="shared" si="35"/>
        <v>0</v>
      </c>
      <c r="M461" s="404">
        <f t="shared" si="35"/>
        <v>0</v>
      </c>
      <c r="N461" s="332">
        <f t="shared" si="35"/>
        <v>0</v>
      </c>
      <c r="O461" s="333">
        <f>+SUMPRODUCT($E$1:$N$1,E461:N461)</f>
        <v>16685.400000000001</v>
      </c>
    </row>
    <row r="462" spans="1:15" s="267" customFormat="1" ht="12.75">
      <c r="A462" s="308">
        <v>112</v>
      </c>
      <c r="B462" s="309" t="s">
        <v>31</v>
      </c>
      <c r="C462" s="19" t="s">
        <v>595</v>
      </c>
      <c r="D462" s="359" t="s">
        <v>596</v>
      </c>
      <c r="E462" s="21">
        <f>+SUMIFS('nabati '!B:B,'nabati '!$E:$E,Weekly!$A462,'nabati '!$F:$F,Weekly!$C$1)/6</f>
        <v>10</v>
      </c>
      <c r="F462" s="21">
        <f>+SUMIFS('nabati '!I:I,'nabati '!$L:$L,Weekly!$A462,'nabati '!$M:$M,Weekly!$C$1)/6</f>
        <v>0</v>
      </c>
      <c r="G462" s="21">
        <f>+SUMIFS('nabati '!P:P,'nabati '!$S:$S,Weekly!$A462,'nabati '!$T:$T,Weekly!$C$1)/60</f>
        <v>0</v>
      </c>
      <c r="H462" s="21">
        <f>+SUMIFS('nabati '!W:W,'nabati '!$Z:$Z,Weekly!$A462,'nabati '!$AA:$AA,Weekly!$C$1)/6</f>
        <v>0</v>
      </c>
      <c r="I462" s="21">
        <f>+SUMIFS('nabati '!AD:AD,'nabati '!$AG:$AG,Weekly!$A462,'nabati '!$AH:$AH,Weekly!$C$1)/60</f>
        <v>0</v>
      </c>
      <c r="J462" s="21">
        <f>+SUMIFS('nabati '!AK:AK,'nabati '!$AN:$AN,Weekly!$A462,'nabati '!$AO:$AO,Weekly!$C$1)/60</f>
        <v>0</v>
      </c>
      <c r="K462" s="21">
        <f>+SUMIFS('nabati '!AR:AR,'nabati '!$AU:$AU,Weekly!$A462,'nabati '!$AV:$AV,Weekly!$C$1)/60</f>
        <v>0</v>
      </c>
      <c r="L462" s="21">
        <f>+SUMIFS('nabati '!AY:AY,'nabati '!$BB:$BB,Weekly!$A462,'nabati '!$BC:$BC,Weekly!$C$1)/20</f>
        <v>0</v>
      </c>
      <c r="M462" s="344">
        <f>+SUMIFS('nabati '!BF:BF,'nabati '!$BI:$BI,Weekly!$A462,'nabati '!$BG:$BG,Weekly!$C$1)/6</f>
        <v>0</v>
      </c>
      <c r="N462" s="345">
        <f>+SUMIFS('nabati '!BM:BM,'nabati '!BP:BP,Weekly!$A462,'nabati '!BN:BN,Weekly!$C$1)/6</f>
        <v>0</v>
      </c>
      <c r="O462" s="365">
        <f>+SUMPRODUCT($E$1:$N$1,E462:N462)</f>
        <v>1259</v>
      </c>
    </row>
    <row r="463" spans="1:15" s="267" customFormat="1" ht="12.75" hidden="1" outlineLevel="1">
      <c r="A463" s="308">
        <v>128</v>
      </c>
      <c r="B463" s="309" t="s">
        <v>31</v>
      </c>
      <c r="C463" s="19" t="s">
        <v>597</v>
      </c>
      <c r="D463" s="359" t="s">
        <v>596</v>
      </c>
      <c r="E463" s="21">
        <f>+SUMIFS('nabati '!B:B,'nabati '!$E:$E,Weekly!$A463,'nabati '!$F:$F,Weekly!$C$1)/6</f>
        <v>0</v>
      </c>
      <c r="F463" s="21">
        <f>+SUMIFS('nabati '!I:I,'nabati '!$L:$L,Weekly!$A463,'nabati '!$M:$M,Weekly!$C$1)/6</f>
        <v>8</v>
      </c>
      <c r="G463" s="21">
        <f>+SUMIFS('nabati '!P:P,'nabati '!$S:$S,Weekly!$A463,'nabati '!$T:$T,Weekly!$C$1)/60</f>
        <v>0</v>
      </c>
      <c r="H463" s="21">
        <f>+SUMIFS('nabati '!W:W,'nabati '!$Z:$Z,Weekly!$A463,'nabati '!$AA:$AA,Weekly!$C$1)/6</f>
        <v>0</v>
      </c>
      <c r="I463" s="21">
        <f>+SUMIFS('nabati '!AD:AD,'nabati '!$AG:$AG,Weekly!$A463,'nabati '!$AH:$AH,Weekly!$C$1)/60</f>
        <v>0</v>
      </c>
      <c r="J463" s="21">
        <f>+SUMIFS('nabati '!AK:AK,'nabati '!$AN:$AN,Weekly!$A463,'nabati '!$AO:$AO,Weekly!$C$1)/60</f>
        <v>0</v>
      </c>
      <c r="K463" s="21">
        <f>+SUMIFS('nabati '!AR:AR,'nabati '!$AU:$AU,Weekly!$A463,'nabati '!$AV:$AV,Weekly!$C$1)/60</f>
        <v>0</v>
      </c>
      <c r="L463" s="21">
        <f>+SUMIFS('nabati '!AY:AY,'nabati '!$BB:$BB,Weekly!$A463,'nabati '!$BC:$BC,Weekly!$C$1)/20</f>
        <v>0</v>
      </c>
      <c r="M463" s="344">
        <f>+SUMIFS('nabati '!BF:BF,'nabati '!$BI:$BI,Weekly!$A463,'nabati '!$BG:$BG,Weekly!$C$1)/6</f>
        <v>0</v>
      </c>
      <c r="N463" s="345">
        <f>+SUMIFS('nabati '!BM:BM,'nabati '!BP:BP,Weekly!$A463,'nabati '!BN:BN,Weekly!$C$1)/6</f>
        <v>0</v>
      </c>
      <c r="O463" s="365">
        <f t="shared" ref="O463:O526" si="36">+SUMPRODUCT($E$1:$M$1,E463:M463)</f>
        <v>1525.6</v>
      </c>
    </row>
    <row r="464" spans="1:15" s="267" customFormat="1" ht="12.75" hidden="1" outlineLevel="1">
      <c r="A464" s="308">
        <v>132</v>
      </c>
      <c r="B464" s="309" t="s">
        <v>31</v>
      </c>
      <c r="C464" s="19" t="s">
        <v>598</v>
      </c>
      <c r="D464" s="359" t="s">
        <v>596</v>
      </c>
      <c r="E464" s="21">
        <f>+SUMIFS('nabati '!B:B,'nabati '!$E:$E,Weekly!$A464,'nabati '!$F:$F,Weekly!$C$1)/6</f>
        <v>0</v>
      </c>
      <c r="F464" s="21">
        <f>+SUMIFS('nabati '!I:I,'nabati '!$L:$L,Weekly!$A464,'nabati '!$M:$M,Weekly!$C$1)/6</f>
        <v>0</v>
      </c>
      <c r="G464" s="21">
        <f>+SUMIFS('nabati '!P:P,'nabati '!$S:$S,Weekly!$A464,'nabati '!$T:$T,Weekly!$C$1)/60</f>
        <v>0</v>
      </c>
      <c r="H464" s="21">
        <f>+SUMIFS('nabati '!W:W,'nabati '!$Z:$Z,Weekly!$A464,'nabati '!$AA:$AA,Weekly!$C$1)/6</f>
        <v>0</v>
      </c>
      <c r="I464" s="21">
        <f>+SUMIFS('nabati '!AD:AD,'nabati '!$AG:$AG,Weekly!$A464,'nabati '!$AH:$AH,Weekly!$C$1)/60</f>
        <v>0</v>
      </c>
      <c r="J464" s="21">
        <f>+SUMIFS('nabati '!AK:AK,'nabati '!$AN:$AN,Weekly!$A464,'nabati '!$AO:$AO,Weekly!$C$1)/60</f>
        <v>0</v>
      </c>
      <c r="K464" s="21">
        <f>+SUMIFS('nabati '!AR:AR,'nabati '!$AU:$AU,Weekly!$A464,'nabati '!$AV:$AV,Weekly!$C$1)/60</f>
        <v>0</v>
      </c>
      <c r="L464" s="21">
        <f>+SUMIFS('nabati '!AY:AY,'nabati '!$BB:$BB,Weekly!$A464,'nabati '!$BC:$BC,Weekly!$C$1)/20</f>
        <v>0</v>
      </c>
      <c r="M464" s="344">
        <f>+SUMIFS('nabati '!BF:BF,'nabati '!$BI:$BI,Weekly!$A464,'nabati '!$BG:$BG,Weekly!$C$1)/6</f>
        <v>0</v>
      </c>
      <c r="N464" s="345">
        <f>+SUMIFS('nabati '!BM:BM,'nabati '!BP:BP,Weekly!$A464,'nabati '!BN:BN,Weekly!$C$1)/6</f>
        <v>0</v>
      </c>
      <c r="O464" s="365">
        <f t="shared" si="36"/>
        <v>0</v>
      </c>
    </row>
    <row r="465" spans="1:15" s="267" customFormat="1" ht="12.75" hidden="1" outlineLevel="1">
      <c r="A465" s="308">
        <v>137</v>
      </c>
      <c r="B465" s="309" t="s">
        <v>31</v>
      </c>
      <c r="C465" s="19" t="s">
        <v>599</v>
      </c>
      <c r="D465" s="359" t="s">
        <v>596</v>
      </c>
      <c r="E465" s="21">
        <f>+SUMIFS('nabati '!B:B,'nabati '!$E:$E,Weekly!$A465,'nabati '!$F:$F,Weekly!$C$1)/6</f>
        <v>10</v>
      </c>
      <c r="F465" s="21">
        <f>+SUMIFS('nabati '!I:I,'nabati '!$L:$L,Weekly!$A465,'nabati '!$M:$M,Weekly!$C$1)/6</f>
        <v>5</v>
      </c>
      <c r="G465" s="21">
        <f>+SUMIFS('nabati '!P:P,'nabati '!$S:$S,Weekly!$A465,'nabati '!$T:$T,Weekly!$C$1)/60</f>
        <v>0</v>
      </c>
      <c r="H465" s="21">
        <f>+SUMIFS('nabati '!W:W,'nabati '!$Z:$Z,Weekly!$A465,'nabati '!$AA:$AA,Weekly!$C$1)/6</f>
        <v>0</v>
      </c>
      <c r="I465" s="21">
        <f>+SUMIFS('nabati '!AD:AD,'nabati '!$AG:$AG,Weekly!$A465,'nabati '!$AH:$AH,Weekly!$C$1)/60</f>
        <v>0</v>
      </c>
      <c r="J465" s="21">
        <f>+SUMIFS('nabati '!AK:AK,'nabati '!$AN:$AN,Weekly!$A465,'nabati '!$AO:$AO,Weekly!$C$1)/60</f>
        <v>0</v>
      </c>
      <c r="K465" s="21">
        <f>+SUMIFS('nabati '!AR:AR,'nabati '!$AU:$AU,Weekly!$A465,'nabati '!$AV:$AV,Weekly!$C$1)/60</f>
        <v>0</v>
      </c>
      <c r="L465" s="21">
        <f>+SUMIFS('nabati '!AY:AY,'nabati '!$BB:$BB,Weekly!$A465,'nabati '!$BC:$BC,Weekly!$C$1)/20</f>
        <v>0</v>
      </c>
      <c r="M465" s="344">
        <f>+SUMIFS('nabati '!BF:BF,'nabati '!$BI:$BI,Weekly!$A465,'nabati '!$BG:$BG,Weekly!$C$1)/6</f>
        <v>0</v>
      </c>
      <c r="N465" s="345">
        <f>+SUMIFS('nabati '!BM:BM,'nabati '!BP:BP,Weekly!$A465,'nabati '!BN:BN,Weekly!$C$1)/6</f>
        <v>0</v>
      </c>
      <c r="O465" s="365">
        <f t="shared" si="36"/>
        <v>2212.5</v>
      </c>
    </row>
    <row r="466" spans="1:15" s="267" customFormat="1" ht="12.75" hidden="1" outlineLevel="1">
      <c r="A466" s="308">
        <v>145</v>
      </c>
      <c r="B466" s="309" t="s">
        <v>31</v>
      </c>
      <c r="C466" s="19" t="s">
        <v>600</v>
      </c>
      <c r="D466" s="359" t="s">
        <v>596</v>
      </c>
      <c r="E466" s="21">
        <f>+SUMIFS('nabati '!B:B,'nabati '!$E:$E,Weekly!$A466,'nabati '!$F:$F,Weekly!$C$1)/6</f>
        <v>0</v>
      </c>
      <c r="F466" s="21">
        <f>+SUMIFS('nabati '!I:I,'nabati '!$L:$L,Weekly!$A466,'nabati '!$M:$M,Weekly!$C$1)/6</f>
        <v>3</v>
      </c>
      <c r="G466" s="21">
        <f>+SUMIFS('nabati '!P:P,'nabati '!$S:$S,Weekly!$A466,'nabati '!$T:$T,Weekly!$C$1)/60</f>
        <v>0</v>
      </c>
      <c r="H466" s="21">
        <f>+SUMIFS('nabati '!W:W,'nabati '!$Z:$Z,Weekly!$A466,'nabati '!$AA:$AA,Weekly!$C$1)/6</f>
        <v>0</v>
      </c>
      <c r="I466" s="21">
        <f>+SUMIFS('nabati '!AD:AD,'nabati '!$AG:$AG,Weekly!$A466,'nabati '!$AH:$AH,Weekly!$C$1)/60</f>
        <v>0</v>
      </c>
      <c r="J466" s="21">
        <f>+SUMIFS('nabati '!AK:AK,'nabati '!$AN:$AN,Weekly!$A466,'nabati '!$AO:$AO,Weekly!$C$1)/60</f>
        <v>0</v>
      </c>
      <c r="K466" s="21">
        <f>+SUMIFS('nabati '!AR:AR,'nabati '!$AU:$AU,Weekly!$A466,'nabati '!$AV:$AV,Weekly!$C$1)/60</f>
        <v>0</v>
      </c>
      <c r="L466" s="21">
        <f>+SUMIFS('nabati '!AY:AY,'nabati '!$BB:$BB,Weekly!$A466,'nabati '!$BC:$BC,Weekly!$C$1)/20</f>
        <v>0</v>
      </c>
      <c r="M466" s="344">
        <f>+SUMIFS('nabati '!BF:BF,'nabati '!$BI:$BI,Weekly!$A466,'nabati '!$BG:$BG,Weekly!$C$1)/6</f>
        <v>0</v>
      </c>
      <c r="N466" s="345">
        <f>+SUMIFS('nabati '!BM:BM,'nabati '!BP:BP,Weekly!$A466,'nabati '!BN:BN,Weekly!$C$1)/6</f>
        <v>0</v>
      </c>
      <c r="O466" s="365">
        <f t="shared" si="36"/>
        <v>572.09999999999991</v>
      </c>
    </row>
    <row r="467" spans="1:15" s="267" customFormat="1" ht="12.75" hidden="1" outlineLevel="1">
      <c r="A467" s="308">
        <v>150</v>
      </c>
      <c r="B467" s="309" t="s">
        <v>31</v>
      </c>
      <c r="C467" s="19" t="s">
        <v>601</v>
      </c>
      <c r="D467" s="359" t="s">
        <v>596</v>
      </c>
      <c r="E467" s="21">
        <f>+SUMIFS('nabati '!B:B,'nabati '!$E:$E,Weekly!$A467,'nabati '!$F:$F,Weekly!$C$1)/6</f>
        <v>3</v>
      </c>
      <c r="F467" s="21">
        <f>+SUMIFS('nabati '!I:I,'nabati '!$L:$L,Weekly!$A467,'nabati '!$M:$M,Weekly!$C$1)/6</f>
        <v>0</v>
      </c>
      <c r="G467" s="21">
        <f>+SUMIFS('nabati '!P:P,'nabati '!$S:$S,Weekly!$A467,'nabati '!$T:$T,Weekly!$C$1)/60</f>
        <v>0</v>
      </c>
      <c r="H467" s="21">
        <f>+SUMIFS('nabati '!W:W,'nabati '!$Z:$Z,Weekly!$A467,'nabati '!$AA:$AA,Weekly!$C$1)/6</f>
        <v>0</v>
      </c>
      <c r="I467" s="21">
        <f>+SUMIFS('nabati '!AD:AD,'nabati '!$AG:$AG,Weekly!$A467,'nabati '!$AH:$AH,Weekly!$C$1)/60</f>
        <v>0</v>
      </c>
      <c r="J467" s="21">
        <f>+SUMIFS('nabati '!AK:AK,'nabati '!$AN:$AN,Weekly!$A467,'nabati '!$AO:$AO,Weekly!$C$1)/60</f>
        <v>0</v>
      </c>
      <c r="K467" s="21">
        <f>+SUMIFS('nabati '!AR:AR,'nabati '!$AU:$AU,Weekly!$A467,'nabati '!$AV:$AV,Weekly!$C$1)/60</f>
        <v>0</v>
      </c>
      <c r="L467" s="21">
        <f>+SUMIFS('nabati '!AY:AY,'nabati '!$BB:$BB,Weekly!$A467,'nabati '!$BC:$BC,Weekly!$C$1)/20</f>
        <v>0</v>
      </c>
      <c r="M467" s="344">
        <f>+SUMIFS('nabati '!BF:BF,'nabati '!$BI:$BI,Weekly!$A467,'nabati '!$BG:$BG,Weekly!$C$1)/6</f>
        <v>0</v>
      </c>
      <c r="N467" s="345">
        <f>+SUMIFS('nabati '!BM:BM,'nabati '!BP:BP,Weekly!$A467,'nabati '!BN:BN,Weekly!$C$1)/6</f>
        <v>0</v>
      </c>
      <c r="O467" s="365">
        <f t="shared" si="36"/>
        <v>377.70000000000005</v>
      </c>
    </row>
    <row r="468" spans="1:15" s="267" customFormat="1" ht="12.75" hidden="1" outlineLevel="1">
      <c r="A468" s="308">
        <v>164</v>
      </c>
      <c r="B468" s="309" t="s">
        <v>31</v>
      </c>
      <c r="C468" s="19" t="s">
        <v>602</v>
      </c>
      <c r="D468" s="359" t="s">
        <v>596</v>
      </c>
      <c r="E468" s="21">
        <f>+SUMIFS('nabati '!B:B,'nabati '!$E:$E,Weekly!$A468,'nabati '!$F:$F,Weekly!$C$1)/6</f>
        <v>1</v>
      </c>
      <c r="F468" s="21">
        <f>+SUMIFS('nabati '!I:I,'nabati '!$L:$L,Weekly!$A468,'nabati '!$M:$M,Weekly!$C$1)/6</f>
        <v>0</v>
      </c>
      <c r="G468" s="21">
        <f>+SUMIFS('nabati '!P:P,'nabati '!$S:$S,Weekly!$A468,'nabati '!$T:$T,Weekly!$C$1)/60</f>
        <v>0</v>
      </c>
      <c r="H468" s="21">
        <f>+SUMIFS('nabati '!W:W,'nabati '!$Z:$Z,Weekly!$A468,'nabati '!$AA:$AA,Weekly!$C$1)/6</f>
        <v>0</v>
      </c>
      <c r="I468" s="21">
        <f>+SUMIFS('nabati '!AD:AD,'nabati '!$AG:$AG,Weekly!$A468,'nabati '!$AH:$AH,Weekly!$C$1)/60</f>
        <v>0</v>
      </c>
      <c r="J468" s="21">
        <f>+SUMIFS('nabati '!AK:AK,'nabati '!$AN:$AN,Weekly!$A468,'nabati '!$AO:$AO,Weekly!$C$1)/60</f>
        <v>0</v>
      </c>
      <c r="K468" s="21">
        <f>+SUMIFS('nabati '!AR:AR,'nabati '!$AU:$AU,Weekly!$A468,'nabati '!$AV:$AV,Weekly!$C$1)/60</f>
        <v>0</v>
      </c>
      <c r="L468" s="21">
        <f>+SUMIFS('nabati '!AY:AY,'nabati '!$BB:$BB,Weekly!$A468,'nabati '!$BC:$BC,Weekly!$C$1)/20</f>
        <v>0</v>
      </c>
      <c r="M468" s="344">
        <f>+SUMIFS('nabati '!BF:BF,'nabati '!$BI:$BI,Weekly!$A468,'nabati '!$BG:$BG,Weekly!$C$1)/6</f>
        <v>0</v>
      </c>
      <c r="N468" s="345">
        <f>+SUMIFS('nabati '!BM:BM,'nabati '!BP:BP,Weekly!$A468,'nabati '!BN:BN,Weekly!$C$1)/6</f>
        <v>0</v>
      </c>
      <c r="O468" s="365">
        <f t="shared" si="36"/>
        <v>125.9</v>
      </c>
    </row>
    <row r="469" spans="1:15" s="267" customFormat="1" ht="12.75" hidden="1" outlineLevel="1">
      <c r="A469" s="308">
        <v>167</v>
      </c>
      <c r="B469" s="309" t="s">
        <v>31</v>
      </c>
      <c r="C469" s="19" t="s">
        <v>603</v>
      </c>
      <c r="D469" s="359" t="s">
        <v>596</v>
      </c>
      <c r="E469" s="21">
        <f>+SUMIFS('nabati '!B:B,'nabati '!$E:$E,Weekly!$A469,'nabati '!$F:$F,Weekly!$C$1)/6</f>
        <v>0</v>
      </c>
      <c r="F469" s="21">
        <f>+SUMIFS('nabati '!I:I,'nabati '!$L:$L,Weekly!$A469,'nabati '!$M:$M,Weekly!$C$1)/6</f>
        <v>0</v>
      </c>
      <c r="G469" s="21">
        <f>+SUMIFS('nabati '!P:P,'nabati '!$S:$S,Weekly!$A469,'nabati '!$T:$T,Weekly!$C$1)/60</f>
        <v>0</v>
      </c>
      <c r="H469" s="21">
        <f>+SUMIFS('nabati '!W:W,'nabati '!$Z:$Z,Weekly!$A469,'nabati '!$AA:$AA,Weekly!$C$1)/6</f>
        <v>0</v>
      </c>
      <c r="I469" s="21">
        <f>+SUMIFS('nabati '!AD:AD,'nabati '!$AG:$AG,Weekly!$A469,'nabati '!$AH:$AH,Weekly!$C$1)/60</f>
        <v>0</v>
      </c>
      <c r="J469" s="21">
        <f>+SUMIFS('nabati '!AK:AK,'nabati '!$AN:$AN,Weekly!$A469,'nabati '!$AO:$AO,Weekly!$C$1)/60</f>
        <v>0</v>
      </c>
      <c r="K469" s="21">
        <f>+SUMIFS('nabati '!AR:AR,'nabati '!$AU:$AU,Weekly!$A469,'nabati '!$AV:$AV,Weekly!$C$1)/60</f>
        <v>0</v>
      </c>
      <c r="L469" s="21">
        <f>+SUMIFS('nabati '!AY:AY,'nabati '!$BB:$BB,Weekly!$A469,'nabati '!$BC:$BC,Weekly!$C$1)/20</f>
        <v>0</v>
      </c>
      <c r="M469" s="344">
        <f>+SUMIFS('nabati '!BF:BF,'nabati '!$BI:$BI,Weekly!$A469,'nabati '!$BG:$BG,Weekly!$C$1)/6</f>
        <v>0</v>
      </c>
      <c r="N469" s="345">
        <f>+SUMIFS('nabati '!BM:BM,'nabati '!BP:BP,Weekly!$A469,'nabati '!BN:BN,Weekly!$C$1)/6</f>
        <v>0</v>
      </c>
      <c r="O469" s="365">
        <f t="shared" si="36"/>
        <v>0</v>
      </c>
    </row>
    <row r="470" spans="1:15" s="267" customFormat="1" ht="12.75" hidden="1" outlineLevel="1">
      <c r="A470" s="308">
        <v>179</v>
      </c>
      <c r="B470" s="309" t="s">
        <v>31</v>
      </c>
      <c r="C470" s="19" t="s">
        <v>604</v>
      </c>
      <c r="D470" s="359" t="s">
        <v>596</v>
      </c>
      <c r="E470" s="21">
        <f>+SUMIFS('nabati '!B:B,'nabati '!$E:$E,Weekly!$A470,'nabati '!$F:$F,Weekly!$C$1)/6</f>
        <v>5</v>
      </c>
      <c r="F470" s="21">
        <f>+SUMIFS('nabati '!I:I,'nabati '!$L:$L,Weekly!$A470,'nabati '!$M:$M,Weekly!$C$1)/6</f>
        <v>0</v>
      </c>
      <c r="G470" s="21">
        <f>+SUMIFS('nabati '!P:P,'nabati '!$S:$S,Weekly!$A470,'nabati '!$T:$T,Weekly!$C$1)/60</f>
        <v>0</v>
      </c>
      <c r="H470" s="21">
        <f>+SUMIFS('nabati '!W:W,'nabati '!$Z:$Z,Weekly!$A470,'nabati '!$AA:$AA,Weekly!$C$1)/6</f>
        <v>0</v>
      </c>
      <c r="I470" s="21">
        <f>+SUMIFS('nabati '!AD:AD,'nabati '!$AG:$AG,Weekly!$A470,'nabati '!$AH:$AH,Weekly!$C$1)/60</f>
        <v>0</v>
      </c>
      <c r="J470" s="21">
        <f>+SUMIFS('nabati '!AK:AK,'nabati '!$AN:$AN,Weekly!$A470,'nabati '!$AO:$AO,Weekly!$C$1)/60</f>
        <v>0</v>
      </c>
      <c r="K470" s="21">
        <f>+SUMIFS('nabati '!AR:AR,'nabati '!$AU:$AU,Weekly!$A470,'nabati '!$AV:$AV,Weekly!$C$1)/60</f>
        <v>0</v>
      </c>
      <c r="L470" s="21">
        <f>+SUMIFS('nabati '!AY:AY,'nabati '!$BB:$BB,Weekly!$A470,'nabati '!$BC:$BC,Weekly!$C$1)/20</f>
        <v>0</v>
      </c>
      <c r="M470" s="344">
        <f>+SUMIFS('nabati '!BF:BF,'nabati '!$BI:$BI,Weekly!$A470,'nabati '!$BG:$BG,Weekly!$C$1)/6</f>
        <v>0</v>
      </c>
      <c r="N470" s="345">
        <f>+SUMIFS('nabati '!BM:BM,'nabati '!BP:BP,Weekly!$A470,'nabati '!BN:BN,Weekly!$C$1)/6</f>
        <v>0</v>
      </c>
      <c r="O470" s="365">
        <f t="shared" si="36"/>
        <v>629.5</v>
      </c>
    </row>
    <row r="471" spans="1:15" s="267" customFormat="1" ht="12.75" hidden="1" outlineLevel="1">
      <c r="A471" s="308">
        <v>183</v>
      </c>
      <c r="B471" s="309" t="s">
        <v>31</v>
      </c>
      <c r="C471" s="19" t="s">
        <v>605</v>
      </c>
      <c r="D471" s="359" t="s">
        <v>596</v>
      </c>
      <c r="E471" s="21">
        <f>+SUMIFS('nabati '!B:B,'nabati '!$E:$E,Weekly!$A471,'nabati '!$F:$F,Weekly!$C$1)/6</f>
        <v>0</v>
      </c>
      <c r="F471" s="21">
        <f>+SUMIFS('nabati '!I:I,'nabati '!$L:$L,Weekly!$A471,'nabati '!$M:$M,Weekly!$C$1)/6</f>
        <v>10</v>
      </c>
      <c r="G471" s="21">
        <f>+SUMIFS('nabati '!P:P,'nabati '!$S:$S,Weekly!$A471,'nabati '!$T:$T,Weekly!$C$1)/60</f>
        <v>0</v>
      </c>
      <c r="H471" s="21">
        <f>+SUMIFS('nabati '!W:W,'nabati '!$Z:$Z,Weekly!$A471,'nabati '!$AA:$AA,Weekly!$C$1)/6</f>
        <v>0</v>
      </c>
      <c r="I471" s="21">
        <f>+SUMIFS('nabati '!AD:AD,'nabati '!$AG:$AG,Weekly!$A471,'nabati '!$AH:$AH,Weekly!$C$1)/60</f>
        <v>0</v>
      </c>
      <c r="J471" s="21">
        <f>+SUMIFS('nabati '!AK:AK,'nabati '!$AN:$AN,Weekly!$A471,'nabati '!$AO:$AO,Weekly!$C$1)/60</f>
        <v>0</v>
      </c>
      <c r="K471" s="21">
        <f>+SUMIFS('nabati '!AR:AR,'nabati '!$AU:$AU,Weekly!$A471,'nabati '!$AV:$AV,Weekly!$C$1)/60</f>
        <v>0</v>
      </c>
      <c r="L471" s="21">
        <f>+SUMIFS('nabati '!AY:AY,'nabati '!$BB:$BB,Weekly!$A471,'nabati '!$BC:$BC,Weekly!$C$1)/20</f>
        <v>0</v>
      </c>
      <c r="M471" s="344">
        <f>+SUMIFS('nabati '!BF:BF,'nabati '!$BI:$BI,Weekly!$A471,'nabati '!$BG:$BG,Weekly!$C$1)/6</f>
        <v>0</v>
      </c>
      <c r="N471" s="345">
        <f>+SUMIFS('nabati '!BM:BM,'nabati '!BP:BP,Weekly!$A471,'nabati '!BN:BN,Weekly!$C$1)/6</f>
        <v>0</v>
      </c>
      <c r="O471" s="365">
        <f t="shared" si="36"/>
        <v>1907</v>
      </c>
    </row>
    <row r="472" spans="1:15" s="267" customFormat="1" ht="12.75" hidden="1" outlineLevel="1">
      <c r="A472" s="308">
        <v>185</v>
      </c>
      <c r="B472" s="309" t="s">
        <v>31</v>
      </c>
      <c r="C472" s="19" t="s">
        <v>606</v>
      </c>
      <c r="D472" s="359" t="s">
        <v>596</v>
      </c>
      <c r="E472" s="21">
        <f>+SUMIFS('nabati '!B:B,'nabati '!$E:$E,Weekly!$A472,'nabati '!$F:$F,Weekly!$C$1)/6</f>
        <v>10</v>
      </c>
      <c r="F472" s="21">
        <f>+SUMIFS('nabati '!I:I,'nabati '!$L:$L,Weekly!$A472,'nabati '!$M:$M,Weekly!$C$1)/6</f>
        <v>5</v>
      </c>
      <c r="G472" s="21">
        <f>+SUMIFS('nabati '!P:P,'nabati '!$S:$S,Weekly!$A472,'nabati '!$T:$T,Weekly!$C$1)/60</f>
        <v>0</v>
      </c>
      <c r="H472" s="21">
        <f>+SUMIFS('nabati '!W:W,'nabati '!$Z:$Z,Weekly!$A472,'nabati '!$AA:$AA,Weekly!$C$1)/6</f>
        <v>0</v>
      </c>
      <c r="I472" s="21">
        <f>+SUMIFS('nabati '!AD:AD,'nabati '!$AG:$AG,Weekly!$A472,'nabati '!$AH:$AH,Weekly!$C$1)/60</f>
        <v>0</v>
      </c>
      <c r="J472" s="21">
        <f>+SUMIFS('nabati '!AK:AK,'nabati '!$AN:$AN,Weekly!$A472,'nabati '!$AO:$AO,Weekly!$C$1)/60</f>
        <v>0</v>
      </c>
      <c r="K472" s="21">
        <f>+SUMIFS('nabati '!AR:AR,'nabati '!$AU:$AU,Weekly!$A472,'nabati '!$AV:$AV,Weekly!$C$1)/60</f>
        <v>0</v>
      </c>
      <c r="L472" s="21">
        <f>+SUMIFS('nabati '!AY:AY,'nabati '!$BB:$BB,Weekly!$A472,'nabati '!$BC:$BC,Weekly!$C$1)/20</f>
        <v>0</v>
      </c>
      <c r="M472" s="344">
        <f>+SUMIFS('nabati '!BF:BF,'nabati '!$BI:$BI,Weekly!$A472,'nabati '!$BG:$BG,Weekly!$C$1)/6</f>
        <v>0</v>
      </c>
      <c r="N472" s="345">
        <f>+SUMIFS('nabati '!BM:BM,'nabati '!BP:BP,Weekly!$A472,'nabati '!BN:BN,Weekly!$C$1)/6</f>
        <v>0</v>
      </c>
      <c r="O472" s="365">
        <f t="shared" si="36"/>
        <v>2212.5</v>
      </c>
    </row>
    <row r="473" spans="1:15" s="267" customFormat="1" ht="12.75" hidden="1" outlineLevel="1">
      <c r="A473" s="308">
        <v>501</v>
      </c>
      <c r="B473" s="309" t="s">
        <v>31</v>
      </c>
      <c r="C473" s="19" t="s">
        <v>607</v>
      </c>
      <c r="D473" s="359" t="s">
        <v>596</v>
      </c>
      <c r="E473" s="21">
        <f>+SUMIFS('nabati '!B:B,'nabati '!$E:$E,Weekly!$A473,'nabati '!$F:$F,Weekly!$C$1)/6</f>
        <v>10</v>
      </c>
      <c r="F473" s="21">
        <f>+SUMIFS('nabati '!I:I,'nabati '!$L:$L,Weekly!$A473,'nabati '!$M:$M,Weekly!$C$1)/6</f>
        <v>0</v>
      </c>
      <c r="G473" s="21">
        <f>+SUMIFS('nabati '!P:P,'nabati '!$S:$S,Weekly!$A473,'nabati '!$T:$T,Weekly!$C$1)/60</f>
        <v>0</v>
      </c>
      <c r="H473" s="21">
        <f>+SUMIFS('nabati '!W:W,'nabati '!$Z:$Z,Weekly!$A473,'nabati '!$AA:$AA,Weekly!$C$1)/6</f>
        <v>0</v>
      </c>
      <c r="I473" s="21">
        <f>+SUMIFS('nabati '!AD:AD,'nabati '!$AG:$AG,Weekly!$A473,'nabati '!$AH:$AH,Weekly!$C$1)/60</f>
        <v>0</v>
      </c>
      <c r="J473" s="21">
        <f>+SUMIFS('nabati '!AK:AK,'nabati '!$AN:$AN,Weekly!$A473,'nabati '!$AO:$AO,Weekly!$C$1)/60</f>
        <v>0</v>
      </c>
      <c r="K473" s="21">
        <f>+SUMIFS('nabati '!AR:AR,'nabati '!$AU:$AU,Weekly!$A473,'nabati '!$AV:$AV,Weekly!$C$1)/60</f>
        <v>0</v>
      </c>
      <c r="L473" s="21">
        <f>+SUMIFS('nabati '!AY:AY,'nabati '!$BB:$BB,Weekly!$A473,'nabati '!$BC:$BC,Weekly!$C$1)/20</f>
        <v>0</v>
      </c>
      <c r="M473" s="344">
        <f>+SUMIFS('nabati '!BF:BF,'nabati '!$BI:$BI,Weekly!$A473,'nabati '!$BG:$BG,Weekly!$C$1)/6</f>
        <v>0</v>
      </c>
      <c r="N473" s="345">
        <f>+SUMIFS('nabati '!BM:BM,'nabati '!BP:BP,Weekly!$A473,'nabati '!BN:BN,Weekly!$C$1)/6</f>
        <v>0</v>
      </c>
      <c r="O473" s="365">
        <f t="shared" si="36"/>
        <v>1259</v>
      </c>
    </row>
    <row r="474" spans="1:15" s="267" customFormat="1" ht="12.75" hidden="1" outlineLevel="1">
      <c r="A474" s="308">
        <v>502</v>
      </c>
      <c r="B474" s="309" t="s">
        <v>31</v>
      </c>
      <c r="C474" s="19" t="s">
        <v>608</v>
      </c>
      <c r="D474" s="359" t="s">
        <v>596</v>
      </c>
      <c r="E474" s="21">
        <f>+SUMIFS('nabati '!B:B,'nabati '!$E:$E,Weekly!$A474,'nabati '!$F:$F,Weekly!$C$1)/6</f>
        <v>5</v>
      </c>
      <c r="F474" s="21">
        <f>+SUMIFS('nabati '!I:I,'nabati '!$L:$L,Weekly!$A474,'nabati '!$M:$M,Weekly!$C$1)/6</f>
        <v>0</v>
      </c>
      <c r="G474" s="21">
        <f>+SUMIFS('nabati '!P:P,'nabati '!$S:$S,Weekly!$A474,'nabati '!$T:$T,Weekly!$C$1)/60</f>
        <v>0</v>
      </c>
      <c r="H474" s="21">
        <f>+SUMIFS('nabati '!W:W,'nabati '!$Z:$Z,Weekly!$A474,'nabati '!$AA:$AA,Weekly!$C$1)/6</f>
        <v>0</v>
      </c>
      <c r="I474" s="21">
        <f>+SUMIFS('nabati '!AD:AD,'nabati '!$AG:$AG,Weekly!$A474,'nabati '!$AH:$AH,Weekly!$C$1)/60</f>
        <v>0</v>
      </c>
      <c r="J474" s="21">
        <f>+SUMIFS('nabati '!AK:AK,'nabati '!$AN:$AN,Weekly!$A474,'nabati '!$AO:$AO,Weekly!$C$1)/60</f>
        <v>0</v>
      </c>
      <c r="K474" s="21">
        <f>+SUMIFS('nabati '!AR:AR,'nabati '!$AU:$AU,Weekly!$A474,'nabati '!$AV:$AV,Weekly!$C$1)/60</f>
        <v>0</v>
      </c>
      <c r="L474" s="21">
        <f>+SUMIFS('nabati '!AY:AY,'nabati '!$BB:$BB,Weekly!$A474,'nabati '!$BC:$BC,Weekly!$C$1)/20</f>
        <v>0</v>
      </c>
      <c r="M474" s="344">
        <f>+SUMIFS('nabati '!BF:BF,'nabati '!$BI:$BI,Weekly!$A474,'nabati '!$BG:$BG,Weekly!$C$1)/6</f>
        <v>0</v>
      </c>
      <c r="N474" s="345">
        <f>+SUMIFS('nabati '!BM:BM,'nabati '!BP:BP,Weekly!$A474,'nabati '!BN:BN,Weekly!$C$1)/6</f>
        <v>0</v>
      </c>
      <c r="O474" s="365">
        <f t="shared" si="36"/>
        <v>629.5</v>
      </c>
    </row>
    <row r="475" spans="1:15" s="267" customFormat="1" ht="12.75" hidden="1" outlineLevel="1">
      <c r="A475" s="308">
        <v>512</v>
      </c>
      <c r="B475" s="309" t="s">
        <v>31</v>
      </c>
      <c r="C475" s="19" t="s">
        <v>609</v>
      </c>
      <c r="D475" s="359" t="s">
        <v>596</v>
      </c>
      <c r="E475" s="21">
        <f>+SUMIFS('nabati '!B:B,'nabati '!$E:$E,Weekly!$A475,'nabati '!$F:$F,Weekly!$C$1)/6</f>
        <v>0</v>
      </c>
      <c r="F475" s="21">
        <f>+SUMIFS('nabati '!I:I,'nabati '!$L:$L,Weekly!$A475,'nabati '!$M:$M,Weekly!$C$1)/6</f>
        <v>0</v>
      </c>
      <c r="G475" s="21">
        <f>+SUMIFS('nabati '!P:P,'nabati '!$S:$S,Weekly!$A475,'nabati '!$T:$T,Weekly!$C$1)/60</f>
        <v>0</v>
      </c>
      <c r="H475" s="21">
        <f>+SUMIFS('nabati '!W:W,'nabati '!$Z:$Z,Weekly!$A475,'nabati '!$AA:$AA,Weekly!$C$1)/6</f>
        <v>0</v>
      </c>
      <c r="I475" s="21">
        <f>+SUMIFS('nabati '!AD:AD,'nabati '!$AG:$AG,Weekly!$A475,'nabati '!$AH:$AH,Weekly!$C$1)/60</f>
        <v>0</v>
      </c>
      <c r="J475" s="21">
        <f>+SUMIFS('nabati '!AK:AK,'nabati '!$AN:$AN,Weekly!$A475,'nabati '!$AO:$AO,Weekly!$C$1)/60</f>
        <v>0</v>
      </c>
      <c r="K475" s="21">
        <f>+SUMIFS('nabati '!AR:AR,'nabati '!$AU:$AU,Weekly!$A475,'nabati '!$AV:$AV,Weekly!$C$1)/60</f>
        <v>0</v>
      </c>
      <c r="L475" s="21">
        <f>+SUMIFS('nabati '!AY:AY,'nabati '!$BB:$BB,Weekly!$A475,'nabati '!$BC:$BC,Weekly!$C$1)/20</f>
        <v>0</v>
      </c>
      <c r="M475" s="344">
        <f>+SUMIFS('nabati '!BF:BF,'nabati '!$BI:$BI,Weekly!$A475,'nabati '!$BG:$BG,Weekly!$C$1)/6</f>
        <v>0</v>
      </c>
      <c r="N475" s="345">
        <f>+SUMIFS('nabati '!BM:BM,'nabati '!BP:BP,Weekly!$A475,'nabati '!BN:BN,Weekly!$C$1)/6</f>
        <v>0</v>
      </c>
      <c r="O475" s="365">
        <f t="shared" si="36"/>
        <v>0</v>
      </c>
    </row>
    <row r="476" spans="1:15" s="267" customFormat="1" ht="12.75" hidden="1" outlineLevel="1">
      <c r="A476" s="308">
        <v>521</v>
      </c>
      <c r="B476" s="309" t="s">
        <v>31</v>
      </c>
      <c r="C476" s="19" t="s">
        <v>610</v>
      </c>
      <c r="D476" s="359" t="s">
        <v>596</v>
      </c>
      <c r="E476" s="21">
        <f>+SUMIFS('nabati '!B:B,'nabati '!$E:$E,Weekly!$A476,'nabati '!$F:$F,Weekly!$C$1)/6</f>
        <v>0</v>
      </c>
      <c r="F476" s="21">
        <f>+SUMIFS('nabati '!I:I,'nabati '!$L:$L,Weekly!$A476,'nabati '!$M:$M,Weekly!$C$1)/6</f>
        <v>0</v>
      </c>
      <c r="G476" s="21">
        <f>+SUMIFS('nabati '!P:P,'nabati '!$S:$S,Weekly!$A476,'nabati '!$T:$T,Weekly!$C$1)/60</f>
        <v>0</v>
      </c>
      <c r="H476" s="21">
        <f>+SUMIFS('nabati '!W:W,'nabati '!$Z:$Z,Weekly!$A476,'nabati '!$AA:$AA,Weekly!$C$1)/6</f>
        <v>0</v>
      </c>
      <c r="I476" s="21">
        <f>+SUMIFS('nabati '!AD:AD,'nabati '!$AG:$AG,Weekly!$A476,'nabati '!$AH:$AH,Weekly!$C$1)/60</f>
        <v>0</v>
      </c>
      <c r="J476" s="21">
        <f>+SUMIFS('nabati '!AK:AK,'nabati '!$AN:$AN,Weekly!$A476,'nabati '!$AO:$AO,Weekly!$C$1)/60</f>
        <v>0</v>
      </c>
      <c r="K476" s="21">
        <f>+SUMIFS('nabati '!AR:AR,'nabati '!$AU:$AU,Weekly!$A476,'nabati '!$AV:$AV,Weekly!$C$1)/60</f>
        <v>0</v>
      </c>
      <c r="L476" s="21">
        <f>+SUMIFS('nabati '!AY:AY,'nabati '!$BB:$BB,Weekly!$A476,'nabati '!$BC:$BC,Weekly!$C$1)/20</f>
        <v>0</v>
      </c>
      <c r="M476" s="344">
        <f>+SUMIFS('nabati '!BF:BF,'nabati '!$BI:$BI,Weekly!$A476,'nabati '!$BG:$BG,Weekly!$C$1)/6</f>
        <v>0</v>
      </c>
      <c r="N476" s="345">
        <f>+SUMIFS('nabati '!BM:BM,'nabati '!BP:BP,Weekly!$A476,'nabati '!BN:BN,Weekly!$C$1)/6</f>
        <v>0</v>
      </c>
      <c r="O476" s="365">
        <f t="shared" si="36"/>
        <v>0</v>
      </c>
    </row>
    <row r="477" spans="1:15" s="267" customFormat="1" ht="12.75" hidden="1" outlineLevel="1">
      <c r="A477" s="308">
        <v>525</v>
      </c>
      <c r="B477" s="309" t="s">
        <v>31</v>
      </c>
      <c r="C477" s="19" t="s">
        <v>611</v>
      </c>
      <c r="D477" s="359" t="s">
        <v>596</v>
      </c>
      <c r="E477" s="21">
        <f>+SUMIFS('nabati '!B:B,'nabati '!$E:$E,Weekly!$A477,'nabati '!$F:$F,Weekly!$C$1)/6</f>
        <v>1</v>
      </c>
      <c r="F477" s="21">
        <f>+SUMIFS('nabati '!I:I,'nabati '!$L:$L,Weekly!$A477,'nabati '!$M:$M,Weekly!$C$1)/6</f>
        <v>0</v>
      </c>
      <c r="G477" s="21">
        <f>+SUMIFS('nabati '!P:P,'nabati '!$S:$S,Weekly!$A477,'nabati '!$T:$T,Weekly!$C$1)/60</f>
        <v>0</v>
      </c>
      <c r="H477" s="21">
        <f>+SUMIFS('nabati '!W:W,'nabati '!$Z:$Z,Weekly!$A477,'nabati '!$AA:$AA,Weekly!$C$1)/6</f>
        <v>0</v>
      </c>
      <c r="I477" s="21">
        <f>+SUMIFS('nabati '!AD:AD,'nabati '!$AG:$AG,Weekly!$A477,'nabati '!$AH:$AH,Weekly!$C$1)/60</f>
        <v>0</v>
      </c>
      <c r="J477" s="21">
        <f>+SUMIFS('nabati '!AK:AK,'nabati '!$AN:$AN,Weekly!$A477,'nabati '!$AO:$AO,Weekly!$C$1)/60</f>
        <v>0</v>
      </c>
      <c r="K477" s="21">
        <f>+SUMIFS('nabati '!AR:AR,'nabati '!$AU:$AU,Weekly!$A477,'nabati '!$AV:$AV,Weekly!$C$1)/60</f>
        <v>0</v>
      </c>
      <c r="L477" s="21">
        <f>+SUMIFS('nabati '!AY:AY,'nabati '!$BB:$BB,Weekly!$A477,'nabati '!$BC:$BC,Weekly!$C$1)/20</f>
        <v>0</v>
      </c>
      <c r="M477" s="344">
        <f>+SUMIFS('nabati '!BF:BF,'nabati '!$BI:$BI,Weekly!$A477,'nabati '!$BG:$BG,Weekly!$C$1)/6</f>
        <v>0</v>
      </c>
      <c r="N477" s="345">
        <f>+SUMIFS('nabati '!BM:BM,'nabati '!BP:BP,Weekly!$A477,'nabati '!BN:BN,Weekly!$C$1)/6</f>
        <v>0</v>
      </c>
      <c r="O477" s="365">
        <f t="shared" si="36"/>
        <v>125.9</v>
      </c>
    </row>
    <row r="478" spans="1:15" s="267" customFormat="1" ht="12.75" hidden="1" outlineLevel="1">
      <c r="A478" s="308">
        <v>537</v>
      </c>
      <c r="B478" s="309" t="s">
        <v>31</v>
      </c>
      <c r="C478" s="19" t="s">
        <v>612</v>
      </c>
      <c r="D478" s="359" t="s">
        <v>596</v>
      </c>
      <c r="E478" s="21">
        <f>+SUMIFS('nabati '!B:B,'nabati '!$E:$E,Weekly!$A478,'nabati '!$F:$F,Weekly!$C$1)/6</f>
        <v>0</v>
      </c>
      <c r="F478" s="21">
        <f>+SUMIFS('nabati '!I:I,'nabati '!$L:$L,Weekly!$A478,'nabati '!$M:$M,Weekly!$C$1)/6</f>
        <v>0</v>
      </c>
      <c r="G478" s="21">
        <f>+SUMIFS('nabati '!P:P,'nabati '!$S:$S,Weekly!$A478,'nabati '!$T:$T,Weekly!$C$1)/60</f>
        <v>0</v>
      </c>
      <c r="H478" s="21">
        <f>+SUMIFS('nabati '!W:W,'nabati '!$Z:$Z,Weekly!$A478,'nabati '!$AA:$AA,Weekly!$C$1)/6</f>
        <v>0</v>
      </c>
      <c r="I478" s="21">
        <f>+SUMIFS('nabati '!AD:AD,'nabati '!$AG:$AG,Weekly!$A478,'nabati '!$AH:$AH,Weekly!$C$1)/60</f>
        <v>0</v>
      </c>
      <c r="J478" s="21">
        <f>+SUMIFS('nabati '!AK:AK,'nabati '!$AN:$AN,Weekly!$A478,'nabati '!$AO:$AO,Weekly!$C$1)/60</f>
        <v>0</v>
      </c>
      <c r="K478" s="21">
        <f>+SUMIFS('nabati '!AR:AR,'nabati '!$AU:$AU,Weekly!$A478,'nabati '!$AV:$AV,Weekly!$C$1)/60</f>
        <v>0</v>
      </c>
      <c r="L478" s="21">
        <f>+SUMIFS('nabati '!AY:AY,'nabati '!$BB:$BB,Weekly!$A478,'nabati '!$BC:$BC,Weekly!$C$1)/20</f>
        <v>0</v>
      </c>
      <c r="M478" s="344">
        <f>+SUMIFS('nabati '!BF:BF,'nabati '!$BI:$BI,Weekly!$A478,'nabati '!$BG:$BG,Weekly!$C$1)/6</f>
        <v>0</v>
      </c>
      <c r="N478" s="345">
        <f>+SUMIFS('nabati '!BM:BM,'nabati '!BP:BP,Weekly!$A478,'nabati '!BN:BN,Weekly!$C$1)/6</f>
        <v>0</v>
      </c>
      <c r="O478" s="365">
        <f t="shared" si="36"/>
        <v>0</v>
      </c>
    </row>
    <row r="479" spans="1:15" s="267" customFormat="1" ht="12.75" hidden="1" outlineLevel="1">
      <c r="A479" s="308">
        <v>547</v>
      </c>
      <c r="B479" s="309" t="s">
        <v>31</v>
      </c>
      <c r="C479" s="19" t="s">
        <v>613</v>
      </c>
      <c r="D479" s="359" t="s">
        <v>596</v>
      </c>
      <c r="E479" s="21">
        <f>+SUMIFS('nabati '!B:B,'nabati '!$E:$E,Weekly!$A479,'nabati '!$F:$F,Weekly!$C$1)/6</f>
        <v>0</v>
      </c>
      <c r="F479" s="21">
        <f>+SUMIFS('nabati '!I:I,'nabati '!$L:$L,Weekly!$A479,'nabati '!$M:$M,Weekly!$C$1)/6</f>
        <v>0</v>
      </c>
      <c r="G479" s="21">
        <f>+SUMIFS('nabati '!P:P,'nabati '!$S:$S,Weekly!$A479,'nabati '!$T:$T,Weekly!$C$1)/60</f>
        <v>0</v>
      </c>
      <c r="H479" s="21">
        <f>+SUMIFS('nabati '!W:W,'nabati '!$Z:$Z,Weekly!$A479,'nabati '!$AA:$AA,Weekly!$C$1)/6</f>
        <v>0</v>
      </c>
      <c r="I479" s="21">
        <f>+SUMIFS('nabati '!AD:AD,'nabati '!$AG:$AG,Weekly!$A479,'nabati '!$AH:$AH,Weekly!$C$1)/60</f>
        <v>0</v>
      </c>
      <c r="J479" s="21">
        <f>+SUMIFS('nabati '!AK:AK,'nabati '!$AN:$AN,Weekly!$A479,'nabati '!$AO:$AO,Weekly!$C$1)/60</f>
        <v>0</v>
      </c>
      <c r="K479" s="21">
        <f>+SUMIFS('nabati '!AR:AR,'nabati '!$AU:$AU,Weekly!$A479,'nabati '!$AV:$AV,Weekly!$C$1)/60</f>
        <v>0</v>
      </c>
      <c r="L479" s="21">
        <f>+SUMIFS('nabati '!AY:AY,'nabati '!$BB:$BB,Weekly!$A479,'nabati '!$BC:$BC,Weekly!$C$1)/20</f>
        <v>0</v>
      </c>
      <c r="M479" s="344">
        <f>+SUMIFS('nabati '!BF:BF,'nabati '!$BI:$BI,Weekly!$A479,'nabati '!$BG:$BG,Weekly!$C$1)/6</f>
        <v>0</v>
      </c>
      <c r="N479" s="345">
        <f>+SUMIFS('nabati '!BM:BM,'nabati '!BP:BP,Weekly!$A479,'nabati '!BN:BN,Weekly!$C$1)/6</f>
        <v>0</v>
      </c>
      <c r="O479" s="365">
        <f t="shared" si="36"/>
        <v>0</v>
      </c>
    </row>
    <row r="480" spans="1:15" s="267" customFormat="1" ht="12.75" hidden="1" outlineLevel="1">
      <c r="A480" s="308">
        <v>552</v>
      </c>
      <c r="B480" s="309" t="s">
        <v>31</v>
      </c>
      <c r="C480" s="19" t="s">
        <v>614</v>
      </c>
      <c r="D480" s="359" t="s">
        <v>596</v>
      </c>
      <c r="E480" s="21">
        <f>+SUMIFS('nabati '!B:B,'nabati '!$E:$E,Weekly!$A480,'nabati '!$F:$F,Weekly!$C$1)/6</f>
        <v>10</v>
      </c>
      <c r="F480" s="21">
        <f>+SUMIFS('nabati '!I:I,'nabati '!$L:$L,Weekly!$A480,'nabati '!$M:$M,Weekly!$C$1)/6</f>
        <v>0</v>
      </c>
      <c r="G480" s="21">
        <f>+SUMIFS('nabati '!P:P,'nabati '!$S:$S,Weekly!$A480,'nabati '!$T:$T,Weekly!$C$1)/60</f>
        <v>0</v>
      </c>
      <c r="H480" s="21">
        <f>+SUMIFS('nabati '!W:W,'nabati '!$Z:$Z,Weekly!$A480,'nabati '!$AA:$AA,Weekly!$C$1)/6</f>
        <v>0</v>
      </c>
      <c r="I480" s="21">
        <f>+SUMIFS('nabati '!AD:AD,'nabati '!$AG:$AG,Weekly!$A480,'nabati '!$AH:$AH,Weekly!$C$1)/60</f>
        <v>0</v>
      </c>
      <c r="J480" s="21">
        <f>+SUMIFS('nabati '!AK:AK,'nabati '!$AN:$AN,Weekly!$A480,'nabati '!$AO:$AO,Weekly!$C$1)/60</f>
        <v>0</v>
      </c>
      <c r="K480" s="21">
        <f>+SUMIFS('nabati '!AR:AR,'nabati '!$AU:$AU,Weekly!$A480,'nabati '!$AV:$AV,Weekly!$C$1)/60</f>
        <v>0</v>
      </c>
      <c r="L480" s="21">
        <f>+SUMIFS('nabati '!AY:AY,'nabati '!$BB:$BB,Weekly!$A480,'nabati '!$BC:$BC,Weekly!$C$1)/20</f>
        <v>0</v>
      </c>
      <c r="M480" s="344">
        <f>+SUMIFS('nabati '!BF:BF,'nabati '!$BI:$BI,Weekly!$A480,'nabati '!$BG:$BG,Weekly!$C$1)/6</f>
        <v>0</v>
      </c>
      <c r="N480" s="345">
        <f>+SUMIFS('nabati '!BM:BM,'nabati '!BP:BP,Weekly!$A480,'nabati '!BN:BN,Weekly!$C$1)/6</f>
        <v>0</v>
      </c>
      <c r="O480" s="365">
        <f t="shared" si="36"/>
        <v>1259</v>
      </c>
    </row>
    <row r="481" spans="1:15" s="267" customFormat="1" ht="12.75" hidden="1" outlineLevel="1">
      <c r="A481" s="308">
        <v>553</v>
      </c>
      <c r="B481" s="309" t="s">
        <v>31</v>
      </c>
      <c r="C481" s="19" t="s">
        <v>615</v>
      </c>
      <c r="D481" s="359" t="s">
        <v>596</v>
      </c>
      <c r="E481" s="21">
        <f>+SUMIFS('nabati '!B:B,'nabati '!$E:$E,Weekly!$A481,'nabati '!$F:$F,Weekly!$C$1)/6</f>
        <v>0</v>
      </c>
      <c r="F481" s="21">
        <f>+SUMIFS('nabati '!I:I,'nabati '!$L:$L,Weekly!$A481,'nabati '!$M:$M,Weekly!$C$1)/6</f>
        <v>0</v>
      </c>
      <c r="G481" s="21">
        <f>+SUMIFS('nabati '!P:P,'nabati '!$S:$S,Weekly!$A481,'nabati '!$T:$T,Weekly!$C$1)/60</f>
        <v>0</v>
      </c>
      <c r="H481" s="21">
        <f>+SUMIFS('nabati '!W:W,'nabati '!$Z:$Z,Weekly!$A481,'nabati '!$AA:$AA,Weekly!$C$1)/6</f>
        <v>0</v>
      </c>
      <c r="I481" s="21">
        <f>+SUMIFS('nabati '!AD:AD,'nabati '!$AG:$AG,Weekly!$A481,'nabati '!$AH:$AH,Weekly!$C$1)/60</f>
        <v>0</v>
      </c>
      <c r="J481" s="21">
        <f>+SUMIFS('nabati '!AK:AK,'nabati '!$AN:$AN,Weekly!$A481,'nabati '!$AO:$AO,Weekly!$C$1)/60</f>
        <v>0</v>
      </c>
      <c r="K481" s="21">
        <f>+SUMIFS('nabati '!AR:AR,'nabati '!$AU:$AU,Weekly!$A481,'nabati '!$AV:$AV,Weekly!$C$1)/60</f>
        <v>0</v>
      </c>
      <c r="L481" s="21">
        <f>+SUMIFS('nabati '!AY:AY,'nabati '!$BB:$BB,Weekly!$A481,'nabati '!$BC:$BC,Weekly!$C$1)/20</f>
        <v>0</v>
      </c>
      <c r="M481" s="344">
        <f>+SUMIFS('nabati '!BF:BF,'nabati '!$BI:$BI,Weekly!$A481,'nabati '!$BG:$BG,Weekly!$C$1)/6</f>
        <v>0</v>
      </c>
      <c r="N481" s="345">
        <f>+SUMIFS('nabati '!BM:BM,'nabati '!BP:BP,Weekly!$A481,'nabati '!BN:BN,Weekly!$C$1)/6</f>
        <v>0</v>
      </c>
      <c r="O481" s="365">
        <f t="shared" si="36"/>
        <v>0</v>
      </c>
    </row>
    <row r="482" spans="1:15" s="267" customFormat="1" ht="12.75" hidden="1" outlineLevel="1">
      <c r="A482" s="308">
        <v>554</v>
      </c>
      <c r="B482" s="309" t="s">
        <v>31</v>
      </c>
      <c r="C482" s="19" t="s">
        <v>616</v>
      </c>
      <c r="D482" s="359" t="s">
        <v>596</v>
      </c>
      <c r="E482" s="21">
        <f>+SUMIFS('nabati '!B:B,'nabati '!$E:$E,Weekly!$A482,'nabati '!$F:$F,Weekly!$C$1)/6</f>
        <v>0</v>
      </c>
      <c r="F482" s="21">
        <f>+SUMIFS('nabati '!I:I,'nabati '!$L:$L,Weekly!$A482,'nabati '!$M:$M,Weekly!$C$1)/6</f>
        <v>5</v>
      </c>
      <c r="G482" s="21">
        <f>+SUMIFS('nabati '!P:P,'nabati '!$S:$S,Weekly!$A482,'nabati '!$T:$T,Weekly!$C$1)/60</f>
        <v>0</v>
      </c>
      <c r="H482" s="21">
        <f>+SUMIFS('nabati '!W:W,'nabati '!$Z:$Z,Weekly!$A482,'nabati '!$AA:$AA,Weekly!$C$1)/6</f>
        <v>0</v>
      </c>
      <c r="I482" s="21">
        <f>+SUMIFS('nabati '!AD:AD,'nabati '!$AG:$AG,Weekly!$A482,'nabati '!$AH:$AH,Weekly!$C$1)/60</f>
        <v>0</v>
      </c>
      <c r="J482" s="21">
        <f>+SUMIFS('nabati '!AK:AK,'nabati '!$AN:$AN,Weekly!$A482,'nabati '!$AO:$AO,Weekly!$C$1)/60</f>
        <v>0</v>
      </c>
      <c r="K482" s="21">
        <f>+SUMIFS('nabati '!AR:AR,'nabati '!$AU:$AU,Weekly!$A482,'nabati '!$AV:$AV,Weekly!$C$1)/60</f>
        <v>0</v>
      </c>
      <c r="L482" s="21">
        <f>+SUMIFS('nabati '!AY:AY,'nabati '!$BB:$BB,Weekly!$A482,'nabati '!$BC:$BC,Weekly!$C$1)/20</f>
        <v>0</v>
      </c>
      <c r="M482" s="344">
        <f>+SUMIFS('nabati '!BF:BF,'nabati '!$BI:$BI,Weekly!$A482,'nabati '!$BG:$BG,Weekly!$C$1)/6</f>
        <v>0</v>
      </c>
      <c r="N482" s="345">
        <f>+SUMIFS('nabati '!BM:BM,'nabati '!BP:BP,Weekly!$A482,'nabati '!BN:BN,Weekly!$C$1)/6</f>
        <v>0</v>
      </c>
      <c r="O482" s="365">
        <f t="shared" si="36"/>
        <v>953.5</v>
      </c>
    </row>
    <row r="483" spans="1:15" s="267" customFormat="1" ht="12.75" hidden="1" outlineLevel="1">
      <c r="A483" s="308">
        <v>555</v>
      </c>
      <c r="B483" s="309" t="s">
        <v>31</v>
      </c>
      <c r="C483" s="19" t="s">
        <v>617</v>
      </c>
      <c r="D483" s="359" t="s">
        <v>596</v>
      </c>
      <c r="E483" s="21">
        <f>+SUMIFS('nabati '!B:B,'nabati '!$E:$E,Weekly!$A483,'nabati '!$F:$F,Weekly!$C$1)/6</f>
        <v>5</v>
      </c>
      <c r="F483" s="21">
        <f>+SUMIFS('nabati '!I:I,'nabati '!$L:$L,Weekly!$A483,'nabati '!$M:$M,Weekly!$C$1)/6</f>
        <v>0</v>
      </c>
      <c r="G483" s="21">
        <f>+SUMIFS('nabati '!P:P,'nabati '!$S:$S,Weekly!$A483,'nabati '!$T:$T,Weekly!$C$1)/60</f>
        <v>0</v>
      </c>
      <c r="H483" s="21">
        <f>+SUMIFS('nabati '!W:W,'nabati '!$Z:$Z,Weekly!$A483,'nabati '!$AA:$AA,Weekly!$C$1)/6</f>
        <v>0</v>
      </c>
      <c r="I483" s="21">
        <f>+SUMIFS('nabati '!AD:AD,'nabati '!$AG:$AG,Weekly!$A483,'nabati '!$AH:$AH,Weekly!$C$1)/60</f>
        <v>0</v>
      </c>
      <c r="J483" s="21">
        <f>+SUMIFS('nabati '!AK:AK,'nabati '!$AN:$AN,Weekly!$A483,'nabati '!$AO:$AO,Weekly!$C$1)/60</f>
        <v>0</v>
      </c>
      <c r="K483" s="21">
        <f>+SUMIFS('nabati '!AR:AR,'nabati '!$AU:$AU,Weekly!$A483,'nabati '!$AV:$AV,Weekly!$C$1)/60</f>
        <v>0</v>
      </c>
      <c r="L483" s="21">
        <f>+SUMIFS('nabati '!AY:AY,'nabati '!$BB:$BB,Weekly!$A483,'nabati '!$BC:$BC,Weekly!$C$1)/20</f>
        <v>0</v>
      </c>
      <c r="M483" s="344">
        <f>+SUMIFS('nabati '!BF:BF,'nabati '!$BI:$BI,Weekly!$A483,'nabati '!$BG:$BG,Weekly!$C$1)/6</f>
        <v>0</v>
      </c>
      <c r="N483" s="345">
        <f>+SUMIFS('nabati '!BM:BM,'nabati '!BP:BP,Weekly!$A483,'nabati '!BN:BN,Weekly!$C$1)/6</f>
        <v>0</v>
      </c>
      <c r="O483" s="365">
        <f t="shared" si="36"/>
        <v>629.5</v>
      </c>
    </row>
    <row r="484" spans="1:15" s="267" customFormat="1" ht="12.75" hidden="1" outlineLevel="1">
      <c r="A484" s="308">
        <v>567</v>
      </c>
      <c r="B484" s="309" t="s">
        <v>31</v>
      </c>
      <c r="C484" s="19" t="s">
        <v>618</v>
      </c>
      <c r="D484" s="359" t="s">
        <v>596</v>
      </c>
      <c r="E484" s="21">
        <f>+SUMIFS('nabati '!B:B,'nabati '!$E:$E,Weekly!$A484,'nabati '!$F:$F,Weekly!$C$1)/6</f>
        <v>0</v>
      </c>
      <c r="F484" s="21">
        <f>+SUMIFS('nabati '!I:I,'nabati '!$L:$L,Weekly!$A484,'nabati '!$M:$M,Weekly!$C$1)/6</f>
        <v>0</v>
      </c>
      <c r="G484" s="21">
        <f>+SUMIFS('nabati '!P:P,'nabati '!$S:$S,Weekly!$A484,'nabati '!$T:$T,Weekly!$C$1)/60</f>
        <v>0</v>
      </c>
      <c r="H484" s="21">
        <f>+SUMIFS('nabati '!W:W,'nabati '!$Z:$Z,Weekly!$A484,'nabati '!$AA:$AA,Weekly!$C$1)/6</f>
        <v>0</v>
      </c>
      <c r="I484" s="21">
        <f>+SUMIFS('nabati '!AD:AD,'nabati '!$AG:$AG,Weekly!$A484,'nabati '!$AH:$AH,Weekly!$C$1)/60</f>
        <v>0</v>
      </c>
      <c r="J484" s="21">
        <f>+SUMIFS('nabati '!AK:AK,'nabati '!$AN:$AN,Weekly!$A484,'nabati '!$AO:$AO,Weekly!$C$1)/60</f>
        <v>0</v>
      </c>
      <c r="K484" s="21">
        <f>+SUMIFS('nabati '!AR:AR,'nabati '!$AU:$AU,Weekly!$A484,'nabati '!$AV:$AV,Weekly!$C$1)/60</f>
        <v>0</v>
      </c>
      <c r="L484" s="21">
        <f>+SUMIFS('nabati '!AY:AY,'nabati '!$BB:$BB,Weekly!$A484,'nabati '!$BC:$BC,Weekly!$C$1)/20</f>
        <v>0</v>
      </c>
      <c r="M484" s="344">
        <f>+SUMIFS('nabati '!BF:BF,'nabati '!$BI:$BI,Weekly!$A484,'nabati '!$BG:$BG,Weekly!$C$1)/6</f>
        <v>0</v>
      </c>
      <c r="N484" s="345">
        <f>+SUMIFS('nabati '!BM:BM,'nabati '!BP:BP,Weekly!$A484,'nabati '!BN:BN,Weekly!$C$1)/6</f>
        <v>0</v>
      </c>
      <c r="O484" s="365">
        <f t="shared" si="36"/>
        <v>0</v>
      </c>
    </row>
    <row r="485" spans="1:15" s="267" customFormat="1" ht="12.75" hidden="1" outlineLevel="1">
      <c r="A485" s="308">
        <v>9102</v>
      </c>
      <c r="B485" s="309" t="s">
        <v>53</v>
      </c>
      <c r="C485" s="20" t="s">
        <v>619</v>
      </c>
      <c r="D485" s="359" t="s">
        <v>596</v>
      </c>
      <c r="E485" s="21">
        <f>+SUMIFS('nabati '!B:B,'nabati '!$E:$E,Weekly!$A485,'nabati '!$F:$F,Weekly!$C$1)/6</f>
        <v>0</v>
      </c>
      <c r="F485" s="21">
        <f>+SUMIFS('nabati '!I:I,'nabati '!$L:$L,Weekly!$A485,'nabati '!$M:$M,Weekly!$C$1)/6</f>
        <v>0</v>
      </c>
      <c r="G485" s="21">
        <f>+SUMIFS('nabati '!P:P,'nabati '!$S:$S,Weekly!$A485,'nabati '!$T:$T,Weekly!$C$1)/60</f>
        <v>0</v>
      </c>
      <c r="H485" s="21">
        <f>+SUMIFS('nabati '!W:W,'nabati '!$Z:$Z,Weekly!$A485,'nabati '!$AA:$AA,Weekly!$C$1)/6</f>
        <v>0</v>
      </c>
      <c r="I485" s="21">
        <f>+SUMIFS('nabati '!AD:AD,'nabati '!$AG:$AG,Weekly!$A485,'nabati '!$AH:$AH,Weekly!$C$1)/60</f>
        <v>0</v>
      </c>
      <c r="J485" s="21">
        <f>+SUMIFS('nabati '!AK:AK,'nabati '!$AN:$AN,Weekly!$A485,'nabati '!$AO:$AO,Weekly!$C$1)/60</f>
        <v>0</v>
      </c>
      <c r="K485" s="21">
        <f>+SUMIFS('nabati '!AR:AR,'nabati '!$AU:$AU,Weekly!$A485,'nabati '!$AV:$AV,Weekly!$C$1)/60</f>
        <v>0</v>
      </c>
      <c r="L485" s="21">
        <f>+SUMIFS('nabati '!AY:AY,'nabati '!$BB:$BB,Weekly!$A485,'nabati '!$BC:$BC,Weekly!$C$1)/20</f>
        <v>0</v>
      </c>
      <c r="M485" s="344">
        <f>+SUMIFS('nabati '!BF:BF,'nabati '!$BI:$BI,Weekly!$A485,'nabati '!$BG:$BG,Weekly!$C$1)/6</f>
        <v>0</v>
      </c>
      <c r="N485" s="345">
        <f>+SUMIFS('nabati '!BM:BM,'nabati '!BP:BP,Weekly!$A485,'nabati '!BN:BN,Weekly!$C$1)/6</f>
        <v>0</v>
      </c>
      <c r="O485" s="365">
        <f t="shared" si="36"/>
        <v>0</v>
      </c>
    </row>
    <row r="486" spans="1:15" s="267" customFormat="1" ht="12.75" hidden="1" outlineLevel="1">
      <c r="A486" s="308">
        <v>9103</v>
      </c>
      <c r="B486" s="309" t="s">
        <v>53</v>
      </c>
      <c r="C486" s="20" t="s">
        <v>620</v>
      </c>
      <c r="D486" s="359" t="s">
        <v>596</v>
      </c>
      <c r="E486" s="21">
        <f>+SUMIFS('nabati '!B:B,'nabati '!$E:$E,Weekly!$A486,'nabati '!$F:$F,Weekly!$C$1)/6</f>
        <v>0</v>
      </c>
      <c r="F486" s="21">
        <f>+SUMIFS('nabati '!I:I,'nabati '!$L:$L,Weekly!$A486,'nabati '!$M:$M,Weekly!$C$1)/6</f>
        <v>0</v>
      </c>
      <c r="G486" s="21">
        <f>+SUMIFS('nabati '!P:P,'nabati '!$S:$S,Weekly!$A486,'nabati '!$T:$T,Weekly!$C$1)/60</f>
        <v>0</v>
      </c>
      <c r="H486" s="21">
        <f>+SUMIFS('nabati '!W:W,'nabati '!$Z:$Z,Weekly!$A486,'nabati '!$AA:$AA,Weekly!$C$1)/6</f>
        <v>0</v>
      </c>
      <c r="I486" s="21">
        <f>+SUMIFS('nabati '!AD:AD,'nabati '!$AG:$AG,Weekly!$A486,'nabati '!$AH:$AH,Weekly!$C$1)/60</f>
        <v>0</v>
      </c>
      <c r="J486" s="21">
        <f>+SUMIFS('nabati '!AK:AK,'nabati '!$AN:$AN,Weekly!$A486,'nabati '!$AO:$AO,Weekly!$C$1)/60</f>
        <v>0</v>
      </c>
      <c r="K486" s="21">
        <f>+SUMIFS('nabati '!AR:AR,'nabati '!$AU:$AU,Weekly!$A486,'nabati '!$AV:$AV,Weekly!$C$1)/60</f>
        <v>0</v>
      </c>
      <c r="L486" s="21">
        <f>+SUMIFS('nabati '!AY:AY,'nabati '!$BB:$BB,Weekly!$A486,'nabati '!$BC:$BC,Weekly!$C$1)/20</f>
        <v>0</v>
      </c>
      <c r="M486" s="344">
        <f>+SUMIFS('nabati '!BF:BF,'nabati '!$BI:$BI,Weekly!$A486,'nabati '!$BG:$BG,Weekly!$C$1)/6</f>
        <v>0</v>
      </c>
      <c r="N486" s="345">
        <f>+SUMIFS('nabati '!BM:BM,'nabati '!BP:BP,Weekly!$A486,'nabati '!BN:BN,Weekly!$C$1)/6</f>
        <v>0</v>
      </c>
      <c r="O486" s="365">
        <f t="shared" si="36"/>
        <v>0</v>
      </c>
    </row>
    <row r="487" spans="1:15" s="267" customFormat="1" ht="12.75" hidden="1" outlineLevel="1">
      <c r="A487" s="308">
        <v>9104</v>
      </c>
      <c r="B487" s="309" t="s">
        <v>53</v>
      </c>
      <c r="C487" s="20" t="s">
        <v>621</v>
      </c>
      <c r="D487" s="359" t="s">
        <v>596</v>
      </c>
      <c r="E487" s="21">
        <f>+SUMIFS('nabati '!B:B,'nabati '!$E:$E,Weekly!$A487,'nabati '!$F:$F,Weekly!$C$1)/6</f>
        <v>0</v>
      </c>
      <c r="F487" s="21">
        <f>+SUMIFS('nabati '!I:I,'nabati '!$L:$L,Weekly!$A487,'nabati '!$M:$M,Weekly!$C$1)/6</f>
        <v>0</v>
      </c>
      <c r="G487" s="21">
        <f>+SUMIFS('nabati '!P:P,'nabati '!$S:$S,Weekly!$A487,'nabati '!$T:$T,Weekly!$C$1)/60</f>
        <v>0</v>
      </c>
      <c r="H487" s="21">
        <f>+SUMIFS('nabati '!W:W,'nabati '!$Z:$Z,Weekly!$A487,'nabati '!$AA:$AA,Weekly!$C$1)/6</f>
        <v>0</v>
      </c>
      <c r="I487" s="21">
        <f>+SUMIFS('nabati '!AD:AD,'nabati '!$AG:$AG,Weekly!$A487,'nabati '!$AH:$AH,Weekly!$C$1)/60</f>
        <v>0</v>
      </c>
      <c r="J487" s="21">
        <f>+SUMIFS('nabati '!AK:AK,'nabati '!$AN:$AN,Weekly!$A487,'nabati '!$AO:$AO,Weekly!$C$1)/60</f>
        <v>0</v>
      </c>
      <c r="K487" s="21">
        <f>+SUMIFS('nabati '!AR:AR,'nabati '!$AU:$AU,Weekly!$A487,'nabati '!$AV:$AV,Weekly!$C$1)/60</f>
        <v>0</v>
      </c>
      <c r="L487" s="21">
        <f>+SUMIFS('nabati '!AY:AY,'nabati '!$BB:$BB,Weekly!$A487,'nabati '!$BC:$BC,Weekly!$C$1)/20</f>
        <v>0</v>
      </c>
      <c r="M487" s="344">
        <f>+SUMIFS('nabati '!BF:BF,'nabati '!$BI:$BI,Weekly!$A487,'nabati '!$BG:$BG,Weekly!$C$1)/6</f>
        <v>0</v>
      </c>
      <c r="N487" s="345">
        <f>+SUMIFS('nabati '!BM:BM,'nabati '!BP:BP,Weekly!$A487,'nabati '!BN:BN,Weekly!$C$1)/6</f>
        <v>0</v>
      </c>
      <c r="O487" s="365">
        <f t="shared" si="36"/>
        <v>0</v>
      </c>
    </row>
    <row r="488" spans="1:15" s="267" customFormat="1" ht="12.75" hidden="1" outlineLevel="1">
      <c r="A488" s="308">
        <v>9105</v>
      </c>
      <c r="B488" s="309" t="s">
        <v>53</v>
      </c>
      <c r="C488" s="20" t="s">
        <v>622</v>
      </c>
      <c r="D488" s="359" t="s">
        <v>596</v>
      </c>
      <c r="E488" s="21">
        <f>+SUMIFS('nabati '!B:B,'nabati '!$E:$E,Weekly!$A488,'nabati '!$F:$F,Weekly!$C$1)/6</f>
        <v>0</v>
      </c>
      <c r="F488" s="21">
        <f>+SUMIFS('nabati '!I:I,'nabati '!$L:$L,Weekly!$A488,'nabati '!$M:$M,Weekly!$C$1)/6</f>
        <v>0</v>
      </c>
      <c r="G488" s="21">
        <f>+SUMIFS('nabati '!P:P,'nabati '!$S:$S,Weekly!$A488,'nabati '!$T:$T,Weekly!$C$1)/60</f>
        <v>0</v>
      </c>
      <c r="H488" s="21">
        <f>+SUMIFS('nabati '!W:W,'nabati '!$Z:$Z,Weekly!$A488,'nabati '!$AA:$AA,Weekly!$C$1)/6</f>
        <v>0</v>
      </c>
      <c r="I488" s="21">
        <f>+SUMIFS('nabati '!AD:AD,'nabati '!$AG:$AG,Weekly!$A488,'nabati '!$AH:$AH,Weekly!$C$1)/60</f>
        <v>0</v>
      </c>
      <c r="J488" s="21">
        <f>+SUMIFS('nabati '!AK:AK,'nabati '!$AN:$AN,Weekly!$A488,'nabati '!$AO:$AO,Weekly!$C$1)/60</f>
        <v>0</v>
      </c>
      <c r="K488" s="21">
        <f>+SUMIFS('nabati '!AR:AR,'nabati '!$AU:$AU,Weekly!$A488,'nabati '!$AV:$AV,Weekly!$C$1)/60</f>
        <v>0</v>
      </c>
      <c r="L488" s="21">
        <f>+SUMIFS('nabati '!AY:AY,'nabati '!$BB:$BB,Weekly!$A488,'nabati '!$BC:$BC,Weekly!$C$1)/20</f>
        <v>0</v>
      </c>
      <c r="M488" s="344">
        <f>+SUMIFS('nabati '!BF:BF,'nabati '!$BI:$BI,Weekly!$A488,'nabati '!$BG:$BG,Weekly!$C$1)/6</f>
        <v>0</v>
      </c>
      <c r="N488" s="345">
        <f>+SUMIFS('nabati '!BM:BM,'nabati '!BP:BP,Weekly!$A488,'nabati '!BN:BN,Weekly!$C$1)/6</f>
        <v>0</v>
      </c>
      <c r="O488" s="365">
        <f t="shared" si="36"/>
        <v>0</v>
      </c>
    </row>
    <row r="489" spans="1:15" s="267" customFormat="1" ht="12.75" hidden="1" outlineLevel="1">
      <c r="A489" s="308">
        <v>9106</v>
      </c>
      <c r="B489" s="309" t="s">
        <v>53</v>
      </c>
      <c r="C489" s="20" t="s">
        <v>623</v>
      </c>
      <c r="D489" s="359" t="s">
        <v>596</v>
      </c>
      <c r="E489" s="21">
        <f>+SUMIFS('nabati '!B:B,'nabati '!$E:$E,Weekly!$A489,'nabati '!$F:$F,Weekly!$C$1)/6</f>
        <v>0</v>
      </c>
      <c r="F489" s="21">
        <f>+SUMIFS('nabati '!I:I,'nabati '!$L:$L,Weekly!$A489,'nabati '!$M:$M,Weekly!$C$1)/6</f>
        <v>0</v>
      </c>
      <c r="G489" s="21">
        <f>+SUMIFS('nabati '!P:P,'nabati '!$S:$S,Weekly!$A489,'nabati '!$T:$T,Weekly!$C$1)/60</f>
        <v>0</v>
      </c>
      <c r="H489" s="21">
        <f>+SUMIFS('nabati '!W:W,'nabati '!$Z:$Z,Weekly!$A489,'nabati '!$AA:$AA,Weekly!$C$1)/6</f>
        <v>0</v>
      </c>
      <c r="I489" s="21">
        <f>+SUMIFS('nabati '!AD:AD,'nabati '!$AG:$AG,Weekly!$A489,'nabati '!$AH:$AH,Weekly!$C$1)/60</f>
        <v>0</v>
      </c>
      <c r="J489" s="21">
        <f>+SUMIFS('nabati '!AK:AK,'nabati '!$AN:$AN,Weekly!$A489,'nabati '!$AO:$AO,Weekly!$C$1)/60</f>
        <v>0</v>
      </c>
      <c r="K489" s="21">
        <f>+SUMIFS('nabati '!AR:AR,'nabati '!$AU:$AU,Weekly!$A489,'nabati '!$AV:$AV,Weekly!$C$1)/60</f>
        <v>0</v>
      </c>
      <c r="L489" s="21">
        <f>+SUMIFS('nabati '!AY:AY,'nabati '!$BB:$BB,Weekly!$A489,'nabati '!$BC:$BC,Weekly!$C$1)/20</f>
        <v>0</v>
      </c>
      <c r="M489" s="344">
        <f>+SUMIFS('nabati '!BF:BF,'nabati '!$BI:$BI,Weekly!$A489,'nabati '!$BG:$BG,Weekly!$C$1)/6</f>
        <v>0</v>
      </c>
      <c r="N489" s="345">
        <f>+SUMIFS('nabati '!BM:BM,'nabati '!BP:BP,Weekly!$A489,'nabati '!BN:BN,Weekly!$C$1)/6</f>
        <v>0</v>
      </c>
      <c r="O489" s="365">
        <f t="shared" si="36"/>
        <v>0</v>
      </c>
    </row>
    <row r="490" spans="1:15" s="267" customFormat="1" ht="12.75" hidden="1" outlineLevel="1">
      <c r="A490" s="308">
        <v>9107</v>
      </c>
      <c r="B490" s="309" t="s">
        <v>53</v>
      </c>
      <c r="C490" s="20" t="s">
        <v>624</v>
      </c>
      <c r="D490" s="359" t="s">
        <v>596</v>
      </c>
      <c r="E490" s="21">
        <f>+SUMIFS('nabati '!B:B,'nabati '!$E:$E,Weekly!$A490,'nabati '!$F:$F,Weekly!$C$1)/6</f>
        <v>0</v>
      </c>
      <c r="F490" s="21">
        <f>+SUMIFS('nabati '!I:I,'nabati '!$L:$L,Weekly!$A490,'nabati '!$M:$M,Weekly!$C$1)/6</f>
        <v>0</v>
      </c>
      <c r="G490" s="21">
        <f>+SUMIFS('nabati '!P:P,'nabati '!$S:$S,Weekly!$A490,'nabati '!$T:$T,Weekly!$C$1)/60</f>
        <v>0</v>
      </c>
      <c r="H490" s="21">
        <f>+SUMIFS('nabati '!W:W,'nabati '!$Z:$Z,Weekly!$A490,'nabati '!$AA:$AA,Weekly!$C$1)/6</f>
        <v>0</v>
      </c>
      <c r="I490" s="21">
        <f>+SUMIFS('nabati '!AD:AD,'nabati '!$AG:$AG,Weekly!$A490,'nabati '!$AH:$AH,Weekly!$C$1)/60</f>
        <v>0</v>
      </c>
      <c r="J490" s="21">
        <f>+SUMIFS('nabati '!AK:AK,'nabati '!$AN:$AN,Weekly!$A490,'nabati '!$AO:$AO,Weekly!$C$1)/60</f>
        <v>0</v>
      </c>
      <c r="K490" s="21">
        <f>+SUMIFS('nabati '!AR:AR,'nabati '!$AU:$AU,Weekly!$A490,'nabati '!$AV:$AV,Weekly!$C$1)/60</f>
        <v>0</v>
      </c>
      <c r="L490" s="21">
        <f>+SUMIFS('nabati '!AY:AY,'nabati '!$BB:$BB,Weekly!$A490,'nabati '!$BC:$BC,Weekly!$C$1)/20</f>
        <v>0</v>
      </c>
      <c r="M490" s="344">
        <f>+SUMIFS('nabati '!BF:BF,'nabati '!$BI:$BI,Weekly!$A490,'nabati '!$BG:$BG,Weekly!$C$1)/6</f>
        <v>0</v>
      </c>
      <c r="N490" s="345">
        <f>+SUMIFS('nabati '!BM:BM,'nabati '!BP:BP,Weekly!$A490,'nabati '!BN:BN,Weekly!$C$1)/6</f>
        <v>0</v>
      </c>
      <c r="O490" s="365">
        <f t="shared" si="36"/>
        <v>0</v>
      </c>
    </row>
    <row r="491" spans="1:15" s="267" customFormat="1" ht="12.75" hidden="1" outlineLevel="1">
      <c r="A491" s="308">
        <v>9108</v>
      </c>
      <c r="B491" s="309" t="s">
        <v>53</v>
      </c>
      <c r="C491" s="20" t="s">
        <v>625</v>
      </c>
      <c r="D491" s="359" t="s">
        <v>596</v>
      </c>
      <c r="E491" s="21">
        <f>+SUMIFS('nabati '!B:B,'nabati '!$E:$E,Weekly!$A491,'nabati '!$F:$F,Weekly!$C$1)/6</f>
        <v>4</v>
      </c>
      <c r="F491" s="21">
        <f>+SUMIFS('nabati '!I:I,'nabati '!$L:$L,Weekly!$A491,'nabati '!$M:$M,Weekly!$C$1)/6</f>
        <v>0</v>
      </c>
      <c r="G491" s="21">
        <f>+SUMIFS('nabati '!P:P,'nabati '!$S:$S,Weekly!$A491,'nabati '!$T:$T,Weekly!$C$1)/60</f>
        <v>0</v>
      </c>
      <c r="H491" s="21">
        <f>+SUMIFS('nabati '!W:W,'nabati '!$Z:$Z,Weekly!$A491,'nabati '!$AA:$AA,Weekly!$C$1)/6</f>
        <v>0</v>
      </c>
      <c r="I491" s="21">
        <f>+SUMIFS('nabati '!AD:AD,'nabati '!$AG:$AG,Weekly!$A491,'nabati '!$AH:$AH,Weekly!$C$1)/60</f>
        <v>0</v>
      </c>
      <c r="J491" s="21">
        <f>+SUMIFS('nabati '!AK:AK,'nabati '!$AN:$AN,Weekly!$A491,'nabati '!$AO:$AO,Weekly!$C$1)/60</f>
        <v>0</v>
      </c>
      <c r="K491" s="21">
        <f>+SUMIFS('nabati '!AR:AR,'nabati '!$AU:$AU,Weekly!$A491,'nabati '!$AV:$AV,Weekly!$C$1)/60</f>
        <v>0</v>
      </c>
      <c r="L491" s="21">
        <f>+SUMIFS('nabati '!AY:AY,'nabati '!$BB:$BB,Weekly!$A491,'nabati '!$BC:$BC,Weekly!$C$1)/20</f>
        <v>0</v>
      </c>
      <c r="M491" s="344">
        <f>+SUMIFS('nabati '!BF:BF,'nabati '!$BI:$BI,Weekly!$A491,'nabati '!$BG:$BG,Weekly!$C$1)/6</f>
        <v>0</v>
      </c>
      <c r="N491" s="345">
        <f>+SUMIFS('nabati '!BM:BM,'nabati '!BP:BP,Weekly!$A491,'nabati '!BN:BN,Weekly!$C$1)/6</f>
        <v>0</v>
      </c>
      <c r="O491" s="365">
        <f t="shared" si="36"/>
        <v>503.6</v>
      </c>
    </row>
    <row r="492" spans="1:15" s="267" customFormat="1" ht="12.75" hidden="1" outlineLevel="1">
      <c r="A492" s="308">
        <v>9109</v>
      </c>
      <c r="B492" s="309" t="s">
        <v>53</v>
      </c>
      <c r="C492" s="20" t="s">
        <v>626</v>
      </c>
      <c r="D492" s="359" t="s">
        <v>596</v>
      </c>
      <c r="E492" s="21">
        <f>+SUMIFS('nabati '!B:B,'nabati '!$E:$E,Weekly!$A492,'nabati '!$F:$F,Weekly!$C$1)/6</f>
        <v>0</v>
      </c>
      <c r="F492" s="21">
        <f>+SUMIFS('nabati '!I:I,'nabati '!$L:$L,Weekly!$A492,'nabati '!$M:$M,Weekly!$C$1)/6</f>
        <v>0</v>
      </c>
      <c r="G492" s="21">
        <f>+SUMIFS('nabati '!P:P,'nabati '!$S:$S,Weekly!$A492,'nabati '!$T:$T,Weekly!$C$1)/60</f>
        <v>0</v>
      </c>
      <c r="H492" s="21">
        <f>+SUMIFS('nabati '!W:W,'nabati '!$Z:$Z,Weekly!$A492,'nabati '!$AA:$AA,Weekly!$C$1)/6</f>
        <v>0</v>
      </c>
      <c r="I492" s="21">
        <f>+SUMIFS('nabati '!AD:AD,'nabati '!$AG:$AG,Weekly!$A492,'nabati '!$AH:$AH,Weekly!$C$1)/60</f>
        <v>0</v>
      </c>
      <c r="J492" s="21">
        <f>+SUMIFS('nabati '!AK:AK,'nabati '!$AN:$AN,Weekly!$A492,'nabati '!$AO:$AO,Weekly!$C$1)/60</f>
        <v>0</v>
      </c>
      <c r="K492" s="21">
        <f>+SUMIFS('nabati '!AR:AR,'nabati '!$AU:$AU,Weekly!$A492,'nabati '!$AV:$AV,Weekly!$C$1)/60</f>
        <v>0</v>
      </c>
      <c r="L492" s="21">
        <f>+SUMIFS('nabati '!AY:AY,'nabati '!$BB:$BB,Weekly!$A492,'nabati '!$BC:$BC,Weekly!$C$1)/20</f>
        <v>0</v>
      </c>
      <c r="M492" s="344">
        <f>+SUMIFS('nabati '!BF:BF,'nabati '!$BI:$BI,Weekly!$A492,'nabati '!$BG:$BG,Weekly!$C$1)/6</f>
        <v>0</v>
      </c>
      <c r="N492" s="345">
        <f>+SUMIFS('nabati '!BM:BM,'nabati '!BP:BP,Weekly!$A492,'nabati '!BN:BN,Weekly!$C$1)/6</f>
        <v>0</v>
      </c>
      <c r="O492" s="365">
        <f t="shared" si="36"/>
        <v>0</v>
      </c>
    </row>
    <row r="493" spans="1:15" s="267" customFormat="1" ht="12.75" hidden="1" outlineLevel="1">
      <c r="A493" s="308">
        <v>9110</v>
      </c>
      <c r="B493" s="309" t="s">
        <v>53</v>
      </c>
      <c r="C493" s="20" t="s">
        <v>627</v>
      </c>
      <c r="D493" s="359" t="s">
        <v>596</v>
      </c>
      <c r="E493" s="21">
        <f>+SUMIFS('nabati '!B:B,'nabati '!$E:$E,Weekly!$A493,'nabati '!$F:$F,Weekly!$C$1)/6</f>
        <v>0</v>
      </c>
      <c r="F493" s="21">
        <f>+SUMIFS('nabati '!I:I,'nabati '!$L:$L,Weekly!$A493,'nabati '!$M:$M,Weekly!$C$1)/6</f>
        <v>0</v>
      </c>
      <c r="G493" s="21">
        <f>+SUMIFS('nabati '!P:P,'nabati '!$S:$S,Weekly!$A493,'nabati '!$T:$T,Weekly!$C$1)/60</f>
        <v>0</v>
      </c>
      <c r="H493" s="21">
        <f>+SUMIFS('nabati '!W:W,'nabati '!$Z:$Z,Weekly!$A493,'nabati '!$AA:$AA,Weekly!$C$1)/6</f>
        <v>0</v>
      </c>
      <c r="I493" s="21">
        <f>+SUMIFS('nabati '!AD:AD,'nabati '!$AG:$AG,Weekly!$A493,'nabati '!$AH:$AH,Weekly!$C$1)/60</f>
        <v>0</v>
      </c>
      <c r="J493" s="21">
        <f>+SUMIFS('nabati '!AK:AK,'nabati '!$AN:$AN,Weekly!$A493,'nabati '!$AO:$AO,Weekly!$C$1)/60</f>
        <v>0</v>
      </c>
      <c r="K493" s="21">
        <f>+SUMIFS('nabati '!AR:AR,'nabati '!$AU:$AU,Weekly!$A493,'nabati '!$AV:$AV,Weekly!$C$1)/60</f>
        <v>0</v>
      </c>
      <c r="L493" s="21">
        <f>+SUMIFS('nabati '!AY:AY,'nabati '!$BB:$BB,Weekly!$A493,'nabati '!$BC:$BC,Weekly!$C$1)/20</f>
        <v>0</v>
      </c>
      <c r="M493" s="344">
        <f>+SUMIFS('nabati '!BF:BF,'nabati '!$BI:$BI,Weekly!$A493,'nabati '!$BG:$BG,Weekly!$C$1)/6</f>
        <v>0</v>
      </c>
      <c r="N493" s="345">
        <f>+SUMIFS('nabati '!BM:BM,'nabati '!BP:BP,Weekly!$A493,'nabati '!BN:BN,Weekly!$C$1)/6</f>
        <v>0</v>
      </c>
      <c r="O493" s="365">
        <f t="shared" si="36"/>
        <v>0</v>
      </c>
    </row>
    <row r="494" spans="1:15" s="267" customFormat="1" ht="12.75" hidden="1" outlineLevel="1">
      <c r="A494" s="308">
        <v>9112</v>
      </c>
      <c r="B494" s="309" t="s">
        <v>53</v>
      </c>
      <c r="C494" s="20" t="s">
        <v>628</v>
      </c>
      <c r="D494" s="359" t="s">
        <v>596</v>
      </c>
      <c r="E494" s="21">
        <f>+SUMIFS('nabati '!B:B,'nabati '!$E:$E,Weekly!$A494,'nabati '!$F:$F,Weekly!$C$1)/6</f>
        <v>0</v>
      </c>
      <c r="F494" s="21">
        <f>+SUMIFS('nabati '!I:I,'nabati '!$L:$L,Weekly!$A494,'nabati '!$M:$M,Weekly!$C$1)/6</f>
        <v>0</v>
      </c>
      <c r="G494" s="21">
        <f>+SUMIFS('nabati '!P:P,'nabati '!$S:$S,Weekly!$A494,'nabati '!$T:$T,Weekly!$C$1)/60</f>
        <v>0</v>
      </c>
      <c r="H494" s="21">
        <f>+SUMIFS('nabati '!W:W,'nabati '!$Z:$Z,Weekly!$A494,'nabati '!$AA:$AA,Weekly!$C$1)/6</f>
        <v>0</v>
      </c>
      <c r="I494" s="21">
        <f>+SUMIFS('nabati '!AD:AD,'nabati '!$AG:$AG,Weekly!$A494,'nabati '!$AH:$AH,Weekly!$C$1)/60</f>
        <v>0</v>
      </c>
      <c r="J494" s="21">
        <f>+SUMIFS('nabati '!AK:AK,'nabati '!$AN:$AN,Weekly!$A494,'nabati '!$AO:$AO,Weekly!$C$1)/60</f>
        <v>0</v>
      </c>
      <c r="K494" s="21">
        <f>+SUMIFS('nabati '!AR:AR,'nabati '!$AU:$AU,Weekly!$A494,'nabati '!$AV:$AV,Weekly!$C$1)/60</f>
        <v>0</v>
      </c>
      <c r="L494" s="21">
        <f>+SUMIFS('nabati '!AY:AY,'nabati '!$BB:$BB,Weekly!$A494,'nabati '!$BC:$BC,Weekly!$C$1)/20</f>
        <v>0</v>
      </c>
      <c r="M494" s="344">
        <f>+SUMIFS('nabati '!BF:BF,'nabati '!$BI:$BI,Weekly!$A494,'nabati '!$BG:$BG,Weekly!$C$1)/6</f>
        <v>0</v>
      </c>
      <c r="N494" s="345">
        <f>+SUMIFS('nabati '!BM:BM,'nabati '!BP:BP,Weekly!$A494,'nabati '!BN:BN,Weekly!$C$1)/6</f>
        <v>0</v>
      </c>
      <c r="O494" s="365">
        <f t="shared" si="36"/>
        <v>0</v>
      </c>
    </row>
    <row r="495" spans="1:15" s="267" customFormat="1" ht="12.75" hidden="1" outlineLevel="1">
      <c r="A495" s="308">
        <v>9116</v>
      </c>
      <c r="B495" s="309" t="s">
        <v>53</v>
      </c>
      <c r="C495" s="20" t="s">
        <v>629</v>
      </c>
      <c r="D495" s="359" t="s">
        <v>596</v>
      </c>
      <c r="E495" s="21">
        <f>+SUMIFS('nabati '!B:B,'nabati '!$E:$E,Weekly!$A495,'nabati '!$F:$F,Weekly!$C$1)/6</f>
        <v>0</v>
      </c>
      <c r="F495" s="21">
        <f>+SUMIFS('nabati '!I:I,'nabati '!$L:$L,Weekly!$A495,'nabati '!$M:$M,Weekly!$C$1)/6</f>
        <v>0</v>
      </c>
      <c r="G495" s="21">
        <f>+SUMIFS('nabati '!P:P,'nabati '!$S:$S,Weekly!$A495,'nabati '!$T:$T,Weekly!$C$1)/60</f>
        <v>0</v>
      </c>
      <c r="H495" s="21">
        <f>+SUMIFS('nabati '!W:W,'nabati '!$Z:$Z,Weekly!$A495,'nabati '!$AA:$AA,Weekly!$C$1)/6</f>
        <v>0</v>
      </c>
      <c r="I495" s="21">
        <f>+SUMIFS('nabati '!AD:AD,'nabati '!$AG:$AG,Weekly!$A495,'nabati '!$AH:$AH,Weekly!$C$1)/60</f>
        <v>0</v>
      </c>
      <c r="J495" s="21">
        <f>+SUMIFS('nabati '!AK:AK,'nabati '!$AN:$AN,Weekly!$A495,'nabati '!$AO:$AO,Weekly!$C$1)/60</f>
        <v>0</v>
      </c>
      <c r="K495" s="21">
        <f>+SUMIFS('nabati '!AR:AR,'nabati '!$AU:$AU,Weekly!$A495,'nabati '!$AV:$AV,Weekly!$C$1)/60</f>
        <v>0</v>
      </c>
      <c r="L495" s="21">
        <f>+SUMIFS('nabati '!AY:AY,'nabati '!$BB:$BB,Weekly!$A495,'nabati '!$BC:$BC,Weekly!$C$1)/20</f>
        <v>0</v>
      </c>
      <c r="M495" s="344">
        <f>+SUMIFS('nabati '!BF:BF,'nabati '!$BI:$BI,Weekly!$A495,'nabati '!$BG:$BG,Weekly!$C$1)/6</f>
        <v>0</v>
      </c>
      <c r="N495" s="345">
        <f>+SUMIFS('nabati '!BM:BM,'nabati '!BP:BP,Weekly!$A495,'nabati '!BN:BN,Weekly!$C$1)/6</f>
        <v>0</v>
      </c>
      <c r="O495" s="365">
        <f t="shared" si="36"/>
        <v>0</v>
      </c>
    </row>
    <row r="496" spans="1:15" s="267" customFormat="1" ht="12.75" hidden="1" outlineLevel="1">
      <c r="A496" s="308">
        <v>9115</v>
      </c>
      <c r="B496" s="309" t="s">
        <v>53</v>
      </c>
      <c r="C496" s="20" t="s">
        <v>630</v>
      </c>
      <c r="D496" s="359" t="s">
        <v>596</v>
      </c>
      <c r="E496" s="21">
        <f>+SUMIFS('nabati '!B:B,'nabati '!$E:$E,Weekly!$A496,'nabati '!$F:$F,Weekly!$C$1)/6</f>
        <v>0</v>
      </c>
      <c r="F496" s="21">
        <f>+SUMIFS('nabati '!I:I,'nabati '!$L:$L,Weekly!$A496,'nabati '!$M:$M,Weekly!$C$1)/6</f>
        <v>0</v>
      </c>
      <c r="G496" s="21">
        <f>+SUMIFS('nabati '!P:P,'nabati '!$S:$S,Weekly!$A496,'nabati '!$T:$T,Weekly!$C$1)/60</f>
        <v>0</v>
      </c>
      <c r="H496" s="21">
        <f>+SUMIFS('nabati '!W:W,'nabati '!$Z:$Z,Weekly!$A496,'nabati '!$AA:$AA,Weekly!$C$1)/6</f>
        <v>0</v>
      </c>
      <c r="I496" s="21">
        <f>+SUMIFS('nabati '!AD:AD,'nabati '!$AG:$AG,Weekly!$A496,'nabati '!$AH:$AH,Weekly!$C$1)/60</f>
        <v>0</v>
      </c>
      <c r="J496" s="21">
        <f>+SUMIFS('nabati '!AK:AK,'nabati '!$AN:$AN,Weekly!$A496,'nabati '!$AO:$AO,Weekly!$C$1)/60</f>
        <v>0</v>
      </c>
      <c r="K496" s="21">
        <f>+SUMIFS('nabati '!AR:AR,'nabati '!$AU:$AU,Weekly!$A496,'nabati '!$AV:$AV,Weekly!$C$1)/60</f>
        <v>0</v>
      </c>
      <c r="L496" s="21">
        <f>+SUMIFS('nabati '!AY:AY,'nabati '!$BB:$BB,Weekly!$A496,'nabati '!$BC:$BC,Weekly!$C$1)/20</f>
        <v>0</v>
      </c>
      <c r="M496" s="344">
        <f>+SUMIFS('nabati '!BF:BF,'nabati '!$BI:$BI,Weekly!$A496,'nabati '!$BG:$BG,Weekly!$C$1)/6</f>
        <v>0</v>
      </c>
      <c r="N496" s="345">
        <f>+SUMIFS('nabati '!BM:BM,'nabati '!BP:BP,Weekly!$A496,'nabati '!BN:BN,Weekly!$C$1)/6</f>
        <v>0</v>
      </c>
      <c r="O496" s="365">
        <f t="shared" si="36"/>
        <v>0</v>
      </c>
    </row>
    <row r="497" spans="1:15" s="267" customFormat="1" ht="12.75" hidden="1" outlineLevel="1">
      <c r="A497" s="308">
        <v>9114</v>
      </c>
      <c r="B497" s="309" t="s">
        <v>53</v>
      </c>
      <c r="C497" s="20" t="s">
        <v>631</v>
      </c>
      <c r="D497" s="359" t="s">
        <v>596</v>
      </c>
      <c r="E497" s="21">
        <f>+SUMIFS('nabati '!B:B,'nabati '!$E:$E,Weekly!$A497,'nabati '!$F:$F,Weekly!$C$1)/6</f>
        <v>0</v>
      </c>
      <c r="F497" s="21">
        <f>+SUMIFS('nabati '!I:I,'nabati '!$L:$L,Weekly!$A497,'nabati '!$M:$M,Weekly!$C$1)/6</f>
        <v>0</v>
      </c>
      <c r="G497" s="21">
        <f>+SUMIFS('nabati '!P:P,'nabati '!$S:$S,Weekly!$A497,'nabati '!$T:$T,Weekly!$C$1)/60</f>
        <v>0</v>
      </c>
      <c r="H497" s="21">
        <f>+SUMIFS('nabati '!W:W,'nabati '!$Z:$Z,Weekly!$A497,'nabati '!$AA:$AA,Weekly!$C$1)/6</f>
        <v>0</v>
      </c>
      <c r="I497" s="21">
        <f>+SUMIFS('nabati '!AD:AD,'nabati '!$AG:$AG,Weekly!$A497,'nabati '!$AH:$AH,Weekly!$C$1)/60</f>
        <v>0</v>
      </c>
      <c r="J497" s="21">
        <f>+SUMIFS('nabati '!AK:AK,'nabati '!$AN:$AN,Weekly!$A497,'nabati '!$AO:$AO,Weekly!$C$1)/60</f>
        <v>0</v>
      </c>
      <c r="K497" s="21">
        <f>+SUMIFS('nabati '!AR:AR,'nabati '!$AU:$AU,Weekly!$A497,'nabati '!$AV:$AV,Weekly!$C$1)/60</f>
        <v>0</v>
      </c>
      <c r="L497" s="21">
        <f>+SUMIFS('nabati '!AY:AY,'nabati '!$BB:$BB,Weekly!$A497,'nabati '!$BC:$BC,Weekly!$C$1)/20</f>
        <v>0</v>
      </c>
      <c r="M497" s="344">
        <f>+SUMIFS('nabati '!BF:BF,'nabati '!$BI:$BI,Weekly!$A497,'nabati '!$BG:$BG,Weekly!$C$1)/6</f>
        <v>0</v>
      </c>
      <c r="N497" s="345">
        <f>+SUMIFS('nabati '!BM:BM,'nabati '!BP:BP,Weekly!$A497,'nabati '!BN:BN,Weekly!$C$1)/6</f>
        <v>0</v>
      </c>
      <c r="O497" s="365">
        <f t="shared" si="36"/>
        <v>0</v>
      </c>
    </row>
    <row r="498" spans="1:15" s="267" customFormat="1" ht="12.75" hidden="1" outlineLevel="1">
      <c r="A498" s="308">
        <v>9113</v>
      </c>
      <c r="B498" s="309" t="s">
        <v>53</v>
      </c>
      <c r="C498" s="20" t="s">
        <v>632</v>
      </c>
      <c r="D498" s="359" t="s">
        <v>596</v>
      </c>
      <c r="E498" s="21">
        <f>+SUMIFS('nabati '!B:B,'nabati '!$E:$E,Weekly!$A498,'nabati '!$F:$F,Weekly!$C$1)/6</f>
        <v>0</v>
      </c>
      <c r="F498" s="21">
        <f>+SUMIFS('nabati '!I:I,'nabati '!$L:$L,Weekly!$A498,'nabati '!$M:$M,Weekly!$C$1)/6</f>
        <v>0</v>
      </c>
      <c r="G498" s="21">
        <f>+SUMIFS('nabati '!P:P,'nabati '!$S:$S,Weekly!$A498,'nabati '!$T:$T,Weekly!$C$1)/60</f>
        <v>0</v>
      </c>
      <c r="H498" s="21">
        <f>+SUMIFS('nabati '!W:W,'nabati '!$Z:$Z,Weekly!$A498,'nabati '!$AA:$AA,Weekly!$C$1)/6</f>
        <v>0</v>
      </c>
      <c r="I498" s="21">
        <f>+SUMIFS('nabati '!AD:AD,'nabati '!$AG:$AG,Weekly!$A498,'nabati '!$AH:$AH,Weekly!$C$1)/60</f>
        <v>0</v>
      </c>
      <c r="J498" s="21">
        <f>+SUMIFS('nabati '!AK:AK,'nabati '!$AN:$AN,Weekly!$A498,'nabati '!$AO:$AO,Weekly!$C$1)/60</f>
        <v>0</v>
      </c>
      <c r="K498" s="21">
        <f>+SUMIFS('nabati '!AR:AR,'nabati '!$AU:$AU,Weekly!$A498,'nabati '!$AV:$AV,Weekly!$C$1)/60</f>
        <v>0</v>
      </c>
      <c r="L498" s="21">
        <f>+SUMIFS('nabati '!AY:AY,'nabati '!$BB:$BB,Weekly!$A498,'nabati '!$BC:$BC,Weekly!$C$1)/20</f>
        <v>0</v>
      </c>
      <c r="M498" s="344">
        <f>+SUMIFS('nabati '!BF:BF,'nabati '!$BI:$BI,Weekly!$A498,'nabati '!$BG:$BG,Weekly!$C$1)/6</f>
        <v>0</v>
      </c>
      <c r="N498" s="345">
        <f>+SUMIFS('nabati '!BM:BM,'nabati '!BP:BP,Weekly!$A498,'nabati '!BN:BN,Weekly!$C$1)/6</f>
        <v>0</v>
      </c>
      <c r="O498" s="365">
        <f t="shared" si="36"/>
        <v>0</v>
      </c>
    </row>
    <row r="499" spans="1:15" s="267" customFormat="1" ht="12.75" hidden="1" outlineLevel="1">
      <c r="A499" s="308">
        <v>9118</v>
      </c>
      <c r="B499" s="309" t="s">
        <v>53</v>
      </c>
      <c r="C499" s="20" t="s">
        <v>633</v>
      </c>
      <c r="D499" s="359" t="s">
        <v>596</v>
      </c>
      <c r="E499" s="21">
        <f>+SUMIFS('nabati '!B:B,'nabati '!$E:$E,Weekly!$A499,'nabati '!$F:$F,Weekly!$C$1)/6</f>
        <v>0</v>
      </c>
      <c r="F499" s="21">
        <f>+SUMIFS('nabati '!I:I,'nabati '!$L:$L,Weekly!$A499,'nabati '!$M:$M,Weekly!$C$1)/6</f>
        <v>0</v>
      </c>
      <c r="G499" s="21">
        <f>+SUMIFS('nabati '!P:P,'nabati '!$S:$S,Weekly!$A499,'nabati '!$T:$T,Weekly!$C$1)/60</f>
        <v>0</v>
      </c>
      <c r="H499" s="21">
        <f>+SUMIFS('nabati '!W:W,'nabati '!$Z:$Z,Weekly!$A499,'nabati '!$AA:$AA,Weekly!$C$1)/6</f>
        <v>0</v>
      </c>
      <c r="I499" s="21">
        <f>+SUMIFS('nabati '!AD:AD,'nabati '!$AG:$AG,Weekly!$A499,'nabati '!$AH:$AH,Weekly!$C$1)/60</f>
        <v>0</v>
      </c>
      <c r="J499" s="21">
        <f>+SUMIFS('nabati '!AK:AK,'nabati '!$AN:$AN,Weekly!$A499,'nabati '!$AO:$AO,Weekly!$C$1)/60</f>
        <v>0</v>
      </c>
      <c r="K499" s="21">
        <f>+SUMIFS('nabati '!AR:AR,'nabati '!$AU:$AU,Weekly!$A499,'nabati '!$AV:$AV,Weekly!$C$1)/60</f>
        <v>0</v>
      </c>
      <c r="L499" s="21">
        <f>+SUMIFS('nabati '!AY:AY,'nabati '!$BB:$BB,Weekly!$A499,'nabati '!$BC:$BC,Weekly!$C$1)/20</f>
        <v>0</v>
      </c>
      <c r="M499" s="344">
        <f>+SUMIFS('nabati '!BF:BF,'nabati '!$BI:$BI,Weekly!$A499,'nabati '!$BG:$BG,Weekly!$C$1)/6</f>
        <v>0</v>
      </c>
      <c r="N499" s="345">
        <f>+SUMIFS('nabati '!BM:BM,'nabati '!BP:BP,Weekly!$A499,'nabati '!BN:BN,Weekly!$C$1)/6</f>
        <v>0</v>
      </c>
      <c r="O499" s="365">
        <f t="shared" si="36"/>
        <v>0</v>
      </c>
    </row>
    <row r="500" spans="1:15" s="267" customFormat="1" ht="12.75" hidden="1" outlineLevel="1">
      <c r="A500" s="308">
        <v>9120</v>
      </c>
      <c r="B500" s="309" t="s">
        <v>53</v>
      </c>
      <c r="C500" s="20" t="s">
        <v>634</v>
      </c>
      <c r="D500" s="359" t="s">
        <v>596</v>
      </c>
      <c r="E500" s="21">
        <f>+SUMIFS('nabati '!B:B,'nabati '!$E:$E,Weekly!$A500,'nabati '!$F:$F,Weekly!$C$1)/6</f>
        <v>0</v>
      </c>
      <c r="F500" s="21">
        <f>+SUMIFS('nabati '!I:I,'nabati '!$L:$L,Weekly!$A500,'nabati '!$M:$M,Weekly!$C$1)/6</f>
        <v>0</v>
      </c>
      <c r="G500" s="21">
        <f>+SUMIFS('nabati '!P:P,'nabati '!$S:$S,Weekly!$A500,'nabati '!$T:$T,Weekly!$C$1)/60</f>
        <v>0</v>
      </c>
      <c r="H500" s="21">
        <f>+SUMIFS('nabati '!W:W,'nabati '!$Z:$Z,Weekly!$A500,'nabati '!$AA:$AA,Weekly!$C$1)/6</f>
        <v>0</v>
      </c>
      <c r="I500" s="21">
        <f>+SUMIFS('nabati '!AD:AD,'nabati '!$AG:$AG,Weekly!$A500,'nabati '!$AH:$AH,Weekly!$C$1)/60</f>
        <v>0</v>
      </c>
      <c r="J500" s="21">
        <f>+SUMIFS('nabati '!AK:AK,'nabati '!$AN:$AN,Weekly!$A500,'nabati '!$AO:$AO,Weekly!$C$1)/60</f>
        <v>0</v>
      </c>
      <c r="K500" s="21">
        <f>+SUMIFS('nabati '!AR:AR,'nabati '!$AU:$AU,Weekly!$A500,'nabati '!$AV:$AV,Weekly!$C$1)/60</f>
        <v>0</v>
      </c>
      <c r="L500" s="21">
        <f>+SUMIFS('nabati '!AY:AY,'nabati '!$BB:$BB,Weekly!$A500,'nabati '!$BC:$BC,Weekly!$C$1)/20</f>
        <v>0</v>
      </c>
      <c r="M500" s="344">
        <f>+SUMIFS('nabati '!BF:BF,'nabati '!$BI:$BI,Weekly!$A500,'nabati '!$BG:$BG,Weekly!$C$1)/6</f>
        <v>0</v>
      </c>
      <c r="N500" s="345">
        <f>+SUMIFS('nabati '!BM:BM,'nabati '!BP:BP,Weekly!$A500,'nabati '!BN:BN,Weekly!$C$1)/6</f>
        <v>0</v>
      </c>
      <c r="O500" s="365">
        <f t="shared" si="36"/>
        <v>0</v>
      </c>
    </row>
    <row r="501" spans="1:15" s="267" customFormat="1" ht="12.75" hidden="1" outlineLevel="1">
      <c r="A501" s="308">
        <v>9124</v>
      </c>
      <c r="B501" s="309" t="s">
        <v>53</v>
      </c>
      <c r="C501" s="20" t="s">
        <v>635</v>
      </c>
      <c r="D501" s="359" t="s">
        <v>596</v>
      </c>
      <c r="E501" s="21">
        <f>+SUMIFS('nabati '!B:B,'nabati '!$E:$E,Weekly!$A501,'nabati '!$F:$F,Weekly!$C$1)/6</f>
        <v>0</v>
      </c>
      <c r="F501" s="21">
        <f>+SUMIFS('nabati '!I:I,'nabati '!$L:$L,Weekly!$A501,'nabati '!$M:$M,Weekly!$C$1)/6</f>
        <v>0</v>
      </c>
      <c r="G501" s="21">
        <f>+SUMIFS('nabati '!P:P,'nabati '!$S:$S,Weekly!$A501,'nabati '!$T:$T,Weekly!$C$1)/60</f>
        <v>0</v>
      </c>
      <c r="H501" s="21">
        <f>+SUMIFS('nabati '!W:W,'nabati '!$Z:$Z,Weekly!$A501,'nabati '!$AA:$AA,Weekly!$C$1)/6</f>
        <v>0</v>
      </c>
      <c r="I501" s="21">
        <f>+SUMIFS('nabati '!AD:AD,'nabati '!$AG:$AG,Weekly!$A501,'nabati '!$AH:$AH,Weekly!$C$1)/60</f>
        <v>0</v>
      </c>
      <c r="J501" s="21">
        <f>+SUMIFS('nabati '!AK:AK,'nabati '!$AN:$AN,Weekly!$A501,'nabati '!$AO:$AO,Weekly!$C$1)/60</f>
        <v>0</v>
      </c>
      <c r="K501" s="21">
        <f>+SUMIFS('nabati '!AR:AR,'nabati '!$AU:$AU,Weekly!$A501,'nabati '!$AV:$AV,Weekly!$C$1)/60</f>
        <v>0</v>
      </c>
      <c r="L501" s="21">
        <f>+SUMIFS('nabati '!AY:AY,'nabati '!$BB:$BB,Weekly!$A501,'nabati '!$BC:$BC,Weekly!$C$1)/20</f>
        <v>0</v>
      </c>
      <c r="M501" s="344">
        <f>+SUMIFS('nabati '!BF:BF,'nabati '!$BI:$BI,Weekly!$A501,'nabati '!$BG:$BG,Weekly!$C$1)/6</f>
        <v>0</v>
      </c>
      <c r="N501" s="345">
        <f>+SUMIFS('nabati '!BM:BM,'nabati '!BP:BP,Weekly!$A501,'nabati '!BN:BN,Weekly!$C$1)/6</f>
        <v>0</v>
      </c>
      <c r="O501" s="365">
        <f t="shared" si="36"/>
        <v>0</v>
      </c>
    </row>
    <row r="502" spans="1:15" s="267" customFormat="1" ht="12.75" hidden="1" outlineLevel="1">
      <c r="A502" s="308">
        <v>9126</v>
      </c>
      <c r="B502" s="309" t="s">
        <v>53</v>
      </c>
      <c r="C502" s="20" t="s">
        <v>636</v>
      </c>
      <c r="D502" s="359" t="s">
        <v>596</v>
      </c>
      <c r="E502" s="21">
        <f>+SUMIFS('nabati '!B:B,'nabati '!$E:$E,Weekly!$A502,'nabati '!$F:$F,Weekly!$C$1)/6</f>
        <v>0</v>
      </c>
      <c r="F502" s="21">
        <f>+SUMIFS('nabati '!I:I,'nabati '!$L:$L,Weekly!$A502,'nabati '!$M:$M,Weekly!$C$1)/6</f>
        <v>0</v>
      </c>
      <c r="G502" s="21">
        <f>+SUMIFS('nabati '!P:P,'nabati '!$S:$S,Weekly!$A502,'nabati '!$T:$T,Weekly!$C$1)/60</f>
        <v>0</v>
      </c>
      <c r="H502" s="21">
        <f>+SUMIFS('nabati '!W:W,'nabati '!$Z:$Z,Weekly!$A502,'nabati '!$AA:$AA,Weekly!$C$1)/6</f>
        <v>0</v>
      </c>
      <c r="I502" s="21">
        <f>+SUMIFS('nabati '!AD:AD,'nabati '!$AG:$AG,Weekly!$A502,'nabati '!$AH:$AH,Weekly!$C$1)/60</f>
        <v>0</v>
      </c>
      <c r="J502" s="21">
        <f>+SUMIFS('nabati '!AK:AK,'nabati '!$AN:$AN,Weekly!$A502,'nabati '!$AO:$AO,Weekly!$C$1)/60</f>
        <v>0</v>
      </c>
      <c r="K502" s="21">
        <f>+SUMIFS('nabati '!AR:AR,'nabati '!$AU:$AU,Weekly!$A502,'nabati '!$AV:$AV,Weekly!$C$1)/60</f>
        <v>0</v>
      </c>
      <c r="L502" s="21">
        <f>+SUMIFS('nabati '!AY:AY,'nabati '!$BB:$BB,Weekly!$A502,'nabati '!$BC:$BC,Weekly!$C$1)/20</f>
        <v>0</v>
      </c>
      <c r="M502" s="344">
        <f>+SUMIFS('nabati '!BF:BF,'nabati '!$BI:$BI,Weekly!$A502,'nabati '!$BG:$BG,Weekly!$C$1)/6</f>
        <v>0</v>
      </c>
      <c r="N502" s="345">
        <f>+SUMIFS('nabati '!BM:BM,'nabati '!BP:BP,Weekly!$A502,'nabati '!BN:BN,Weekly!$C$1)/6</f>
        <v>0</v>
      </c>
      <c r="O502" s="365">
        <f t="shared" si="36"/>
        <v>0</v>
      </c>
    </row>
    <row r="503" spans="1:15" s="267" customFormat="1" ht="12.75" hidden="1" outlineLevel="1">
      <c r="A503" s="308">
        <v>9127</v>
      </c>
      <c r="B503" s="309" t="s">
        <v>53</v>
      </c>
      <c r="C503" s="20" t="s">
        <v>637</v>
      </c>
      <c r="D503" s="359" t="s">
        <v>596</v>
      </c>
      <c r="E503" s="21">
        <f>+SUMIFS('nabati '!B:B,'nabati '!$E:$E,Weekly!$A503,'nabati '!$F:$F,Weekly!$C$1)/6</f>
        <v>0</v>
      </c>
      <c r="F503" s="21">
        <f>+SUMIFS('nabati '!I:I,'nabati '!$L:$L,Weekly!$A503,'nabati '!$M:$M,Weekly!$C$1)/6</f>
        <v>0</v>
      </c>
      <c r="G503" s="21">
        <f>+SUMIFS('nabati '!P:P,'nabati '!$S:$S,Weekly!$A503,'nabati '!$T:$T,Weekly!$C$1)/60</f>
        <v>0</v>
      </c>
      <c r="H503" s="21">
        <f>+SUMIFS('nabati '!W:W,'nabati '!$Z:$Z,Weekly!$A503,'nabati '!$AA:$AA,Weekly!$C$1)/6</f>
        <v>0</v>
      </c>
      <c r="I503" s="21">
        <f>+SUMIFS('nabati '!AD:AD,'nabati '!$AG:$AG,Weekly!$A503,'nabati '!$AH:$AH,Weekly!$C$1)/60</f>
        <v>0</v>
      </c>
      <c r="J503" s="21">
        <f>+SUMIFS('nabati '!AK:AK,'nabati '!$AN:$AN,Weekly!$A503,'nabati '!$AO:$AO,Weekly!$C$1)/60</f>
        <v>0</v>
      </c>
      <c r="K503" s="21">
        <f>+SUMIFS('nabati '!AR:AR,'nabati '!$AU:$AU,Weekly!$A503,'nabati '!$AV:$AV,Weekly!$C$1)/60</f>
        <v>0</v>
      </c>
      <c r="L503" s="21">
        <f>+SUMIFS('nabati '!AY:AY,'nabati '!$BB:$BB,Weekly!$A503,'nabati '!$BC:$BC,Weekly!$C$1)/20</f>
        <v>0</v>
      </c>
      <c r="M503" s="344">
        <f>+SUMIFS('nabati '!BF:BF,'nabati '!$BI:$BI,Weekly!$A503,'nabati '!$BG:$BG,Weekly!$C$1)/6</f>
        <v>0</v>
      </c>
      <c r="N503" s="345">
        <f>+SUMIFS('nabati '!BM:BM,'nabati '!BP:BP,Weekly!$A503,'nabati '!BN:BN,Weekly!$C$1)/6</f>
        <v>0</v>
      </c>
      <c r="O503" s="365">
        <f t="shared" si="36"/>
        <v>0</v>
      </c>
    </row>
    <row r="504" spans="1:15" s="267" customFormat="1" ht="12.75" hidden="1" outlineLevel="1">
      <c r="A504" s="308">
        <v>9129</v>
      </c>
      <c r="B504" s="309" t="s">
        <v>53</v>
      </c>
      <c r="C504" s="20" t="s">
        <v>638</v>
      </c>
      <c r="D504" s="359" t="s">
        <v>596</v>
      </c>
      <c r="E504" s="21">
        <f>+SUMIFS('nabati '!B:B,'nabati '!$E:$E,Weekly!$A504,'nabati '!$F:$F,Weekly!$C$1)/6</f>
        <v>0</v>
      </c>
      <c r="F504" s="21">
        <f>+SUMIFS('nabati '!I:I,'nabati '!$L:$L,Weekly!$A504,'nabati '!$M:$M,Weekly!$C$1)/6</f>
        <v>0</v>
      </c>
      <c r="G504" s="21">
        <f>+SUMIFS('nabati '!P:P,'nabati '!$S:$S,Weekly!$A504,'nabati '!$T:$T,Weekly!$C$1)/60</f>
        <v>0</v>
      </c>
      <c r="H504" s="21">
        <f>+SUMIFS('nabati '!W:W,'nabati '!$Z:$Z,Weekly!$A504,'nabati '!$AA:$AA,Weekly!$C$1)/6</f>
        <v>0</v>
      </c>
      <c r="I504" s="21">
        <f>+SUMIFS('nabati '!AD:AD,'nabati '!$AG:$AG,Weekly!$A504,'nabati '!$AH:$AH,Weekly!$C$1)/60</f>
        <v>0</v>
      </c>
      <c r="J504" s="21">
        <f>+SUMIFS('nabati '!AK:AK,'nabati '!$AN:$AN,Weekly!$A504,'nabati '!$AO:$AO,Weekly!$C$1)/60</f>
        <v>0</v>
      </c>
      <c r="K504" s="21">
        <f>+SUMIFS('nabati '!AR:AR,'nabati '!$AU:$AU,Weekly!$A504,'nabati '!$AV:$AV,Weekly!$C$1)/60</f>
        <v>0</v>
      </c>
      <c r="L504" s="21">
        <f>+SUMIFS('nabati '!AY:AY,'nabati '!$BB:$BB,Weekly!$A504,'nabati '!$BC:$BC,Weekly!$C$1)/20</f>
        <v>0</v>
      </c>
      <c r="M504" s="344">
        <f>+SUMIFS('nabati '!BF:BF,'nabati '!$BI:$BI,Weekly!$A504,'nabati '!$BG:$BG,Weekly!$C$1)/6</f>
        <v>0</v>
      </c>
      <c r="N504" s="345">
        <f>+SUMIFS('nabati '!BM:BM,'nabati '!BP:BP,Weekly!$A504,'nabati '!BN:BN,Weekly!$C$1)/6</f>
        <v>0</v>
      </c>
      <c r="O504" s="365">
        <f t="shared" si="36"/>
        <v>0</v>
      </c>
    </row>
    <row r="505" spans="1:15" s="267" customFormat="1" ht="12.75" hidden="1" outlineLevel="1">
      <c r="A505" s="308">
        <v>9130</v>
      </c>
      <c r="B505" s="309" t="s">
        <v>53</v>
      </c>
      <c r="C505" s="20" t="s">
        <v>639</v>
      </c>
      <c r="D505" s="359" t="s">
        <v>596</v>
      </c>
      <c r="E505" s="21">
        <f>+SUMIFS('nabati '!B:B,'nabati '!$E:$E,Weekly!$A505,'nabati '!$F:$F,Weekly!$C$1)/6</f>
        <v>0</v>
      </c>
      <c r="F505" s="21">
        <f>+SUMIFS('nabati '!I:I,'nabati '!$L:$L,Weekly!$A505,'nabati '!$M:$M,Weekly!$C$1)/6</f>
        <v>0</v>
      </c>
      <c r="G505" s="21">
        <f>+SUMIFS('nabati '!P:P,'nabati '!$S:$S,Weekly!$A505,'nabati '!$T:$T,Weekly!$C$1)/60</f>
        <v>0</v>
      </c>
      <c r="H505" s="21">
        <f>+SUMIFS('nabati '!W:W,'nabati '!$Z:$Z,Weekly!$A505,'nabati '!$AA:$AA,Weekly!$C$1)/6</f>
        <v>0</v>
      </c>
      <c r="I505" s="21">
        <f>+SUMIFS('nabati '!AD:AD,'nabati '!$AG:$AG,Weekly!$A505,'nabati '!$AH:$AH,Weekly!$C$1)/60</f>
        <v>0</v>
      </c>
      <c r="J505" s="21">
        <f>+SUMIFS('nabati '!AK:AK,'nabati '!$AN:$AN,Weekly!$A505,'nabati '!$AO:$AO,Weekly!$C$1)/60</f>
        <v>0</v>
      </c>
      <c r="K505" s="21">
        <f>+SUMIFS('nabati '!AR:AR,'nabati '!$AU:$AU,Weekly!$A505,'nabati '!$AV:$AV,Weekly!$C$1)/60</f>
        <v>0</v>
      </c>
      <c r="L505" s="21">
        <f>+SUMIFS('nabati '!AY:AY,'nabati '!$BB:$BB,Weekly!$A505,'nabati '!$BC:$BC,Weekly!$C$1)/20</f>
        <v>0</v>
      </c>
      <c r="M505" s="344">
        <f>+SUMIFS('nabati '!BF:BF,'nabati '!$BI:$BI,Weekly!$A505,'nabati '!$BG:$BG,Weekly!$C$1)/6</f>
        <v>0</v>
      </c>
      <c r="N505" s="345">
        <f>+SUMIFS('nabati '!BM:BM,'nabati '!BP:BP,Weekly!$A505,'nabati '!BN:BN,Weekly!$C$1)/6</f>
        <v>0</v>
      </c>
      <c r="O505" s="365">
        <f t="shared" si="36"/>
        <v>0</v>
      </c>
    </row>
    <row r="506" spans="1:15" s="267" customFormat="1" ht="12.75" hidden="1" outlineLevel="1">
      <c r="A506" s="308">
        <v>9131</v>
      </c>
      <c r="B506" s="309" t="s">
        <v>53</v>
      </c>
      <c r="C506" s="20" t="s">
        <v>640</v>
      </c>
      <c r="D506" s="359" t="s">
        <v>596</v>
      </c>
      <c r="E506" s="21">
        <f>+SUMIFS('nabati '!B:B,'nabati '!$E:$E,Weekly!$A506,'nabati '!$F:$F,Weekly!$C$1)/6</f>
        <v>0</v>
      </c>
      <c r="F506" s="21">
        <f>+SUMIFS('nabati '!I:I,'nabati '!$L:$L,Weekly!$A506,'nabati '!$M:$M,Weekly!$C$1)/6</f>
        <v>0</v>
      </c>
      <c r="G506" s="21">
        <f>+SUMIFS('nabati '!P:P,'nabati '!$S:$S,Weekly!$A506,'nabati '!$T:$T,Weekly!$C$1)/60</f>
        <v>0</v>
      </c>
      <c r="H506" s="21">
        <f>+SUMIFS('nabati '!W:W,'nabati '!$Z:$Z,Weekly!$A506,'nabati '!$AA:$AA,Weekly!$C$1)/6</f>
        <v>0</v>
      </c>
      <c r="I506" s="21">
        <f>+SUMIFS('nabati '!AD:AD,'nabati '!$AG:$AG,Weekly!$A506,'nabati '!$AH:$AH,Weekly!$C$1)/60</f>
        <v>0</v>
      </c>
      <c r="J506" s="21">
        <f>+SUMIFS('nabati '!AK:AK,'nabati '!$AN:$AN,Weekly!$A506,'nabati '!$AO:$AO,Weekly!$C$1)/60</f>
        <v>0</v>
      </c>
      <c r="K506" s="21">
        <f>+SUMIFS('nabati '!AR:AR,'nabati '!$AU:$AU,Weekly!$A506,'nabati '!$AV:$AV,Weekly!$C$1)/60</f>
        <v>0</v>
      </c>
      <c r="L506" s="21">
        <f>+SUMIFS('nabati '!AY:AY,'nabati '!$BB:$BB,Weekly!$A506,'nabati '!$BC:$BC,Weekly!$C$1)/20</f>
        <v>0</v>
      </c>
      <c r="M506" s="344">
        <f>+SUMIFS('nabati '!BF:BF,'nabati '!$BI:$BI,Weekly!$A506,'nabati '!$BG:$BG,Weekly!$C$1)/6</f>
        <v>0</v>
      </c>
      <c r="N506" s="345">
        <f>+SUMIFS('nabati '!BM:BM,'nabati '!BP:BP,Weekly!$A506,'nabati '!BN:BN,Weekly!$C$1)/6</f>
        <v>0</v>
      </c>
      <c r="O506" s="365">
        <f t="shared" si="36"/>
        <v>0</v>
      </c>
    </row>
    <row r="507" spans="1:15" s="267" customFormat="1" ht="12.75" hidden="1" outlineLevel="1">
      <c r="A507" s="308">
        <v>9134</v>
      </c>
      <c r="B507" s="309" t="s">
        <v>53</v>
      </c>
      <c r="C507" s="20" t="s">
        <v>641</v>
      </c>
      <c r="D507" s="359" t="s">
        <v>596</v>
      </c>
      <c r="E507" s="21">
        <f>+SUMIFS('nabati '!B:B,'nabati '!$E:$E,Weekly!$A507,'nabati '!$F:$F,Weekly!$C$1)/6</f>
        <v>0</v>
      </c>
      <c r="F507" s="21">
        <f>+SUMIFS('nabati '!I:I,'nabati '!$L:$L,Weekly!$A507,'nabati '!$M:$M,Weekly!$C$1)/6</f>
        <v>0</v>
      </c>
      <c r="G507" s="21">
        <f>+SUMIFS('nabati '!P:P,'nabati '!$S:$S,Weekly!$A507,'nabati '!$T:$T,Weekly!$C$1)/60</f>
        <v>0</v>
      </c>
      <c r="H507" s="21">
        <f>+SUMIFS('nabati '!W:W,'nabati '!$Z:$Z,Weekly!$A507,'nabati '!$AA:$AA,Weekly!$C$1)/6</f>
        <v>0</v>
      </c>
      <c r="I507" s="21">
        <f>+SUMIFS('nabati '!AD:AD,'nabati '!$AG:$AG,Weekly!$A507,'nabati '!$AH:$AH,Weekly!$C$1)/60</f>
        <v>0</v>
      </c>
      <c r="J507" s="21">
        <f>+SUMIFS('nabati '!AK:AK,'nabati '!$AN:$AN,Weekly!$A507,'nabati '!$AO:$AO,Weekly!$C$1)/60</f>
        <v>0</v>
      </c>
      <c r="K507" s="21">
        <f>+SUMIFS('nabati '!AR:AR,'nabati '!$AU:$AU,Weekly!$A507,'nabati '!$AV:$AV,Weekly!$C$1)/60</f>
        <v>0</v>
      </c>
      <c r="L507" s="21">
        <f>+SUMIFS('nabati '!AY:AY,'nabati '!$BB:$BB,Weekly!$A507,'nabati '!$BC:$BC,Weekly!$C$1)/20</f>
        <v>0</v>
      </c>
      <c r="M507" s="344">
        <f>+SUMIFS('nabati '!BF:BF,'nabati '!$BI:$BI,Weekly!$A507,'nabati '!$BG:$BG,Weekly!$C$1)/6</f>
        <v>0</v>
      </c>
      <c r="N507" s="345">
        <f>+SUMIFS('nabati '!BM:BM,'nabati '!BP:BP,Weekly!$A507,'nabati '!BN:BN,Weekly!$C$1)/6</f>
        <v>0</v>
      </c>
      <c r="O507" s="365">
        <f t="shared" si="36"/>
        <v>0</v>
      </c>
    </row>
    <row r="508" spans="1:15" s="267" customFormat="1" ht="12.75" hidden="1" outlineLevel="1">
      <c r="A508" s="308">
        <v>9136</v>
      </c>
      <c r="B508" s="309" t="s">
        <v>53</v>
      </c>
      <c r="C508" s="20" t="s">
        <v>642</v>
      </c>
      <c r="D508" s="359" t="s">
        <v>596</v>
      </c>
      <c r="E508" s="21">
        <f>+SUMIFS('nabati '!B:B,'nabati '!$E:$E,Weekly!$A508,'nabati '!$F:$F,Weekly!$C$1)/6</f>
        <v>0</v>
      </c>
      <c r="F508" s="21">
        <f>+SUMIFS('nabati '!I:I,'nabati '!$L:$L,Weekly!$A508,'nabati '!$M:$M,Weekly!$C$1)/6</f>
        <v>0</v>
      </c>
      <c r="G508" s="21">
        <f>+SUMIFS('nabati '!P:P,'nabati '!$S:$S,Weekly!$A508,'nabati '!$T:$T,Weekly!$C$1)/60</f>
        <v>0</v>
      </c>
      <c r="H508" s="21">
        <f>+SUMIFS('nabati '!W:W,'nabati '!$Z:$Z,Weekly!$A508,'nabati '!$AA:$AA,Weekly!$C$1)/6</f>
        <v>0</v>
      </c>
      <c r="I508" s="21">
        <f>+SUMIFS('nabati '!AD:AD,'nabati '!$AG:$AG,Weekly!$A508,'nabati '!$AH:$AH,Weekly!$C$1)/60</f>
        <v>0</v>
      </c>
      <c r="J508" s="21">
        <f>+SUMIFS('nabati '!AK:AK,'nabati '!$AN:$AN,Weekly!$A508,'nabati '!$AO:$AO,Weekly!$C$1)/60</f>
        <v>0</v>
      </c>
      <c r="K508" s="21">
        <f>+SUMIFS('nabati '!AR:AR,'nabati '!$AU:$AU,Weekly!$A508,'nabati '!$AV:$AV,Weekly!$C$1)/60</f>
        <v>0</v>
      </c>
      <c r="L508" s="21">
        <f>+SUMIFS('nabati '!AY:AY,'nabati '!$BB:$BB,Weekly!$A508,'nabati '!$BC:$BC,Weekly!$C$1)/20</f>
        <v>0</v>
      </c>
      <c r="M508" s="344">
        <f>+SUMIFS('nabati '!BF:BF,'nabati '!$BI:$BI,Weekly!$A508,'nabati '!$BG:$BG,Weekly!$C$1)/6</f>
        <v>0</v>
      </c>
      <c r="N508" s="345">
        <f>+SUMIFS('nabati '!BM:BM,'nabati '!BP:BP,Weekly!$A508,'nabati '!BN:BN,Weekly!$C$1)/6</f>
        <v>0</v>
      </c>
      <c r="O508" s="365">
        <f t="shared" si="36"/>
        <v>0</v>
      </c>
    </row>
    <row r="509" spans="1:15" s="267" customFormat="1" ht="12.75" hidden="1" outlineLevel="1">
      <c r="A509" s="308">
        <v>9137</v>
      </c>
      <c r="B509" s="309" t="s">
        <v>53</v>
      </c>
      <c r="C509" s="20" t="s">
        <v>643</v>
      </c>
      <c r="D509" s="359" t="s">
        <v>596</v>
      </c>
      <c r="E509" s="21">
        <f>+SUMIFS('nabati '!B:B,'nabati '!$E:$E,Weekly!$A509,'nabati '!$F:$F,Weekly!$C$1)/6</f>
        <v>0</v>
      </c>
      <c r="F509" s="21">
        <f>+SUMIFS('nabati '!I:I,'nabati '!$L:$L,Weekly!$A509,'nabati '!$M:$M,Weekly!$C$1)/6</f>
        <v>0</v>
      </c>
      <c r="G509" s="21">
        <f>+SUMIFS('nabati '!P:P,'nabati '!$S:$S,Weekly!$A509,'nabati '!$T:$T,Weekly!$C$1)/60</f>
        <v>0</v>
      </c>
      <c r="H509" s="21">
        <f>+SUMIFS('nabati '!W:W,'nabati '!$Z:$Z,Weekly!$A509,'nabati '!$AA:$AA,Weekly!$C$1)/6</f>
        <v>0</v>
      </c>
      <c r="I509" s="21">
        <f>+SUMIFS('nabati '!AD:AD,'nabati '!$AG:$AG,Weekly!$A509,'nabati '!$AH:$AH,Weekly!$C$1)/60</f>
        <v>0</v>
      </c>
      <c r="J509" s="21">
        <f>+SUMIFS('nabati '!AK:AK,'nabati '!$AN:$AN,Weekly!$A509,'nabati '!$AO:$AO,Weekly!$C$1)/60</f>
        <v>0</v>
      </c>
      <c r="K509" s="21">
        <f>+SUMIFS('nabati '!AR:AR,'nabati '!$AU:$AU,Weekly!$A509,'nabati '!$AV:$AV,Weekly!$C$1)/60</f>
        <v>0</v>
      </c>
      <c r="L509" s="21">
        <f>+SUMIFS('nabati '!AY:AY,'nabati '!$BB:$BB,Weekly!$A509,'nabati '!$BC:$BC,Weekly!$C$1)/20</f>
        <v>0</v>
      </c>
      <c r="M509" s="344">
        <f>+SUMIFS('nabati '!BF:BF,'nabati '!$BI:$BI,Weekly!$A509,'nabati '!$BG:$BG,Weekly!$C$1)/6</f>
        <v>0</v>
      </c>
      <c r="N509" s="345">
        <f>+SUMIFS('nabati '!BM:BM,'nabati '!BP:BP,Weekly!$A509,'nabati '!BN:BN,Weekly!$C$1)/6</f>
        <v>0</v>
      </c>
      <c r="O509" s="365">
        <f t="shared" si="36"/>
        <v>0</v>
      </c>
    </row>
    <row r="510" spans="1:15" s="267" customFormat="1" ht="12.75" hidden="1" outlineLevel="1">
      <c r="A510" s="308">
        <v>9138</v>
      </c>
      <c r="B510" s="309" t="s">
        <v>53</v>
      </c>
      <c r="C510" s="20" t="s">
        <v>644</v>
      </c>
      <c r="D510" s="359" t="s">
        <v>596</v>
      </c>
      <c r="E510" s="21">
        <f>+SUMIFS('nabati '!B:B,'nabati '!$E:$E,Weekly!$A510,'nabati '!$F:$F,Weekly!$C$1)/6</f>
        <v>0</v>
      </c>
      <c r="F510" s="21">
        <f>+SUMIFS('nabati '!I:I,'nabati '!$L:$L,Weekly!$A510,'nabati '!$M:$M,Weekly!$C$1)/6</f>
        <v>0</v>
      </c>
      <c r="G510" s="21">
        <f>+SUMIFS('nabati '!P:P,'nabati '!$S:$S,Weekly!$A510,'nabati '!$T:$T,Weekly!$C$1)/60</f>
        <v>0</v>
      </c>
      <c r="H510" s="21">
        <f>+SUMIFS('nabati '!W:W,'nabati '!$Z:$Z,Weekly!$A510,'nabati '!$AA:$AA,Weekly!$C$1)/6</f>
        <v>0</v>
      </c>
      <c r="I510" s="21">
        <f>+SUMIFS('nabati '!AD:AD,'nabati '!$AG:$AG,Weekly!$A510,'nabati '!$AH:$AH,Weekly!$C$1)/60</f>
        <v>0</v>
      </c>
      <c r="J510" s="21">
        <f>+SUMIFS('nabati '!AK:AK,'nabati '!$AN:$AN,Weekly!$A510,'nabati '!$AO:$AO,Weekly!$C$1)/60</f>
        <v>0</v>
      </c>
      <c r="K510" s="21">
        <f>+SUMIFS('nabati '!AR:AR,'nabati '!$AU:$AU,Weekly!$A510,'nabati '!$AV:$AV,Weekly!$C$1)/60</f>
        <v>0</v>
      </c>
      <c r="L510" s="21">
        <f>+SUMIFS('nabati '!AY:AY,'nabati '!$BB:$BB,Weekly!$A510,'nabati '!$BC:$BC,Weekly!$C$1)/20</f>
        <v>0</v>
      </c>
      <c r="M510" s="344">
        <f>+SUMIFS('nabati '!BF:BF,'nabati '!$BI:$BI,Weekly!$A510,'nabati '!$BG:$BG,Weekly!$C$1)/6</f>
        <v>0</v>
      </c>
      <c r="N510" s="345">
        <f>+SUMIFS('nabati '!BM:BM,'nabati '!BP:BP,Weekly!$A510,'nabati '!BN:BN,Weekly!$C$1)/6</f>
        <v>0</v>
      </c>
      <c r="O510" s="365">
        <f t="shared" si="36"/>
        <v>0</v>
      </c>
    </row>
    <row r="511" spans="1:15" s="267" customFormat="1" ht="12.75" hidden="1" outlineLevel="1">
      <c r="A511" s="308">
        <v>9139</v>
      </c>
      <c r="B511" s="309" t="s">
        <v>53</v>
      </c>
      <c r="C511" s="20" t="s">
        <v>645</v>
      </c>
      <c r="D511" s="359" t="s">
        <v>596</v>
      </c>
      <c r="E511" s="21">
        <f>+SUMIFS('nabati '!B:B,'nabati '!$E:$E,Weekly!$A511,'nabati '!$F:$F,Weekly!$C$1)/6</f>
        <v>0</v>
      </c>
      <c r="F511" s="21">
        <f>+SUMIFS('nabati '!I:I,'nabati '!$L:$L,Weekly!$A511,'nabati '!$M:$M,Weekly!$C$1)/6</f>
        <v>0</v>
      </c>
      <c r="G511" s="21">
        <f>+SUMIFS('nabati '!P:P,'nabati '!$S:$S,Weekly!$A511,'nabati '!$T:$T,Weekly!$C$1)/60</f>
        <v>0</v>
      </c>
      <c r="H511" s="21">
        <f>+SUMIFS('nabati '!W:W,'nabati '!$Z:$Z,Weekly!$A511,'nabati '!$AA:$AA,Weekly!$C$1)/6</f>
        <v>0</v>
      </c>
      <c r="I511" s="21">
        <f>+SUMIFS('nabati '!AD:AD,'nabati '!$AG:$AG,Weekly!$A511,'nabati '!$AH:$AH,Weekly!$C$1)/60</f>
        <v>0</v>
      </c>
      <c r="J511" s="21">
        <f>+SUMIFS('nabati '!AK:AK,'nabati '!$AN:$AN,Weekly!$A511,'nabati '!$AO:$AO,Weekly!$C$1)/60</f>
        <v>0</v>
      </c>
      <c r="K511" s="21">
        <f>+SUMIFS('nabati '!AR:AR,'nabati '!$AU:$AU,Weekly!$A511,'nabati '!$AV:$AV,Weekly!$C$1)/60</f>
        <v>0</v>
      </c>
      <c r="L511" s="21">
        <f>+SUMIFS('nabati '!AY:AY,'nabati '!$BB:$BB,Weekly!$A511,'nabati '!$BC:$BC,Weekly!$C$1)/20</f>
        <v>0</v>
      </c>
      <c r="M511" s="344">
        <f>+SUMIFS('nabati '!BF:BF,'nabati '!$BI:$BI,Weekly!$A511,'nabati '!$BG:$BG,Weekly!$C$1)/6</f>
        <v>0</v>
      </c>
      <c r="N511" s="345">
        <f>+SUMIFS('nabati '!BM:BM,'nabati '!BP:BP,Weekly!$A511,'nabati '!BN:BN,Weekly!$C$1)/6</f>
        <v>0</v>
      </c>
      <c r="O511" s="365">
        <f t="shared" si="36"/>
        <v>0</v>
      </c>
    </row>
    <row r="512" spans="1:15" s="267" customFormat="1" ht="12.75" hidden="1" outlineLevel="1">
      <c r="A512" s="308">
        <v>9141</v>
      </c>
      <c r="B512" s="309" t="s">
        <v>53</v>
      </c>
      <c r="C512" s="20" t="s">
        <v>646</v>
      </c>
      <c r="D512" s="359" t="s">
        <v>596</v>
      </c>
      <c r="E512" s="21">
        <f>+SUMIFS('nabati '!B:B,'nabati '!$E:$E,Weekly!$A512,'nabati '!$F:$F,Weekly!$C$1)/6</f>
        <v>2</v>
      </c>
      <c r="F512" s="21">
        <f>+SUMIFS('nabati '!I:I,'nabati '!$L:$L,Weekly!$A512,'nabati '!$M:$M,Weekly!$C$1)/6</f>
        <v>0</v>
      </c>
      <c r="G512" s="21">
        <f>+SUMIFS('nabati '!P:P,'nabati '!$S:$S,Weekly!$A512,'nabati '!$T:$T,Weekly!$C$1)/60</f>
        <v>0</v>
      </c>
      <c r="H512" s="21">
        <f>+SUMIFS('nabati '!W:W,'nabati '!$Z:$Z,Weekly!$A512,'nabati '!$AA:$AA,Weekly!$C$1)/6</f>
        <v>0</v>
      </c>
      <c r="I512" s="21">
        <f>+SUMIFS('nabati '!AD:AD,'nabati '!$AG:$AG,Weekly!$A512,'nabati '!$AH:$AH,Weekly!$C$1)/60</f>
        <v>0</v>
      </c>
      <c r="J512" s="21">
        <f>+SUMIFS('nabati '!AK:AK,'nabati '!$AN:$AN,Weekly!$A512,'nabati '!$AO:$AO,Weekly!$C$1)/60</f>
        <v>0</v>
      </c>
      <c r="K512" s="21">
        <f>+SUMIFS('nabati '!AR:AR,'nabati '!$AU:$AU,Weekly!$A512,'nabati '!$AV:$AV,Weekly!$C$1)/60</f>
        <v>0</v>
      </c>
      <c r="L512" s="21">
        <f>+SUMIFS('nabati '!AY:AY,'nabati '!$BB:$BB,Weekly!$A512,'nabati '!$BC:$BC,Weekly!$C$1)/20</f>
        <v>0</v>
      </c>
      <c r="M512" s="344">
        <f>+SUMIFS('nabati '!BF:BF,'nabati '!$BI:$BI,Weekly!$A512,'nabati '!$BG:$BG,Weekly!$C$1)/6</f>
        <v>0</v>
      </c>
      <c r="N512" s="345">
        <f>+SUMIFS('nabati '!BM:BM,'nabati '!BP:BP,Weekly!$A512,'nabati '!BN:BN,Weekly!$C$1)/6</f>
        <v>0</v>
      </c>
      <c r="O512" s="365">
        <f t="shared" si="36"/>
        <v>251.8</v>
      </c>
    </row>
    <row r="513" spans="1:15" s="267" customFormat="1" ht="12.75" hidden="1" outlineLevel="1">
      <c r="A513" s="308">
        <v>9143</v>
      </c>
      <c r="B513" s="309" t="s">
        <v>53</v>
      </c>
      <c r="C513" s="20" t="s">
        <v>647</v>
      </c>
      <c r="D513" s="359" t="s">
        <v>596</v>
      </c>
      <c r="E513" s="21">
        <f>+SUMIFS('nabati '!B:B,'nabati '!$E:$E,Weekly!$A513,'nabati '!$F:$F,Weekly!$C$1)/6</f>
        <v>0</v>
      </c>
      <c r="F513" s="21">
        <f>+SUMIFS('nabati '!I:I,'nabati '!$L:$L,Weekly!$A513,'nabati '!$M:$M,Weekly!$C$1)/6</f>
        <v>0</v>
      </c>
      <c r="G513" s="21">
        <f>+SUMIFS('nabati '!P:P,'nabati '!$S:$S,Weekly!$A513,'nabati '!$T:$T,Weekly!$C$1)/60</f>
        <v>0</v>
      </c>
      <c r="H513" s="21">
        <f>+SUMIFS('nabati '!W:W,'nabati '!$Z:$Z,Weekly!$A513,'nabati '!$AA:$AA,Weekly!$C$1)/6</f>
        <v>0</v>
      </c>
      <c r="I513" s="21">
        <f>+SUMIFS('nabati '!AD:AD,'nabati '!$AG:$AG,Weekly!$A513,'nabati '!$AH:$AH,Weekly!$C$1)/60</f>
        <v>0</v>
      </c>
      <c r="J513" s="21">
        <f>+SUMIFS('nabati '!AK:AK,'nabati '!$AN:$AN,Weekly!$A513,'nabati '!$AO:$AO,Weekly!$C$1)/60</f>
        <v>0</v>
      </c>
      <c r="K513" s="21">
        <f>+SUMIFS('nabati '!AR:AR,'nabati '!$AU:$AU,Weekly!$A513,'nabati '!$AV:$AV,Weekly!$C$1)/60</f>
        <v>0</v>
      </c>
      <c r="L513" s="21">
        <f>+SUMIFS('nabati '!AY:AY,'nabati '!$BB:$BB,Weekly!$A513,'nabati '!$BC:$BC,Weekly!$C$1)/20</f>
        <v>0</v>
      </c>
      <c r="M513" s="344">
        <f>+SUMIFS('nabati '!BF:BF,'nabati '!$BI:$BI,Weekly!$A513,'nabati '!$BG:$BG,Weekly!$C$1)/6</f>
        <v>0</v>
      </c>
      <c r="N513" s="345">
        <f>+SUMIFS('nabati '!BM:BM,'nabati '!BP:BP,Weekly!$A513,'nabati '!BN:BN,Weekly!$C$1)/6</f>
        <v>0</v>
      </c>
      <c r="O513" s="365">
        <f t="shared" si="36"/>
        <v>0</v>
      </c>
    </row>
    <row r="514" spans="1:15" s="267" customFormat="1" ht="12.75" hidden="1" outlineLevel="1">
      <c r="A514" s="308">
        <v>9144</v>
      </c>
      <c r="B514" s="309" t="s">
        <v>53</v>
      </c>
      <c r="C514" s="20" t="s">
        <v>648</v>
      </c>
      <c r="D514" s="359" t="s">
        <v>596</v>
      </c>
      <c r="E514" s="21">
        <f>+SUMIFS('nabati '!B:B,'nabati '!$E:$E,Weekly!$A514,'nabati '!$F:$F,Weekly!$C$1)/6</f>
        <v>0</v>
      </c>
      <c r="F514" s="21">
        <f>+SUMIFS('nabati '!I:I,'nabati '!$L:$L,Weekly!$A514,'nabati '!$M:$M,Weekly!$C$1)/6</f>
        <v>0</v>
      </c>
      <c r="G514" s="21">
        <f>+SUMIFS('nabati '!P:P,'nabati '!$S:$S,Weekly!$A514,'nabati '!$T:$T,Weekly!$C$1)/60</f>
        <v>0</v>
      </c>
      <c r="H514" s="21">
        <f>+SUMIFS('nabati '!W:W,'nabati '!$Z:$Z,Weekly!$A514,'nabati '!$AA:$AA,Weekly!$C$1)/6</f>
        <v>0</v>
      </c>
      <c r="I514" s="21">
        <f>+SUMIFS('nabati '!AD:AD,'nabati '!$AG:$AG,Weekly!$A514,'nabati '!$AH:$AH,Weekly!$C$1)/60</f>
        <v>0</v>
      </c>
      <c r="J514" s="21">
        <f>+SUMIFS('nabati '!AK:AK,'nabati '!$AN:$AN,Weekly!$A514,'nabati '!$AO:$AO,Weekly!$C$1)/60</f>
        <v>0</v>
      </c>
      <c r="K514" s="21">
        <f>+SUMIFS('nabati '!AR:AR,'nabati '!$AU:$AU,Weekly!$A514,'nabati '!$AV:$AV,Weekly!$C$1)/60</f>
        <v>0</v>
      </c>
      <c r="L514" s="21">
        <f>+SUMIFS('nabati '!AY:AY,'nabati '!$BB:$BB,Weekly!$A514,'nabati '!$BC:$BC,Weekly!$C$1)/20</f>
        <v>0</v>
      </c>
      <c r="M514" s="344">
        <f>+SUMIFS('nabati '!BF:BF,'nabati '!$BI:$BI,Weekly!$A514,'nabati '!$BG:$BG,Weekly!$C$1)/6</f>
        <v>0</v>
      </c>
      <c r="N514" s="345">
        <f>+SUMIFS('nabati '!BM:BM,'nabati '!BP:BP,Weekly!$A514,'nabati '!BN:BN,Weekly!$C$1)/6</f>
        <v>0</v>
      </c>
      <c r="O514" s="365">
        <f t="shared" si="36"/>
        <v>0</v>
      </c>
    </row>
    <row r="515" spans="1:15" s="267" customFormat="1" ht="12.75" hidden="1" outlineLevel="1">
      <c r="A515" s="308">
        <v>9146</v>
      </c>
      <c r="B515" s="309" t="s">
        <v>53</v>
      </c>
      <c r="C515" s="20" t="s">
        <v>649</v>
      </c>
      <c r="D515" s="359" t="s">
        <v>596</v>
      </c>
      <c r="E515" s="21">
        <f>+SUMIFS('nabati '!B:B,'nabati '!$E:$E,Weekly!$A515,'nabati '!$F:$F,Weekly!$C$1)/6</f>
        <v>0</v>
      </c>
      <c r="F515" s="21">
        <f>+SUMIFS('nabati '!I:I,'nabati '!$L:$L,Weekly!$A515,'nabati '!$M:$M,Weekly!$C$1)/6</f>
        <v>0</v>
      </c>
      <c r="G515" s="21">
        <f>+SUMIFS('nabati '!P:P,'nabati '!$S:$S,Weekly!$A515,'nabati '!$T:$T,Weekly!$C$1)/60</f>
        <v>0</v>
      </c>
      <c r="H515" s="21">
        <f>+SUMIFS('nabati '!W:W,'nabati '!$Z:$Z,Weekly!$A515,'nabati '!$AA:$AA,Weekly!$C$1)/6</f>
        <v>0</v>
      </c>
      <c r="I515" s="21">
        <f>+SUMIFS('nabati '!AD:AD,'nabati '!$AG:$AG,Weekly!$A515,'nabati '!$AH:$AH,Weekly!$C$1)/60</f>
        <v>0</v>
      </c>
      <c r="J515" s="21">
        <f>+SUMIFS('nabati '!AK:AK,'nabati '!$AN:$AN,Weekly!$A515,'nabati '!$AO:$AO,Weekly!$C$1)/60</f>
        <v>0</v>
      </c>
      <c r="K515" s="21">
        <f>+SUMIFS('nabati '!AR:AR,'nabati '!$AU:$AU,Weekly!$A515,'nabati '!$AV:$AV,Weekly!$C$1)/60</f>
        <v>0</v>
      </c>
      <c r="L515" s="21">
        <f>+SUMIFS('nabati '!AY:AY,'nabati '!$BB:$BB,Weekly!$A515,'nabati '!$BC:$BC,Weekly!$C$1)/20</f>
        <v>0</v>
      </c>
      <c r="M515" s="344">
        <f>+SUMIFS('nabati '!BF:BF,'nabati '!$BI:$BI,Weekly!$A515,'nabati '!$BG:$BG,Weekly!$C$1)/6</f>
        <v>0</v>
      </c>
      <c r="N515" s="345">
        <f>+SUMIFS('nabati '!BM:BM,'nabati '!BP:BP,Weekly!$A515,'nabati '!BN:BN,Weekly!$C$1)/6</f>
        <v>0</v>
      </c>
      <c r="O515" s="365">
        <f t="shared" si="36"/>
        <v>0</v>
      </c>
    </row>
    <row r="516" spans="1:15" s="267" customFormat="1" ht="12.75" hidden="1" outlineLevel="1">
      <c r="A516" s="408">
        <v>9149</v>
      </c>
      <c r="B516" s="309" t="s">
        <v>53</v>
      </c>
      <c r="C516" s="20" t="s">
        <v>650</v>
      </c>
      <c r="D516" s="359" t="s">
        <v>596</v>
      </c>
      <c r="E516" s="21">
        <f>+SUMIFS('nabati '!B:B,'nabati '!$E:$E,Weekly!$A516,'nabati '!$F:$F,Weekly!$C$1)/6</f>
        <v>0</v>
      </c>
      <c r="F516" s="21">
        <f>+SUMIFS('nabati '!I:I,'nabati '!$L:$L,Weekly!$A516,'nabati '!$M:$M,Weekly!$C$1)/6</f>
        <v>0</v>
      </c>
      <c r="G516" s="21">
        <f>+SUMIFS('nabati '!P:P,'nabati '!$S:$S,Weekly!$A516,'nabati '!$T:$T,Weekly!$C$1)/60</f>
        <v>0</v>
      </c>
      <c r="H516" s="21">
        <f>+SUMIFS('nabati '!W:W,'nabati '!$Z:$Z,Weekly!$A516,'nabati '!$AA:$AA,Weekly!$C$1)/6</f>
        <v>0</v>
      </c>
      <c r="I516" s="21">
        <f>+SUMIFS('nabati '!AD:AD,'nabati '!$AG:$AG,Weekly!$A516,'nabati '!$AH:$AH,Weekly!$C$1)/60</f>
        <v>0</v>
      </c>
      <c r="J516" s="21">
        <f>+SUMIFS('nabati '!AK:AK,'nabati '!$AN:$AN,Weekly!$A516,'nabati '!$AO:$AO,Weekly!$C$1)/60</f>
        <v>0</v>
      </c>
      <c r="K516" s="21">
        <f>+SUMIFS('nabati '!AR:AR,'nabati '!$AU:$AU,Weekly!$A516,'nabati '!$AV:$AV,Weekly!$C$1)/60</f>
        <v>0</v>
      </c>
      <c r="L516" s="21">
        <f>+SUMIFS('nabati '!AY:AY,'nabati '!$BB:$BB,Weekly!$A516,'nabati '!$BC:$BC,Weekly!$C$1)/20</f>
        <v>0</v>
      </c>
      <c r="M516" s="344">
        <f>+SUMIFS('nabati '!BF:BF,'nabati '!$BI:$BI,Weekly!$A516,'nabati '!$BG:$BG,Weekly!$C$1)/6</f>
        <v>0</v>
      </c>
      <c r="N516" s="345">
        <f>+SUMIFS('nabati '!BM:BM,'nabati '!BP:BP,Weekly!$A516,'nabati '!BN:BN,Weekly!$C$1)/6</f>
        <v>0</v>
      </c>
      <c r="O516" s="365">
        <f t="shared" si="36"/>
        <v>0</v>
      </c>
    </row>
    <row r="517" spans="1:15" s="267" customFormat="1" ht="12.75" hidden="1" outlineLevel="1">
      <c r="A517" s="408">
        <v>9150</v>
      </c>
      <c r="B517" s="309" t="s">
        <v>53</v>
      </c>
      <c r="C517" s="20" t="s">
        <v>651</v>
      </c>
      <c r="D517" s="359" t="s">
        <v>596</v>
      </c>
      <c r="E517" s="21">
        <f>+SUMIFS('nabati '!B:B,'nabati '!$E:$E,Weekly!$A517,'nabati '!$F:$F,Weekly!$C$1)/6</f>
        <v>0</v>
      </c>
      <c r="F517" s="21">
        <f>+SUMIFS('nabati '!I:I,'nabati '!$L:$L,Weekly!$A517,'nabati '!$M:$M,Weekly!$C$1)/6</f>
        <v>0</v>
      </c>
      <c r="G517" s="21">
        <f>+SUMIFS('nabati '!P:P,'nabati '!$S:$S,Weekly!$A517,'nabati '!$T:$T,Weekly!$C$1)/60</f>
        <v>0</v>
      </c>
      <c r="H517" s="21">
        <f>+SUMIFS('nabati '!W:W,'nabati '!$Z:$Z,Weekly!$A517,'nabati '!$AA:$AA,Weekly!$C$1)/6</f>
        <v>0</v>
      </c>
      <c r="I517" s="21">
        <f>+SUMIFS('nabati '!AD:AD,'nabati '!$AG:$AG,Weekly!$A517,'nabati '!$AH:$AH,Weekly!$C$1)/60</f>
        <v>0</v>
      </c>
      <c r="J517" s="21">
        <f>+SUMIFS('nabati '!AK:AK,'nabati '!$AN:$AN,Weekly!$A517,'nabati '!$AO:$AO,Weekly!$C$1)/60</f>
        <v>0</v>
      </c>
      <c r="K517" s="21">
        <f>+SUMIFS('nabati '!AR:AR,'nabati '!$AU:$AU,Weekly!$A517,'nabati '!$AV:$AV,Weekly!$C$1)/60</f>
        <v>0</v>
      </c>
      <c r="L517" s="21">
        <f>+SUMIFS('nabati '!AY:AY,'nabati '!$BB:$BB,Weekly!$A517,'nabati '!$BC:$BC,Weekly!$C$1)/20</f>
        <v>0</v>
      </c>
      <c r="M517" s="344">
        <f>+SUMIFS('nabati '!BF:BF,'nabati '!$BI:$BI,Weekly!$A517,'nabati '!$BG:$BG,Weekly!$C$1)/6</f>
        <v>0</v>
      </c>
      <c r="N517" s="345">
        <f>+SUMIFS('nabati '!BM:BM,'nabati '!BP:BP,Weekly!$A517,'nabati '!BN:BN,Weekly!$C$1)/6</f>
        <v>0</v>
      </c>
      <c r="O517" s="365">
        <f t="shared" si="36"/>
        <v>0</v>
      </c>
    </row>
    <row r="518" spans="1:15" s="267" customFormat="1" ht="12.75" hidden="1" outlineLevel="1">
      <c r="A518" s="408">
        <v>9151</v>
      </c>
      <c r="B518" s="309" t="s">
        <v>53</v>
      </c>
      <c r="C518" s="20" t="s">
        <v>652</v>
      </c>
      <c r="D518" s="359" t="s">
        <v>596</v>
      </c>
      <c r="E518" s="21">
        <f>+SUMIFS('nabati '!B:B,'nabati '!$E:$E,Weekly!$A518,'nabati '!$F:$F,Weekly!$C$1)/6</f>
        <v>0</v>
      </c>
      <c r="F518" s="21">
        <f>+SUMIFS('nabati '!I:I,'nabati '!$L:$L,Weekly!$A518,'nabati '!$M:$M,Weekly!$C$1)/6</f>
        <v>0</v>
      </c>
      <c r="G518" s="21">
        <f>+SUMIFS('nabati '!P:P,'nabati '!$S:$S,Weekly!$A518,'nabati '!$T:$T,Weekly!$C$1)/60</f>
        <v>0</v>
      </c>
      <c r="H518" s="21">
        <f>+SUMIFS('nabati '!W:W,'nabati '!$Z:$Z,Weekly!$A518,'nabati '!$AA:$AA,Weekly!$C$1)/6</f>
        <v>0</v>
      </c>
      <c r="I518" s="21">
        <f>+SUMIFS('nabati '!AD:AD,'nabati '!$AG:$AG,Weekly!$A518,'nabati '!$AH:$AH,Weekly!$C$1)/60</f>
        <v>0</v>
      </c>
      <c r="J518" s="21">
        <f>+SUMIFS('nabati '!AK:AK,'nabati '!$AN:$AN,Weekly!$A518,'nabati '!$AO:$AO,Weekly!$C$1)/60</f>
        <v>0</v>
      </c>
      <c r="K518" s="21">
        <f>+SUMIFS('nabati '!AR:AR,'nabati '!$AU:$AU,Weekly!$A518,'nabati '!$AV:$AV,Weekly!$C$1)/60</f>
        <v>0</v>
      </c>
      <c r="L518" s="21">
        <f>+SUMIFS('nabati '!AY:AY,'nabati '!$BB:$BB,Weekly!$A518,'nabati '!$BC:$BC,Weekly!$C$1)/20</f>
        <v>0</v>
      </c>
      <c r="M518" s="344">
        <f>+SUMIFS('nabati '!BF:BF,'nabati '!$BI:$BI,Weekly!$A518,'nabati '!$BG:$BG,Weekly!$C$1)/6</f>
        <v>0</v>
      </c>
      <c r="N518" s="345">
        <f>+SUMIFS('nabati '!BM:BM,'nabati '!BP:BP,Weekly!$A518,'nabati '!BN:BN,Weekly!$C$1)/6</f>
        <v>0</v>
      </c>
      <c r="O518" s="365">
        <f t="shared" si="36"/>
        <v>0</v>
      </c>
    </row>
    <row r="519" spans="1:15" s="267" customFormat="1" ht="12.75" hidden="1" outlineLevel="1">
      <c r="A519" s="408">
        <v>9152</v>
      </c>
      <c r="B519" s="309" t="s">
        <v>53</v>
      </c>
      <c r="C519" s="20" t="s">
        <v>653</v>
      </c>
      <c r="D519" s="359" t="s">
        <v>596</v>
      </c>
      <c r="E519" s="21">
        <f>+SUMIFS('nabati '!B:B,'nabati '!$E:$E,Weekly!$A519,'nabati '!$F:$F,Weekly!$C$1)/6</f>
        <v>1</v>
      </c>
      <c r="F519" s="21">
        <f>+SUMIFS('nabati '!I:I,'nabati '!$L:$L,Weekly!$A519,'nabati '!$M:$M,Weekly!$C$1)/6</f>
        <v>0</v>
      </c>
      <c r="G519" s="21">
        <f>+SUMIFS('nabati '!P:P,'nabati '!$S:$S,Weekly!$A519,'nabati '!$T:$T,Weekly!$C$1)/60</f>
        <v>0</v>
      </c>
      <c r="H519" s="21">
        <f>+SUMIFS('nabati '!W:W,'nabati '!$Z:$Z,Weekly!$A519,'nabati '!$AA:$AA,Weekly!$C$1)/6</f>
        <v>0</v>
      </c>
      <c r="I519" s="21">
        <f>+SUMIFS('nabati '!AD:AD,'nabati '!$AG:$AG,Weekly!$A519,'nabati '!$AH:$AH,Weekly!$C$1)/60</f>
        <v>0</v>
      </c>
      <c r="J519" s="21">
        <f>+SUMIFS('nabati '!AK:AK,'nabati '!$AN:$AN,Weekly!$A519,'nabati '!$AO:$AO,Weekly!$C$1)/60</f>
        <v>0</v>
      </c>
      <c r="K519" s="21">
        <f>+SUMIFS('nabati '!AR:AR,'nabati '!$AU:$AU,Weekly!$A519,'nabati '!$AV:$AV,Weekly!$C$1)/60</f>
        <v>0</v>
      </c>
      <c r="L519" s="21">
        <f>+SUMIFS('nabati '!AY:AY,'nabati '!$BB:$BB,Weekly!$A519,'nabati '!$BC:$BC,Weekly!$C$1)/20</f>
        <v>0</v>
      </c>
      <c r="M519" s="344">
        <f>+SUMIFS('nabati '!BF:BF,'nabati '!$BI:$BI,Weekly!$A519,'nabati '!$BG:$BG,Weekly!$C$1)/6</f>
        <v>0</v>
      </c>
      <c r="N519" s="345">
        <f>+SUMIFS('nabati '!BM:BM,'nabati '!BP:BP,Weekly!$A519,'nabati '!BN:BN,Weekly!$C$1)/6</f>
        <v>0</v>
      </c>
      <c r="O519" s="365">
        <f t="shared" si="36"/>
        <v>125.9</v>
      </c>
    </row>
    <row r="520" spans="1:15" s="267" customFormat="1" ht="12.75" hidden="1" outlineLevel="1">
      <c r="A520" s="408">
        <v>9153</v>
      </c>
      <c r="B520" s="309" t="s">
        <v>53</v>
      </c>
      <c r="C520" s="20" t="s">
        <v>654</v>
      </c>
      <c r="D520" s="359" t="s">
        <v>596</v>
      </c>
      <c r="E520" s="21">
        <f>+SUMIFS('nabati '!B:B,'nabati '!$E:$E,Weekly!$A520,'nabati '!$F:$F,Weekly!$C$1)/6</f>
        <v>1</v>
      </c>
      <c r="F520" s="21">
        <f>+SUMIFS('nabati '!I:I,'nabati '!$L:$L,Weekly!$A520,'nabati '!$M:$M,Weekly!$C$1)/6</f>
        <v>0</v>
      </c>
      <c r="G520" s="21">
        <f>+SUMIFS('nabati '!P:P,'nabati '!$S:$S,Weekly!$A520,'nabati '!$T:$T,Weekly!$C$1)/60</f>
        <v>0</v>
      </c>
      <c r="H520" s="21">
        <f>+SUMIFS('nabati '!W:W,'nabati '!$Z:$Z,Weekly!$A520,'nabati '!$AA:$AA,Weekly!$C$1)/6</f>
        <v>0</v>
      </c>
      <c r="I520" s="21">
        <f>+SUMIFS('nabati '!AD:AD,'nabati '!$AG:$AG,Weekly!$A520,'nabati '!$AH:$AH,Weekly!$C$1)/60</f>
        <v>0</v>
      </c>
      <c r="J520" s="21">
        <f>+SUMIFS('nabati '!AK:AK,'nabati '!$AN:$AN,Weekly!$A520,'nabati '!$AO:$AO,Weekly!$C$1)/60</f>
        <v>0</v>
      </c>
      <c r="K520" s="21">
        <f>+SUMIFS('nabati '!AR:AR,'nabati '!$AU:$AU,Weekly!$A520,'nabati '!$AV:$AV,Weekly!$C$1)/60</f>
        <v>0</v>
      </c>
      <c r="L520" s="21">
        <f>+SUMIFS('nabati '!AY:AY,'nabati '!$BB:$BB,Weekly!$A520,'nabati '!$BC:$BC,Weekly!$C$1)/20</f>
        <v>0</v>
      </c>
      <c r="M520" s="344">
        <f>+SUMIFS('nabati '!BF:BF,'nabati '!$BI:$BI,Weekly!$A520,'nabati '!$BG:$BG,Weekly!$C$1)/6</f>
        <v>0</v>
      </c>
      <c r="N520" s="345">
        <f>+SUMIFS('nabati '!BM:BM,'nabati '!BP:BP,Weekly!$A520,'nabati '!BN:BN,Weekly!$C$1)/6</f>
        <v>0</v>
      </c>
      <c r="O520" s="365">
        <f t="shared" si="36"/>
        <v>125.9</v>
      </c>
    </row>
    <row r="521" spans="1:15" s="267" customFormat="1" ht="12.75" hidden="1" outlineLevel="1">
      <c r="A521" s="408">
        <v>9154</v>
      </c>
      <c r="B521" s="309" t="s">
        <v>53</v>
      </c>
      <c r="C521" s="20" t="s">
        <v>655</v>
      </c>
      <c r="D521" s="359" t="s">
        <v>596</v>
      </c>
      <c r="E521" s="21">
        <f>+SUMIFS('nabati '!B:B,'nabati '!$E:$E,Weekly!$A521,'nabati '!$F:$F,Weekly!$C$1)/6</f>
        <v>0</v>
      </c>
      <c r="F521" s="21">
        <f>+SUMIFS('nabati '!I:I,'nabati '!$L:$L,Weekly!$A521,'nabati '!$M:$M,Weekly!$C$1)/6</f>
        <v>0</v>
      </c>
      <c r="G521" s="21">
        <f>+SUMIFS('nabati '!P:P,'nabati '!$S:$S,Weekly!$A521,'nabati '!$T:$T,Weekly!$C$1)/60</f>
        <v>0</v>
      </c>
      <c r="H521" s="21">
        <f>+SUMIFS('nabati '!W:W,'nabati '!$Z:$Z,Weekly!$A521,'nabati '!$AA:$AA,Weekly!$C$1)/6</f>
        <v>0</v>
      </c>
      <c r="I521" s="21">
        <f>+SUMIFS('nabati '!AD:AD,'nabati '!$AG:$AG,Weekly!$A521,'nabati '!$AH:$AH,Weekly!$C$1)/60</f>
        <v>0</v>
      </c>
      <c r="J521" s="21">
        <f>+SUMIFS('nabati '!AK:AK,'nabati '!$AN:$AN,Weekly!$A521,'nabati '!$AO:$AO,Weekly!$C$1)/60</f>
        <v>0</v>
      </c>
      <c r="K521" s="21">
        <f>+SUMIFS('nabati '!AR:AR,'nabati '!$AU:$AU,Weekly!$A521,'nabati '!$AV:$AV,Weekly!$C$1)/60</f>
        <v>0</v>
      </c>
      <c r="L521" s="21">
        <f>+SUMIFS('nabati '!AY:AY,'nabati '!$BB:$BB,Weekly!$A521,'nabati '!$BC:$BC,Weekly!$C$1)/20</f>
        <v>0</v>
      </c>
      <c r="M521" s="344">
        <f>+SUMIFS('nabati '!BF:BF,'nabati '!$BI:$BI,Weekly!$A521,'nabati '!$BG:$BG,Weekly!$C$1)/6</f>
        <v>0</v>
      </c>
      <c r="N521" s="345">
        <f>+SUMIFS('nabati '!BM:BM,'nabati '!BP:BP,Weekly!$A521,'nabati '!BN:BN,Weekly!$C$1)/6</f>
        <v>0</v>
      </c>
      <c r="O521" s="365">
        <f t="shared" si="36"/>
        <v>0</v>
      </c>
    </row>
    <row r="522" spans="1:15" s="267" customFormat="1" ht="12.75" hidden="1" outlineLevel="1">
      <c r="A522" s="408">
        <v>9158</v>
      </c>
      <c r="B522" s="309" t="s">
        <v>53</v>
      </c>
      <c r="C522" s="20" t="s">
        <v>656</v>
      </c>
      <c r="D522" s="359" t="s">
        <v>596</v>
      </c>
      <c r="E522" s="21">
        <f>+SUMIFS('nabati '!B:B,'nabati '!$E:$E,Weekly!$A522,'nabati '!$F:$F,Weekly!$C$1)/6</f>
        <v>0</v>
      </c>
      <c r="F522" s="21">
        <f>+SUMIFS('nabati '!I:I,'nabati '!$L:$L,Weekly!$A522,'nabati '!$M:$M,Weekly!$C$1)/6</f>
        <v>0</v>
      </c>
      <c r="G522" s="21">
        <f>+SUMIFS('nabati '!P:P,'nabati '!$S:$S,Weekly!$A522,'nabati '!$T:$T,Weekly!$C$1)/60</f>
        <v>0</v>
      </c>
      <c r="H522" s="21">
        <f>+SUMIFS('nabati '!W:W,'nabati '!$Z:$Z,Weekly!$A522,'nabati '!$AA:$AA,Weekly!$C$1)/6</f>
        <v>0</v>
      </c>
      <c r="I522" s="21">
        <f>+SUMIFS('nabati '!AD:AD,'nabati '!$AG:$AG,Weekly!$A522,'nabati '!$AH:$AH,Weekly!$C$1)/60</f>
        <v>0</v>
      </c>
      <c r="J522" s="21">
        <f>+SUMIFS('nabati '!AK:AK,'nabati '!$AN:$AN,Weekly!$A522,'nabati '!$AO:$AO,Weekly!$C$1)/60</f>
        <v>0</v>
      </c>
      <c r="K522" s="21">
        <f>+SUMIFS('nabati '!AR:AR,'nabati '!$AU:$AU,Weekly!$A522,'nabati '!$AV:$AV,Weekly!$C$1)/60</f>
        <v>0</v>
      </c>
      <c r="L522" s="21">
        <f>+SUMIFS('nabati '!AY:AY,'nabati '!$BB:$BB,Weekly!$A522,'nabati '!$BC:$BC,Weekly!$C$1)/20</f>
        <v>0</v>
      </c>
      <c r="M522" s="344">
        <f>+SUMIFS('nabati '!BF:BF,'nabati '!$BI:$BI,Weekly!$A522,'nabati '!$BG:$BG,Weekly!$C$1)/6</f>
        <v>0</v>
      </c>
      <c r="N522" s="345">
        <f>+SUMIFS('nabati '!BM:BM,'nabati '!BP:BP,Weekly!$A522,'nabati '!BN:BN,Weekly!$C$1)/6</f>
        <v>0</v>
      </c>
      <c r="O522" s="365">
        <f t="shared" si="36"/>
        <v>0</v>
      </c>
    </row>
    <row r="523" spans="1:15" s="267" customFormat="1" ht="12.75" hidden="1" outlineLevel="1">
      <c r="A523" s="408">
        <v>9159</v>
      </c>
      <c r="B523" s="309" t="s">
        <v>53</v>
      </c>
      <c r="C523" s="20" t="s">
        <v>657</v>
      </c>
      <c r="D523" s="359" t="s">
        <v>596</v>
      </c>
      <c r="E523" s="21">
        <f>+SUMIFS('nabati '!B:B,'nabati '!$E:$E,Weekly!$A523,'nabati '!$F:$F,Weekly!$C$1)/6</f>
        <v>0</v>
      </c>
      <c r="F523" s="21">
        <f>+SUMIFS('nabati '!I:I,'nabati '!$L:$L,Weekly!$A523,'nabati '!$M:$M,Weekly!$C$1)/6</f>
        <v>0</v>
      </c>
      <c r="G523" s="21">
        <f>+SUMIFS('nabati '!P:P,'nabati '!$S:$S,Weekly!$A523,'nabati '!$T:$T,Weekly!$C$1)/60</f>
        <v>0</v>
      </c>
      <c r="H523" s="21">
        <f>+SUMIFS('nabati '!W:W,'nabati '!$Z:$Z,Weekly!$A523,'nabati '!$AA:$AA,Weekly!$C$1)/6</f>
        <v>0</v>
      </c>
      <c r="I523" s="21">
        <f>+SUMIFS('nabati '!AD:AD,'nabati '!$AG:$AG,Weekly!$A523,'nabati '!$AH:$AH,Weekly!$C$1)/60</f>
        <v>0</v>
      </c>
      <c r="J523" s="21">
        <f>+SUMIFS('nabati '!AK:AK,'nabati '!$AN:$AN,Weekly!$A523,'nabati '!$AO:$AO,Weekly!$C$1)/60</f>
        <v>0</v>
      </c>
      <c r="K523" s="21">
        <f>+SUMIFS('nabati '!AR:AR,'nabati '!$AU:$AU,Weekly!$A523,'nabati '!$AV:$AV,Weekly!$C$1)/60</f>
        <v>0</v>
      </c>
      <c r="L523" s="21">
        <f>+SUMIFS('nabati '!AY:AY,'nabati '!$BB:$BB,Weekly!$A523,'nabati '!$BC:$BC,Weekly!$C$1)/20</f>
        <v>0</v>
      </c>
      <c r="M523" s="344">
        <f>+SUMIFS('nabati '!BF:BF,'nabati '!$BI:$BI,Weekly!$A523,'nabati '!$BG:$BG,Weekly!$C$1)/6</f>
        <v>0</v>
      </c>
      <c r="N523" s="345">
        <f>+SUMIFS('nabati '!BM:BM,'nabati '!BP:BP,Weekly!$A523,'nabati '!BN:BN,Weekly!$C$1)/6</f>
        <v>0</v>
      </c>
      <c r="O523" s="365">
        <f t="shared" si="36"/>
        <v>0</v>
      </c>
    </row>
    <row r="524" spans="1:15" s="267" customFormat="1" ht="12.75" hidden="1" outlineLevel="1">
      <c r="A524" s="408">
        <v>9160</v>
      </c>
      <c r="B524" s="309" t="s">
        <v>53</v>
      </c>
      <c r="C524" s="20" t="s">
        <v>658</v>
      </c>
      <c r="D524" s="359" t="s">
        <v>596</v>
      </c>
      <c r="E524" s="21">
        <f>+SUMIFS('nabati '!B:B,'nabati '!$E:$E,Weekly!$A524,'nabati '!$F:$F,Weekly!$C$1)/6</f>
        <v>0</v>
      </c>
      <c r="F524" s="21">
        <f>+SUMIFS('nabati '!I:I,'nabati '!$L:$L,Weekly!$A524,'nabati '!$M:$M,Weekly!$C$1)/6</f>
        <v>0</v>
      </c>
      <c r="G524" s="21">
        <f>+SUMIFS('nabati '!P:P,'nabati '!$S:$S,Weekly!$A524,'nabati '!$T:$T,Weekly!$C$1)/60</f>
        <v>0</v>
      </c>
      <c r="H524" s="21">
        <f>+SUMIFS('nabati '!W:W,'nabati '!$Z:$Z,Weekly!$A524,'nabati '!$AA:$AA,Weekly!$C$1)/6</f>
        <v>0</v>
      </c>
      <c r="I524" s="21">
        <f>+SUMIFS('nabati '!AD:AD,'nabati '!$AG:$AG,Weekly!$A524,'nabati '!$AH:$AH,Weekly!$C$1)/60</f>
        <v>0</v>
      </c>
      <c r="J524" s="21">
        <f>+SUMIFS('nabati '!AK:AK,'nabati '!$AN:$AN,Weekly!$A524,'nabati '!$AO:$AO,Weekly!$C$1)/60</f>
        <v>0</v>
      </c>
      <c r="K524" s="21">
        <f>+SUMIFS('nabati '!AR:AR,'nabati '!$AU:$AU,Weekly!$A524,'nabati '!$AV:$AV,Weekly!$C$1)/60</f>
        <v>0</v>
      </c>
      <c r="L524" s="21">
        <f>+SUMIFS('nabati '!AY:AY,'nabati '!$BB:$BB,Weekly!$A524,'nabati '!$BC:$BC,Weekly!$C$1)/20</f>
        <v>0</v>
      </c>
      <c r="M524" s="344">
        <f>+SUMIFS('nabati '!BF:BF,'nabati '!$BI:$BI,Weekly!$A524,'nabati '!$BG:$BG,Weekly!$C$1)/6</f>
        <v>0</v>
      </c>
      <c r="N524" s="345">
        <f>+SUMIFS('nabati '!BM:BM,'nabati '!BP:BP,Weekly!$A524,'nabati '!BN:BN,Weekly!$C$1)/6</f>
        <v>0</v>
      </c>
      <c r="O524" s="365">
        <f t="shared" si="36"/>
        <v>0</v>
      </c>
    </row>
    <row r="525" spans="1:15" s="267" customFormat="1" ht="12.75" hidden="1" outlineLevel="1">
      <c r="A525" s="408">
        <v>9161</v>
      </c>
      <c r="B525" s="309" t="s">
        <v>53</v>
      </c>
      <c r="C525" s="20" t="s">
        <v>659</v>
      </c>
      <c r="D525" s="359" t="s">
        <v>596</v>
      </c>
      <c r="E525" s="21">
        <f>+SUMIFS('nabati '!B:B,'nabati '!$E:$E,Weekly!$A525,'nabati '!$F:$F,Weekly!$C$1)/6</f>
        <v>0</v>
      </c>
      <c r="F525" s="21">
        <f>+SUMIFS('nabati '!I:I,'nabati '!$L:$L,Weekly!$A525,'nabati '!$M:$M,Weekly!$C$1)/6</f>
        <v>0</v>
      </c>
      <c r="G525" s="21">
        <f>+SUMIFS('nabati '!P:P,'nabati '!$S:$S,Weekly!$A525,'nabati '!$T:$T,Weekly!$C$1)/60</f>
        <v>0</v>
      </c>
      <c r="H525" s="21">
        <f>+SUMIFS('nabati '!W:W,'nabati '!$Z:$Z,Weekly!$A525,'nabati '!$AA:$AA,Weekly!$C$1)/6</f>
        <v>0</v>
      </c>
      <c r="I525" s="21">
        <f>+SUMIFS('nabati '!AD:AD,'nabati '!$AG:$AG,Weekly!$A525,'nabati '!$AH:$AH,Weekly!$C$1)/60</f>
        <v>0</v>
      </c>
      <c r="J525" s="21">
        <f>+SUMIFS('nabati '!AK:AK,'nabati '!$AN:$AN,Weekly!$A525,'nabati '!$AO:$AO,Weekly!$C$1)/60</f>
        <v>0</v>
      </c>
      <c r="K525" s="21">
        <f>+SUMIFS('nabati '!AR:AR,'nabati '!$AU:$AU,Weekly!$A525,'nabati '!$AV:$AV,Weekly!$C$1)/60</f>
        <v>0</v>
      </c>
      <c r="L525" s="21">
        <f>+SUMIFS('nabati '!AY:AY,'nabati '!$BB:$BB,Weekly!$A525,'nabati '!$BC:$BC,Weekly!$C$1)/20</f>
        <v>0</v>
      </c>
      <c r="M525" s="344">
        <f>+SUMIFS('nabati '!BF:BF,'nabati '!$BI:$BI,Weekly!$A525,'nabati '!$BG:$BG,Weekly!$C$1)/6</f>
        <v>0</v>
      </c>
      <c r="N525" s="345">
        <f>+SUMIFS('nabati '!BM:BM,'nabati '!BP:BP,Weekly!$A525,'nabati '!BN:BN,Weekly!$C$1)/6</f>
        <v>0</v>
      </c>
      <c r="O525" s="365">
        <f t="shared" si="36"/>
        <v>0</v>
      </c>
    </row>
    <row r="526" spans="1:15" s="267" customFormat="1" ht="12.75" hidden="1" outlineLevel="1">
      <c r="A526" s="408">
        <v>9162</v>
      </c>
      <c r="B526" s="309" t="s">
        <v>53</v>
      </c>
      <c r="C526" s="20" t="s">
        <v>660</v>
      </c>
      <c r="D526" s="359" t="s">
        <v>596</v>
      </c>
      <c r="E526" s="21">
        <f>+SUMIFS('nabati '!B:B,'nabati '!$E:$E,Weekly!$A526,'nabati '!$F:$F,Weekly!$C$1)/6</f>
        <v>0</v>
      </c>
      <c r="F526" s="21">
        <f>+SUMIFS('nabati '!I:I,'nabati '!$L:$L,Weekly!$A526,'nabati '!$M:$M,Weekly!$C$1)/6</f>
        <v>0</v>
      </c>
      <c r="G526" s="21">
        <f>+SUMIFS('nabati '!P:P,'nabati '!$S:$S,Weekly!$A526,'nabati '!$T:$T,Weekly!$C$1)/60</f>
        <v>0</v>
      </c>
      <c r="H526" s="21">
        <f>+SUMIFS('nabati '!W:W,'nabati '!$Z:$Z,Weekly!$A526,'nabati '!$AA:$AA,Weekly!$C$1)/6</f>
        <v>0</v>
      </c>
      <c r="I526" s="21">
        <f>+SUMIFS('nabati '!AD:AD,'nabati '!$AG:$AG,Weekly!$A526,'nabati '!$AH:$AH,Weekly!$C$1)/60</f>
        <v>0</v>
      </c>
      <c r="J526" s="21">
        <f>+SUMIFS('nabati '!AK:AK,'nabati '!$AN:$AN,Weekly!$A526,'nabati '!$AO:$AO,Weekly!$C$1)/60</f>
        <v>0</v>
      </c>
      <c r="K526" s="21">
        <f>+SUMIFS('nabati '!AR:AR,'nabati '!$AU:$AU,Weekly!$A526,'nabati '!$AV:$AV,Weekly!$C$1)/60</f>
        <v>0</v>
      </c>
      <c r="L526" s="21">
        <f>+SUMIFS('nabati '!AY:AY,'nabati '!$BB:$BB,Weekly!$A526,'nabati '!$BC:$BC,Weekly!$C$1)/20</f>
        <v>0</v>
      </c>
      <c r="M526" s="344">
        <f>+SUMIFS('nabati '!BF:BF,'nabati '!$BI:$BI,Weekly!$A526,'nabati '!$BG:$BG,Weekly!$C$1)/6</f>
        <v>0</v>
      </c>
      <c r="N526" s="345">
        <f>+SUMIFS('nabati '!BM:BM,'nabati '!BP:BP,Weekly!$A526,'nabati '!BN:BN,Weekly!$C$1)/6</f>
        <v>0</v>
      </c>
      <c r="O526" s="365">
        <f t="shared" si="36"/>
        <v>0</v>
      </c>
    </row>
    <row r="527" spans="1:15" s="267" customFormat="1" ht="12.75" hidden="1" outlineLevel="1">
      <c r="A527" s="409">
        <v>9163</v>
      </c>
      <c r="B527" s="309"/>
      <c r="C527" s="20" t="s">
        <v>661</v>
      </c>
      <c r="D527" s="359" t="s">
        <v>596</v>
      </c>
      <c r="E527" s="21">
        <f>+SUMIFS('nabati '!B:B,'nabati '!$E:$E,Weekly!$A527,'nabati '!$F:$F,Weekly!$C$1)/6</f>
        <v>0</v>
      </c>
      <c r="F527" s="21">
        <f>+SUMIFS('nabati '!I:I,'nabati '!$L:$L,Weekly!$A527,'nabati '!$M:$M,Weekly!$C$1)/6</f>
        <v>0</v>
      </c>
      <c r="G527" s="21">
        <f>+SUMIFS('nabati '!P:P,'nabati '!$S:$S,Weekly!$A527,'nabati '!$T:$T,Weekly!$C$1)/60</f>
        <v>0</v>
      </c>
      <c r="H527" s="21">
        <f>+SUMIFS('nabati '!W:W,'nabati '!$Z:$Z,Weekly!$A527,'nabati '!$AA:$AA,Weekly!$C$1)/6</f>
        <v>0</v>
      </c>
      <c r="I527" s="21">
        <f>+SUMIFS('nabati '!AD:AD,'nabati '!$AG:$AG,Weekly!$A527,'nabati '!$AH:$AH,Weekly!$C$1)/60</f>
        <v>0</v>
      </c>
      <c r="J527" s="21">
        <f>+SUMIFS('nabati '!AK:AK,'nabati '!$AN:$AN,Weekly!$A527,'nabati '!$AO:$AO,Weekly!$C$1)/60</f>
        <v>0</v>
      </c>
      <c r="K527" s="21">
        <f>+SUMIFS('nabati '!AR:AR,'nabati '!$AU:$AU,Weekly!$A527,'nabati '!$AV:$AV,Weekly!$C$1)/60</f>
        <v>0</v>
      </c>
      <c r="L527" s="21">
        <f>+SUMIFS('nabati '!AY:AY,'nabati '!$BB:$BB,Weekly!$A527,'nabati '!$BC:$BC,Weekly!$C$1)/20</f>
        <v>0</v>
      </c>
      <c r="M527" s="344">
        <f>+SUMIFS('nabati '!BF:BF,'nabati '!$BI:$BI,Weekly!$A527,'nabati '!$BG:$BG,Weekly!$C$1)/6</f>
        <v>0</v>
      </c>
      <c r="N527" s="345">
        <f>+SUMIFS('nabati '!BM:BM,'nabati '!BP:BP,Weekly!$A527,'nabati '!BN:BN,Weekly!$C$1)/6</f>
        <v>0</v>
      </c>
      <c r="O527" s="365">
        <f t="shared" ref="O527:O533" si="37">+SUMPRODUCT($E$1:$M$1,E527:M527)</f>
        <v>0</v>
      </c>
    </row>
    <row r="528" spans="1:15" s="267" customFormat="1" ht="12.75" hidden="1" outlineLevel="1">
      <c r="A528" s="409">
        <v>9165</v>
      </c>
      <c r="B528" s="309"/>
      <c r="C528" s="20" t="s">
        <v>662</v>
      </c>
      <c r="D528" s="359" t="s">
        <v>596</v>
      </c>
      <c r="E528" s="21">
        <f>+SUMIFS('nabati '!B:B,'nabati '!$E:$E,Weekly!$A528,'nabati '!$F:$F,Weekly!$C$1)/6</f>
        <v>0</v>
      </c>
      <c r="F528" s="21">
        <f>+SUMIFS('nabati '!I:I,'nabati '!$L:$L,Weekly!$A528,'nabati '!$M:$M,Weekly!$C$1)/6</f>
        <v>0</v>
      </c>
      <c r="G528" s="21">
        <f>+SUMIFS('nabati '!P:P,'nabati '!$S:$S,Weekly!$A528,'nabati '!$T:$T,Weekly!$C$1)/60</f>
        <v>0</v>
      </c>
      <c r="H528" s="21">
        <f>+SUMIFS('nabati '!W:W,'nabati '!$Z:$Z,Weekly!$A528,'nabati '!$AA:$AA,Weekly!$C$1)/6</f>
        <v>0</v>
      </c>
      <c r="I528" s="21">
        <f>+SUMIFS('nabati '!AD:AD,'nabati '!$AG:$AG,Weekly!$A528,'nabati '!$AH:$AH,Weekly!$C$1)/60</f>
        <v>0</v>
      </c>
      <c r="J528" s="21">
        <f>+SUMIFS('nabati '!AK:AK,'nabati '!$AN:$AN,Weekly!$A528,'nabati '!$AO:$AO,Weekly!$C$1)/60</f>
        <v>0</v>
      </c>
      <c r="K528" s="21">
        <f>+SUMIFS('nabati '!AR:AR,'nabati '!$AU:$AU,Weekly!$A528,'nabati '!$AV:$AV,Weekly!$C$1)/60</f>
        <v>0</v>
      </c>
      <c r="L528" s="21">
        <f>+SUMIFS('nabati '!AY:AY,'nabati '!$BB:$BB,Weekly!$A528,'nabati '!$BC:$BC,Weekly!$C$1)/20</f>
        <v>0</v>
      </c>
      <c r="M528" s="344">
        <f>+SUMIFS('nabati '!BF:BF,'nabati '!$BI:$BI,Weekly!$A528,'nabati '!$BG:$BG,Weekly!$C$1)/6</f>
        <v>0</v>
      </c>
      <c r="N528" s="345">
        <f>+SUMIFS('nabati '!BM:BM,'nabati '!BP:BP,Weekly!$A528,'nabati '!BN:BN,Weekly!$C$1)/6</f>
        <v>0</v>
      </c>
      <c r="O528" s="365">
        <f t="shared" si="37"/>
        <v>0</v>
      </c>
    </row>
    <row r="529" spans="1:15" s="267" customFormat="1" ht="15" hidden="1" outlineLevel="1">
      <c r="A529" s="233">
        <v>15002</v>
      </c>
      <c r="B529" s="309"/>
      <c r="C529" s="20" t="s">
        <v>663</v>
      </c>
      <c r="D529" s="359" t="s">
        <v>596</v>
      </c>
      <c r="E529" s="21">
        <f>+SUMIFS('nabati '!B:B,'nabati '!$E:$E,Weekly!$A529,'nabati '!$F:$F,Weekly!$C$1)/6</f>
        <v>0</v>
      </c>
      <c r="F529" s="21">
        <f>+SUMIFS('nabati '!I:I,'nabati '!$L:$L,Weekly!$A529,'nabati '!$M:$M,Weekly!$C$1)/6</f>
        <v>0</v>
      </c>
      <c r="G529" s="21">
        <f>+SUMIFS('nabati '!P:P,'nabati '!$S:$S,Weekly!$A529,'nabati '!$T:$T,Weekly!$C$1)/60</f>
        <v>0</v>
      </c>
      <c r="H529" s="21">
        <f>+SUMIFS('nabati '!W:W,'nabati '!$Z:$Z,Weekly!$A529,'nabati '!$AA:$AA,Weekly!$C$1)/6</f>
        <v>0</v>
      </c>
      <c r="I529" s="21">
        <f>+SUMIFS('nabati '!AD:AD,'nabati '!$AG:$AG,Weekly!$A529,'nabati '!$AH:$AH,Weekly!$C$1)/60</f>
        <v>0</v>
      </c>
      <c r="J529" s="21">
        <f>+SUMIFS('nabati '!AK:AK,'nabati '!$AN:$AN,Weekly!$A529,'nabati '!$AO:$AO,Weekly!$C$1)/60</f>
        <v>0</v>
      </c>
      <c r="K529" s="21">
        <f>+SUMIFS('nabati '!AR:AR,'nabati '!$AU:$AU,Weekly!$A529,'nabati '!$AV:$AV,Weekly!$C$1)/60</f>
        <v>0</v>
      </c>
      <c r="L529" s="21">
        <f>+SUMIFS('nabati '!AY:AY,'nabati '!$BB:$BB,Weekly!$A529,'nabati '!$BC:$BC,Weekly!$C$1)/20</f>
        <v>0</v>
      </c>
      <c r="M529" s="344">
        <f>+SUMIFS('nabati '!BF:BF,'nabati '!$BI:$BI,Weekly!$A529,'nabati '!$BG:$BG,Weekly!$C$1)/6</f>
        <v>0</v>
      </c>
      <c r="N529" s="345">
        <f>+SUMIFS('nabati '!BM:BM,'nabati '!BP:BP,Weekly!$A529,'nabati '!BN:BN,Weekly!$C$1)/6</f>
        <v>0</v>
      </c>
      <c r="O529" s="365">
        <f t="shared" si="37"/>
        <v>0</v>
      </c>
    </row>
    <row r="530" spans="1:15" s="267" customFormat="1" ht="12.75" hidden="1" outlineLevel="1">
      <c r="A530" s="408">
        <v>69020</v>
      </c>
      <c r="B530" s="309" t="s">
        <v>53</v>
      </c>
      <c r="C530" s="20" t="s">
        <v>664</v>
      </c>
      <c r="D530" s="359" t="s">
        <v>596</v>
      </c>
      <c r="E530" s="21">
        <f>+SUMIFS('nabati '!B:B,'nabati '!$E:$E,Weekly!$A530,'nabati '!$F:$F,Weekly!$C$1)/6</f>
        <v>0</v>
      </c>
      <c r="F530" s="21">
        <f>+SUMIFS('nabati '!I:I,'nabati '!$L:$L,Weekly!$A530,'nabati '!$M:$M,Weekly!$C$1)/6</f>
        <v>0</v>
      </c>
      <c r="G530" s="21">
        <f>+SUMIFS('nabati '!P:P,'nabati '!$S:$S,Weekly!$A530,'nabati '!$T:$T,Weekly!$C$1)/60</f>
        <v>0</v>
      </c>
      <c r="H530" s="21">
        <f>+SUMIFS('nabati '!W:W,'nabati '!$Z:$Z,Weekly!$A530,'nabati '!$AA:$AA,Weekly!$C$1)/6</f>
        <v>0</v>
      </c>
      <c r="I530" s="21">
        <f>+SUMIFS('nabati '!AD:AD,'nabati '!$AG:$AG,Weekly!$A530,'nabati '!$AH:$AH,Weekly!$C$1)/60</f>
        <v>0</v>
      </c>
      <c r="J530" s="21">
        <f>+SUMIFS('nabati '!AK:AK,'nabati '!$AN:$AN,Weekly!$A530,'nabati '!$AO:$AO,Weekly!$C$1)/60</f>
        <v>0</v>
      </c>
      <c r="K530" s="21">
        <f>+SUMIFS('nabati '!AR:AR,'nabati '!$AU:$AU,Weekly!$A530,'nabati '!$AV:$AV,Weekly!$C$1)/60</f>
        <v>0</v>
      </c>
      <c r="L530" s="21">
        <f>+SUMIFS('nabati '!AY:AY,'nabati '!$BB:$BB,Weekly!$A530,'nabati '!$BC:$BC,Weekly!$C$1)/20</f>
        <v>0</v>
      </c>
      <c r="M530" s="344">
        <f>+SUMIFS('nabati '!BF:BF,'nabati '!$BI:$BI,Weekly!$A530,'nabati '!$BG:$BG,Weekly!$C$1)/6</f>
        <v>0</v>
      </c>
      <c r="N530" s="345">
        <f>+SUMIFS('nabati '!BM:BM,'nabati '!BP:BP,Weekly!$A530,'nabati '!BN:BN,Weekly!$C$1)/6</f>
        <v>0</v>
      </c>
      <c r="O530" s="365">
        <f t="shared" si="37"/>
        <v>0</v>
      </c>
    </row>
    <row r="531" spans="1:15" s="267" customFormat="1" ht="12.75" hidden="1" outlineLevel="1">
      <c r="A531" s="308">
        <v>54701</v>
      </c>
      <c r="B531" s="309" t="s">
        <v>53</v>
      </c>
      <c r="C531" s="19" t="s">
        <v>665</v>
      </c>
      <c r="D531" s="359" t="s">
        <v>596</v>
      </c>
      <c r="E531" s="21">
        <f>+SUMIFS('nabati '!B:B,'nabati '!$E:$E,Weekly!$A531,'nabati '!$F:$F,Weekly!$C$1)/6</f>
        <v>0</v>
      </c>
      <c r="F531" s="21">
        <f>+SUMIFS('nabati '!I:I,'nabati '!$L:$L,Weekly!$A531,'nabati '!$M:$M,Weekly!$C$1)/6</f>
        <v>0</v>
      </c>
      <c r="G531" s="21">
        <f>+SUMIFS('nabati '!P:P,'nabati '!$S:$S,Weekly!$A531,'nabati '!$T:$T,Weekly!$C$1)/60</f>
        <v>0</v>
      </c>
      <c r="H531" s="21">
        <f>+SUMIFS('nabati '!W:W,'nabati '!$Z:$Z,Weekly!$A531,'nabati '!$AA:$AA,Weekly!$C$1)/6</f>
        <v>0</v>
      </c>
      <c r="I531" s="21">
        <f>+SUMIFS('nabati '!AD:AD,'nabati '!$AG:$AG,Weekly!$A531,'nabati '!$AH:$AH,Weekly!$C$1)/60</f>
        <v>0</v>
      </c>
      <c r="J531" s="21">
        <f>+SUMIFS('nabati '!AK:AK,'nabati '!$AN:$AN,Weekly!$A531,'nabati '!$AO:$AO,Weekly!$C$1)/60</f>
        <v>0</v>
      </c>
      <c r="K531" s="21">
        <f>+SUMIFS('nabati '!AR:AR,'nabati '!$AU:$AU,Weekly!$A531,'nabati '!$AV:$AV,Weekly!$C$1)/60</f>
        <v>0</v>
      </c>
      <c r="L531" s="21">
        <f>+SUMIFS('nabati '!AY:AY,'nabati '!$BB:$BB,Weekly!$A531,'nabati '!$BC:$BC,Weekly!$C$1)/20</f>
        <v>0</v>
      </c>
      <c r="M531" s="344">
        <f>+SUMIFS('nabati '!BF:BF,'nabati '!$BI:$BI,Weekly!$A531,'nabati '!$BG:$BG,Weekly!$C$1)/6</f>
        <v>0</v>
      </c>
      <c r="N531" s="345">
        <f>+SUMIFS('nabati '!BM:BM,'nabati '!BP:BP,Weekly!$A531,'nabati '!BN:BN,Weekly!$C$1)/6</f>
        <v>0</v>
      </c>
      <c r="O531" s="365">
        <f t="shared" si="37"/>
        <v>0</v>
      </c>
    </row>
    <row r="532" spans="1:15" s="267" customFormat="1" ht="12.75" hidden="1" outlineLevel="1">
      <c r="A532" s="308">
        <v>18301</v>
      </c>
      <c r="B532" s="309" t="s">
        <v>53</v>
      </c>
      <c r="C532" s="19" t="s">
        <v>666</v>
      </c>
      <c r="D532" s="359" t="s">
        <v>596</v>
      </c>
      <c r="E532" s="21">
        <f>+SUMIFS('nabati '!B:B,'nabati '!$E:$E,Weekly!$A532,'nabati '!$F:$F,Weekly!$C$1)/6</f>
        <v>0</v>
      </c>
      <c r="F532" s="21">
        <f>+SUMIFS('nabati '!I:I,'nabati '!$L:$L,Weekly!$A532,'nabati '!$M:$M,Weekly!$C$1)/6</f>
        <v>0</v>
      </c>
      <c r="G532" s="21">
        <f>+SUMIFS('nabati '!P:P,'nabati '!$S:$S,Weekly!$A532,'nabati '!$T:$T,Weekly!$C$1)/60</f>
        <v>0</v>
      </c>
      <c r="H532" s="21">
        <f>+SUMIFS('nabati '!W:W,'nabati '!$Z:$Z,Weekly!$A532,'nabati '!$AA:$AA,Weekly!$C$1)/6</f>
        <v>0</v>
      </c>
      <c r="I532" s="21">
        <f>+SUMIFS('nabati '!AD:AD,'nabati '!$AG:$AG,Weekly!$A532,'nabati '!$AH:$AH,Weekly!$C$1)/60</f>
        <v>0</v>
      </c>
      <c r="J532" s="21">
        <f>+SUMIFS('nabati '!AK:AK,'nabati '!$AN:$AN,Weekly!$A532,'nabati '!$AO:$AO,Weekly!$C$1)/60</f>
        <v>0</v>
      </c>
      <c r="K532" s="21">
        <f>+SUMIFS('nabati '!AR:AR,'nabati '!$AU:$AU,Weekly!$A532,'nabati '!$AV:$AV,Weekly!$C$1)/60</f>
        <v>0</v>
      </c>
      <c r="L532" s="21">
        <f>+SUMIFS('nabati '!AY:AY,'nabati '!$BB:$BB,Weekly!$A532,'nabati '!$BC:$BC,Weekly!$C$1)/20</f>
        <v>0</v>
      </c>
      <c r="M532" s="344">
        <f>+SUMIFS('nabati '!BF:BF,'nabati '!$BI:$BI,Weekly!$A532,'nabati '!$BG:$BG,Weekly!$C$1)/6</f>
        <v>0</v>
      </c>
      <c r="N532" s="345">
        <f>+SUMIFS('nabati '!BM:BM,'nabati '!BP:BP,Weekly!$A532,'nabati '!BN:BN,Weekly!$C$1)/6</f>
        <v>0</v>
      </c>
      <c r="O532" s="365">
        <f t="shared" si="37"/>
        <v>0</v>
      </c>
    </row>
    <row r="533" spans="1:15" s="267" customFormat="1" ht="12.75" hidden="1" outlineLevel="1">
      <c r="A533" s="308">
        <v>18501</v>
      </c>
      <c r="B533" s="309" t="s">
        <v>53</v>
      </c>
      <c r="C533" s="20" t="s">
        <v>667</v>
      </c>
      <c r="D533" s="359" t="s">
        <v>596</v>
      </c>
      <c r="E533" s="21">
        <f>+SUMIFS('nabati '!B:B,'nabati '!$E:$E,Weekly!$A533,'nabati '!$F:$F,Weekly!$C$1)/6</f>
        <v>0</v>
      </c>
      <c r="F533" s="21">
        <f>+SUMIFS('nabati '!I:I,'nabati '!$L:$L,Weekly!$A533,'nabati '!$M:$M,Weekly!$C$1)/6</f>
        <v>0</v>
      </c>
      <c r="G533" s="21">
        <f>+SUMIFS('nabati '!P:P,'nabati '!$S:$S,Weekly!$A533,'nabati '!$T:$T,Weekly!$C$1)/60</f>
        <v>0</v>
      </c>
      <c r="H533" s="21">
        <f>+SUMIFS('nabati '!W:W,'nabati '!$Z:$Z,Weekly!$A533,'nabati '!$AA:$AA,Weekly!$C$1)/6</f>
        <v>0</v>
      </c>
      <c r="I533" s="21">
        <f>+SUMIFS('nabati '!AD:AD,'nabati '!$AG:$AG,Weekly!$A533,'nabati '!$AH:$AH,Weekly!$C$1)/60</f>
        <v>0</v>
      </c>
      <c r="J533" s="21">
        <f>+SUMIFS('nabati '!AK:AK,'nabati '!$AN:$AN,Weekly!$A533,'nabati '!$AO:$AO,Weekly!$C$1)/60</f>
        <v>0</v>
      </c>
      <c r="K533" s="21">
        <f>+SUMIFS('nabati '!AR:AR,'nabati '!$AU:$AU,Weekly!$A533,'nabati '!$AV:$AV,Weekly!$C$1)/60</f>
        <v>0</v>
      </c>
      <c r="L533" s="21">
        <f>+SUMIFS('nabati '!AY:AY,'nabati '!$BB:$BB,Weekly!$A533,'nabati '!$BC:$BC,Weekly!$C$1)/20</f>
        <v>0</v>
      </c>
      <c r="M533" s="344">
        <f>+SUMIFS('nabati '!BF:BF,'nabati '!$BI:$BI,Weekly!$A533,'nabati '!$BG:$BG,Weekly!$C$1)/6</f>
        <v>0</v>
      </c>
      <c r="N533" s="345">
        <f>+SUMIFS('nabati '!BM:BM,'nabati '!BP:BP,Weekly!$A533,'nabati '!BN:BN,Weekly!$C$1)/6</f>
        <v>0</v>
      </c>
      <c r="O533" s="365">
        <f t="shared" si="37"/>
        <v>0</v>
      </c>
    </row>
    <row r="534" spans="1:15" s="267" customFormat="1" collapsed="1">
      <c r="A534" s="410" t="s">
        <v>668</v>
      </c>
      <c r="B534" s="411" t="s">
        <v>53</v>
      </c>
      <c r="C534" s="412" t="s">
        <v>668</v>
      </c>
      <c r="D534" s="413" t="s">
        <v>668</v>
      </c>
      <c r="E534" s="414" t="s">
        <v>668</v>
      </c>
      <c r="F534" s="415" t="s">
        <v>668</v>
      </c>
      <c r="G534" s="415" t="s">
        <v>668</v>
      </c>
      <c r="H534" s="415" t="s">
        <v>668</v>
      </c>
      <c r="I534" s="415" t="s">
        <v>668</v>
      </c>
      <c r="J534" s="415" t="s">
        <v>668</v>
      </c>
      <c r="K534" s="416" t="s">
        <v>668</v>
      </c>
      <c r="L534" s="416" t="s">
        <v>668</v>
      </c>
      <c r="M534" s="417"/>
      <c r="N534" s="418"/>
      <c r="O534" s="419" t="s">
        <v>668</v>
      </c>
    </row>
  </sheetData>
  <mergeCells count="4">
    <mergeCell ref="A3:A4"/>
    <mergeCell ref="C3:C4"/>
    <mergeCell ref="D3:D4"/>
    <mergeCell ref="O2:O4"/>
  </mergeCells>
  <conditionalFormatting sqref="A24">
    <cfRule type="duplicateValues" dxfId="153" priority="47"/>
  </conditionalFormatting>
  <conditionalFormatting sqref="A58">
    <cfRule type="duplicateValues" dxfId="152" priority="46"/>
  </conditionalFormatting>
  <conditionalFormatting sqref="A63">
    <cfRule type="duplicateValues" dxfId="151" priority="45"/>
  </conditionalFormatting>
  <conditionalFormatting sqref="A92">
    <cfRule type="duplicateValues" dxfId="150" priority="5"/>
  </conditionalFormatting>
  <conditionalFormatting sqref="A93">
    <cfRule type="duplicateValues" dxfId="149" priority="6"/>
  </conditionalFormatting>
  <conditionalFormatting sqref="A94">
    <cfRule type="duplicateValues" dxfId="148" priority="4"/>
  </conditionalFormatting>
  <conditionalFormatting sqref="A98">
    <cfRule type="duplicateValues" dxfId="147" priority="3"/>
  </conditionalFormatting>
  <conditionalFormatting sqref="A99">
    <cfRule type="duplicateValues" dxfId="146" priority="9"/>
  </conditionalFormatting>
  <conditionalFormatting sqref="A177">
    <cfRule type="duplicateValues" dxfId="145" priority="24"/>
  </conditionalFormatting>
  <conditionalFormatting sqref="A178">
    <cfRule type="duplicateValues" dxfId="144" priority="21"/>
  </conditionalFormatting>
  <conditionalFormatting sqref="A181">
    <cfRule type="duplicateValues" dxfId="143" priority="18"/>
  </conditionalFormatting>
  <conditionalFormatting sqref="A182">
    <cfRule type="duplicateValues" dxfId="142" priority="19"/>
  </conditionalFormatting>
  <conditionalFormatting sqref="A183">
    <cfRule type="duplicateValues" dxfId="141" priority="20"/>
  </conditionalFormatting>
  <conditionalFormatting sqref="A188">
    <cfRule type="duplicateValues" dxfId="140" priority="25"/>
  </conditionalFormatting>
  <conditionalFormatting sqref="A198">
    <cfRule type="duplicateValues" dxfId="139" priority="16"/>
  </conditionalFormatting>
  <conditionalFormatting sqref="C198">
    <cfRule type="containsText" dxfId="138" priority="14" operator="containsText" text="NQ">
      <formula>NOT(ISERROR(SEARCH("NQ",C198)))</formula>
    </cfRule>
    <cfRule type="containsText" priority="15" operator="containsText" text="NQ">
      <formula>NOT(ISERROR(SEARCH("NQ",C198)))</formula>
    </cfRule>
  </conditionalFormatting>
  <conditionalFormatting sqref="A199">
    <cfRule type="duplicateValues" dxfId="137" priority="56"/>
  </conditionalFormatting>
  <conditionalFormatting sqref="C199">
    <cfRule type="containsText" dxfId="136" priority="54" operator="containsText" text="NQ">
      <formula>NOT(ISERROR(SEARCH("NQ",C199)))</formula>
    </cfRule>
    <cfRule type="containsText" priority="55" operator="containsText" text="NQ">
      <formula>NOT(ISERROR(SEARCH("NQ",C199)))</formula>
    </cfRule>
  </conditionalFormatting>
  <conditionalFormatting sqref="A244">
    <cfRule type="duplicateValues" dxfId="135" priority="88"/>
  </conditionalFormatting>
  <conditionalFormatting sqref="A245">
    <cfRule type="duplicateValues" dxfId="134" priority="87"/>
  </conditionalFormatting>
  <conditionalFormatting sqref="A253">
    <cfRule type="duplicateValues" dxfId="133" priority="85"/>
  </conditionalFormatting>
  <conditionalFormatting sqref="A267">
    <cfRule type="duplicateValues" dxfId="132" priority="89"/>
  </conditionalFormatting>
  <conditionalFormatting sqref="A318">
    <cfRule type="duplicateValues" dxfId="131" priority="101"/>
  </conditionalFormatting>
  <conditionalFormatting sqref="A319">
    <cfRule type="duplicateValues" dxfId="130" priority="100"/>
  </conditionalFormatting>
  <conditionalFormatting sqref="A322">
    <cfRule type="duplicateValues" dxfId="129" priority="95"/>
  </conditionalFormatting>
  <conditionalFormatting sqref="A323">
    <cfRule type="duplicateValues" dxfId="128" priority="105"/>
  </conditionalFormatting>
  <conditionalFormatting sqref="A328">
    <cfRule type="duplicateValues" dxfId="127" priority="98"/>
  </conditionalFormatting>
  <conditionalFormatting sqref="A331">
    <cfRule type="duplicateValues" dxfId="126" priority="102"/>
  </conditionalFormatting>
  <conditionalFormatting sqref="A332">
    <cfRule type="duplicateValues" dxfId="125" priority="99"/>
  </conditionalFormatting>
  <conditionalFormatting sqref="A333">
    <cfRule type="duplicateValues" dxfId="124" priority="97"/>
  </conditionalFormatting>
  <conditionalFormatting sqref="A334">
    <cfRule type="duplicateValues" dxfId="123" priority="96"/>
  </conditionalFormatting>
  <conditionalFormatting sqref="A336">
    <cfRule type="duplicateValues" dxfId="122" priority="11"/>
  </conditionalFormatting>
  <conditionalFormatting sqref="B339">
    <cfRule type="duplicateValues" dxfId="121" priority="50"/>
  </conditionalFormatting>
  <conditionalFormatting sqref="A355">
    <cfRule type="duplicateValues" dxfId="120" priority="31"/>
  </conditionalFormatting>
  <conditionalFormatting sqref="A356">
    <cfRule type="duplicateValues" dxfId="119" priority="32"/>
  </conditionalFormatting>
  <conditionalFormatting sqref="A357">
    <cfRule type="duplicateValues" dxfId="118" priority="43"/>
  </conditionalFormatting>
  <conditionalFormatting sqref="A358">
    <cfRule type="duplicateValues" dxfId="117" priority="44"/>
  </conditionalFormatting>
  <conditionalFormatting sqref="A359">
    <cfRule type="duplicateValues" dxfId="116" priority="40"/>
  </conditionalFormatting>
  <conditionalFormatting sqref="B359">
    <cfRule type="duplicateValues" dxfId="115" priority="35"/>
  </conditionalFormatting>
  <conditionalFormatting sqref="A366">
    <cfRule type="duplicateValues" dxfId="114" priority="39"/>
  </conditionalFormatting>
  <conditionalFormatting sqref="A367">
    <cfRule type="duplicateValues" dxfId="113" priority="38"/>
  </conditionalFormatting>
  <conditionalFormatting sqref="A371">
    <cfRule type="duplicateValues" dxfId="112" priority="34"/>
  </conditionalFormatting>
  <conditionalFormatting sqref="B371">
    <cfRule type="duplicateValues" dxfId="111" priority="33"/>
  </conditionalFormatting>
  <conditionalFormatting sqref="B422">
    <cfRule type="duplicateValues" dxfId="110" priority="49"/>
  </conditionalFormatting>
  <conditionalFormatting sqref="A95:A97">
    <cfRule type="duplicateValues" dxfId="109" priority="7"/>
  </conditionalFormatting>
  <conditionalFormatting sqref="A100:A108">
    <cfRule type="duplicateValues" dxfId="108" priority="2"/>
  </conditionalFormatting>
  <conditionalFormatting sqref="A113:A114">
    <cfRule type="duplicateValues" dxfId="107" priority="1"/>
  </conditionalFormatting>
  <conditionalFormatting sqref="A169:A172">
    <cfRule type="duplicateValues" dxfId="106" priority="26"/>
  </conditionalFormatting>
  <conditionalFormatting sqref="A173:A176">
    <cfRule type="duplicateValues" dxfId="105" priority="28"/>
  </conditionalFormatting>
  <conditionalFormatting sqref="A179:A180">
    <cfRule type="duplicateValues" dxfId="104" priority="30"/>
  </conditionalFormatting>
  <conditionalFormatting sqref="A184:A186">
    <cfRule type="duplicateValues" dxfId="103" priority="17"/>
  </conditionalFormatting>
  <conditionalFormatting sqref="A192:A193">
    <cfRule type="duplicateValues" dxfId="102" priority="27"/>
  </conditionalFormatting>
  <conditionalFormatting sqref="A194:A195">
    <cfRule type="duplicateValues" dxfId="101" priority="23"/>
  </conditionalFormatting>
  <conditionalFormatting sqref="A196:A197">
    <cfRule type="duplicateValues" dxfId="100" priority="22"/>
  </conditionalFormatting>
  <conditionalFormatting sqref="A211:A241">
    <cfRule type="duplicateValues" dxfId="99" priority="93"/>
  </conditionalFormatting>
  <conditionalFormatting sqref="A242:A243">
    <cfRule type="duplicateValues" dxfId="98" priority="91"/>
  </conditionalFormatting>
  <conditionalFormatting sqref="A246:A247">
    <cfRule type="duplicateValues" dxfId="97" priority="86"/>
  </conditionalFormatting>
  <conditionalFormatting sqref="A248:A252">
    <cfRule type="duplicateValues" dxfId="96" priority="90"/>
  </conditionalFormatting>
  <conditionalFormatting sqref="A255:A257">
    <cfRule type="duplicateValues" dxfId="95" priority="84"/>
  </conditionalFormatting>
  <conditionalFormatting sqref="A280:A282">
    <cfRule type="duplicateValues" dxfId="94" priority="107"/>
  </conditionalFormatting>
  <conditionalFormatting sqref="A283:A317">
    <cfRule type="duplicateValues" dxfId="93" priority="106"/>
  </conditionalFormatting>
  <conditionalFormatting sqref="A320:A321">
    <cfRule type="duplicateValues" dxfId="92" priority="103"/>
  </conditionalFormatting>
  <conditionalFormatting sqref="A324:A327">
    <cfRule type="duplicateValues" dxfId="91" priority="94"/>
  </conditionalFormatting>
  <conditionalFormatting sqref="A329:A330">
    <cfRule type="duplicateValues" dxfId="90" priority="104"/>
  </conditionalFormatting>
  <conditionalFormatting sqref="A360:A365">
    <cfRule type="duplicateValues" dxfId="89" priority="41"/>
  </conditionalFormatting>
  <conditionalFormatting sqref="A368:A370">
    <cfRule type="duplicateValues" dxfId="88" priority="37"/>
  </conditionalFormatting>
  <conditionalFormatting sqref="A413:A414">
    <cfRule type="duplicateValues" dxfId="87" priority="52"/>
  </conditionalFormatting>
  <conditionalFormatting sqref="A415:A421">
    <cfRule type="duplicateValues" dxfId="86" priority="51"/>
  </conditionalFormatting>
  <conditionalFormatting sqref="B360:B370">
    <cfRule type="duplicateValues" dxfId="85" priority="36"/>
  </conditionalFormatting>
  <conditionalFormatting sqref="B413:B421">
    <cfRule type="duplicateValues" dxfId="84" priority="48"/>
  </conditionalFormatting>
  <conditionalFormatting sqref="A74:A91 A109:A112">
    <cfRule type="duplicateValues" dxfId="83" priority="8"/>
  </conditionalFormatting>
  <conditionalFormatting sqref="A122:A168 A189:A191 A187">
    <cfRule type="duplicateValues" dxfId="82" priority="29"/>
  </conditionalFormatting>
  <conditionalFormatting sqref="A254 A258">
    <cfRule type="duplicateValues" dxfId="81" priority="92"/>
  </conditionalFormatting>
  <conditionalFormatting sqref="A259 A261:A266">
    <cfRule type="duplicateValues" dxfId="80" priority="83"/>
  </conditionalFormatting>
  <conditionalFormatting sqref="A335 A337">
    <cfRule type="duplicateValues" dxfId="79" priority="12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workbookViewId="0">
      <pane xSplit="1" ySplit="1" topLeftCell="B62" activePane="bottomRight" state="frozen"/>
      <selection pane="topRight"/>
      <selection pane="bottomLeft"/>
      <selection pane="bottomRight" activeCell="H306" sqref="H306"/>
    </sheetView>
  </sheetViews>
  <sheetFormatPr defaultColWidth="9.140625" defaultRowHeight="15" outlineLevelRow="1"/>
  <cols>
    <col min="1" max="1" width="9.140625" style="246"/>
    <col min="2" max="2" width="11.42578125" style="247" customWidth="1"/>
    <col min="3" max="3" width="5.5703125" style="248" customWidth="1"/>
    <col min="4" max="4" width="4.28515625" style="249" customWidth="1"/>
    <col min="5" max="5" width="9.140625" style="250"/>
    <col min="6" max="7" width="9.140625" style="246"/>
    <col min="8" max="8" width="9.7109375" style="246" customWidth="1"/>
    <col min="9" max="16384" width="9.140625" style="246"/>
  </cols>
  <sheetData>
    <row r="1" spans="1:8">
      <c r="A1" s="251" t="s">
        <v>679</v>
      </c>
      <c r="B1" s="252" t="s">
        <v>680</v>
      </c>
      <c r="C1" s="253" t="s">
        <v>680</v>
      </c>
      <c r="D1" s="254" t="s">
        <v>681</v>
      </c>
      <c r="E1" s="255" t="s">
        <v>5</v>
      </c>
    </row>
    <row r="2" spans="1:8">
      <c r="A2" s="256">
        <f>+MONTH(B2)</f>
        <v>1</v>
      </c>
      <c r="B2" s="257">
        <v>44197</v>
      </c>
      <c r="C2" s="258" t="str">
        <f>+DAY(B2)&amp;A2</f>
        <v>11</v>
      </c>
      <c r="D2" s="259">
        <f t="shared" ref="D2:D65" si="0">IF(WEEKDAY(DATE(2021,MONTH(B2),DAY(B2)))=1,"CN",WEEKDAY(DATE(2021,MONTH(B2),DAY(B2))))</f>
        <v>6</v>
      </c>
      <c r="E2" s="256">
        <v>1</v>
      </c>
    </row>
    <row r="3" spans="1:8" outlineLevel="1">
      <c r="A3" s="246">
        <f t="shared" ref="A3:A66" si="1">+MONTH(B3)</f>
        <v>1</v>
      </c>
      <c r="B3" s="247">
        <f>+B2+1</f>
        <v>44198</v>
      </c>
      <c r="C3" s="248" t="str">
        <f t="shared" ref="C3:C66" si="2">+DAY(B3)&amp;A3</f>
        <v>21</v>
      </c>
      <c r="D3" s="249">
        <f t="shared" si="0"/>
        <v>7</v>
      </c>
      <c r="E3" s="260">
        <v>1</v>
      </c>
    </row>
    <row r="4" spans="1:8" outlineLevel="1">
      <c r="A4" s="246">
        <f t="shared" si="1"/>
        <v>1</v>
      </c>
      <c r="B4" s="247">
        <f t="shared" ref="B4:B67" si="3">+B3+1</f>
        <v>44199</v>
      </c>
      <c r="C4" s="248" t="str">
        <f t="shared" si="2"/>
        <v>31</v>
      </c>
      <c r="D4" s="249" t="str">
        <f t="shared" si="0"/>
        <v>CN</v>
      </c>
      <c r="E4" s="260">
        <v>1</v>
      </c>
    </row>
    <row r="5" spans="1:8" outlineLevel="1">
      <c r="A5" s="246">
        <f t="shared" si="1"/>
        <v>1</v>
      </c>
      <c r="B5" s="247">
        <f t="shared" si="3"/>
        <v>44200</v>
      </c>
      <c r="C5" s="248" t="str">
        <f t="shared" si="2"/>
        <v>41</v>
      </c>
      <c r="D5" s="249">
        <f t="shared" si="0"/>
        <v>2</v>
      </c>
      <c r="E5" s="260">
        <v>2</v>
      </c>
    </row>
    <row r="6" spans="1:8" outlineLevel="1">
      <c r="A6" s="246">
        <f t="shared" si="1"/>
        <v>1</v>
      </c>
      <c r="B6" s="247">
        <f t="shared" si="3"/>
        <v>44201</v>
      </c>
      <c r="C6" s="248" t="str">
        <f t="shared" si="2"/>
        <v>51</v>
      </c>
      <c r="D6" s="249">
        <f t="shared" si="0"/>
        <v>3</v>
      </c>
      <c r="E6" s="260">
        <v>2</v>
      </c>
    </row>
    <row r="7" spans="1:8" outlineLevel="1">
      <c r="A7" s="246">
        <f t="shared" si="1"/>
        <v>1</v>
      </c>
      <c r="B7" s="247">
        <f t="shared" si="3"/>
        <v>44202</v>
      </c>
      <c r="C7" s="248" t="str">
        <f t="shared" si="2"/>
        <v>61</v>
      </c>
      <c r="D7" s="249">
        <f t="shared" si="0"/>
        <v>4</v>
      </c>
      <c r="E7" s="260">
        <v>2</v>
      </c>
    </row>
    <row r="8" spans="1:8" outlineLevel="1">
      <c r="A8" s="246">
        <f t="shared" si="1"/>
        <v>1</v>
      </c>
      <c r="B8" s="247">
        <f t="shared" si="3"/>
        <v>44203</v>
      </c>
      <c r="C8" s="248" t="str">
        <f t="shared" si="2"/>
        <v>71</v>
      </c>
      <c r="D8" s="249">
        <f t="shared" si="0"/>
        <v>5</v>
      </c>
      <c r="E8" s="260">
        <v>2</v>
      </c>
    </row>
    <row r="9" spans="1:8" outlineLevel="1">
      <c r="A9" s="246">
        <f t="shared" si="1"/>
        <v>1</v>
      </c>
      <c r="B9" s="247">
        <f t="shared" si="3"/>
        <v>44204</v>
      </c>
      <c r="C9" s="248" t="str">
        <f t="shared" si="2"/>
        <v>81</v>
      </c>
      <c r="D9" s="249">
        <f t="shared" si="0"/>
        <v>6</v>
      </c>
      <c r="E9" s="260">
        <v>2</v>
      </c>
    </row>
    <row r="10" spans="1:8" outlineLevel="1">
      <c r="A10" s="246">
        <f t="shared" si="1"/>
        <v>1</v>
      </c>
      <c r="B10" s="247">
        <f t="shared" si="3"/>
        <v>44205</v>
      </c>
      <c r="C10" s="248" t="str">
        <f t="shared" si="2"/>
        <v>91</v>
      </c>
      <c r="D10" s="249">
        <f t="shared" si="0"/>
        <v>7</v>
      </c>
      <c r="E10" s="260">
        <v>2</v>
      </c>
    </row>
    <row r="11" spans="1:8" outlineLevel="1">
      <c r="A11" s="246">
        <f t="shared" si="1"/>
        <v>1</v>
      </c>
      <c r="B11" s="247">
        <f t="shared" si="3"/>
        <v>44206</v>
      </c>
      <c r="C11" s="248" t="str">
        <f t="shared" si="2"/>
        <v>101</v>
      </c>
      <c r="D11" s="249" t="str">
        <f t="shared" si="0"/>
        <v>CN</v>
      </c>
      <c r="E11" s="260">
        <v>2</v>
      </c>
    </row>
    <row r="12" spans="1:8" outlineLevel="1">
      <c r="A12" s="246">
        <f t="shared" si="1"/>
        <v>1</v>
      </c>
      <c r="B12" s="247">
        <f t="shared" si="3"/>
        <v>44207</v>
      </c>
      <c r="C12" s="248" t="str">
        <f t="shared" si="2"/>
        <v>111</v>
      </c>
      <c r="D12" s="249">
        <f t="shared" si="0"/>
        <v>2</v>
      </c>
      <c r="E12" s="260">
        <v>3</v>
      </c>
    </row>
    <row r="13" spans="1:8" outlineLevel="1">
      <c r="A13" s="246">
        <f t="shared" si="1"/>
        <v>1</v>
      </c>
      <c r="B13" s="247">
        <f t="shared" si="3"/>
        <v>44208</v>
      </c>
      <c r="C13" s="248" t="str">
        <f t="shared" si="2"/>
        <v>121</v>
      </c>
      <c r="D13" s="249">
        <f t="shared" si="0"/>
        <v>3</v>
      </c>
      <c r="E13" s="260">
        <v>3</v>
      </c>
    </row>
    <row r="14" spans="1:8" outlineLevel="1">
      <c r="A14" s="246">
        <f t="shared" si="1"/>
        <v>1</v>
      </c>
      <c r="B14" s="247">
        <f t="shared" si="3"/>
        <v>44209</v>
      </c>
      <c r="C14" s="248" t="str">
        <f t="shared" si="2"/>
        <v>131</v>
      </c>
      <c r="D14" s="249">
        <f t="shared" si="0"/>
        <v>4</v>
      </c>
      <c r="E14" s="260">
        <v>3</v>
      </c>
    </row>
    <row r="15" spans="1:8" outlineLevel="1">
      <c r="A15" s="246">
        <f t="shared" si="1"/>
        <v>1</v>
      </c>
      <c r="B15" s="247">
        <f t="shared" si="3"/>
        <v>44210</v>
      </c>
      <c r="C15" s="248" t="str">
        <f t="shared" si="2"/>
        <v>141</v>
      </c>
      <c r="D15" s="249">
        <f t="shared" si="0"/>
        <v>5</v>
      </c>
      <c r="E15" s="260">
        <v>3</v>
      </c>
      <c r="H15" s="261"/>
    </row>
    <row r="16" spans="1:8" outlineLevel="1">
      <c r="A16" s="246">
        <f t="shared" si="1"/>
        <v>1</v>
      </c>
      <c r="B16" s="247">
        <f t="shared" si="3"/>
        <v>44211</v>
      </c>
      <c r="C16" s="248" t="str">
        <f t="shared" si="2"/>
        <v>151</v>
      </c>
      <c r="D16" s="249">
        <f t="shared" si="0"/>
        <v>6</v>
      </c>
      <c r="E16" s="260">
        <v>3</v>
      </c>
    </row>
    <row r="17" spans="1:5" outlineLevel="1">
      <c r="A17" s="246">
        <f t="shared" si="1"/>
        <v>1</v>
      </c>
      <c r="B17" s="247">
        <f t="shared" si="3"/>
        <v>44212</v>
      </c>
      <c r="C17" s="248" t="str">
        <f t="shared" si="2"/>
        <v>161</v>
      </c>
      <c r="D17" s="249">
        <f t="shared" si="0"/>
        <v>7</v>
      </c>
      <c r="E17" s="260">
        <v>3</v>
      </c>
    </row>
    <row r="18" spans="1:5" outlineLevel="1">
      <c r="A18" s="246">
        <f t="shared" si="1"/>
        <v>1</v>
      </c>
      <c r="B18" s="247">
        <f t="shared" si="3"/>
        <v>44213</v>
      </c>
      <c r="C18" s="248" t="str">
        <f t="shared" si="2"/>
        <v>171</v>
      </c>
      <c r="D18" s="249" t="str">
        <f t="shared" si="0"/>
        <v>CN</v>
      </c>
      <c r="E18" s="260">
        <v>3</v>
      </c>
    </row>
    <row r="19" spans="1:5" outlineLevel="1">
      <c r="A19" s="246">
        <f t="shared" si="1"/>
        <v>1</v>
      </c>
      <c r="B19" s="247">
        <f t="shared" si="3"/>
        <v>44214</v>
      </c>
      <c r="C19" s="248" t="str">
        <f t="shared" si="2"/>
        <v>181</v>
      </c>
      <c r="D19" s="249">
        <f t="shared" si="0"/>
        <v>2</v>
      </c>
      <c r="E19" s="260">
        <v>4</v>
      </c>
    </row>
    <row r="20" spans="1:5" outlineLevel="1">
      <c r="A20" s="246">
        <f t="shared" si="1"/>
        <v>1</v>
      </c>
      <c r="B20" s="247">
        <f t="shared" si="3"/>
        <v>44215</v>
      </c>
      <c r="C20" s="248" t="str">
        <f t="shared" si="2"/>
        <v>191</v>
      </c>
      <c r="D20" s="249">
        <f t="shared" si="0"/>
        <v>3</v>
      </c>
      <c r="E20" s="260">
        <v>4</v>
      </c>
    </row>
    <row r="21" spans="1:5" outlineLevel="1">
      <c r="A21" s="246">
        <f t="shared" si="1"/>
        <v>1</v>
      </c>
      <c r="B21" s="247">
        <f t="shared" si="3"/>
        <v>44216</v>
      </c>
      <c r="C21" s="248" t="str">
        <f t="shared" si="2"/>
        <v>201</v>
      </c>
      <c r="D21" s="249">
        <f t="shared" si="0"/>
        <v>4</v>
      </c>
      <c r="E21" s="260">
        <v>4</v>
      </c>
    </row>
    <row r="22" spans="1:5" outlineLevel="1">
      <c r="A22" s="246">
        <f t="shared" si="1"/>
        <v>1</v>
      </c>
      <c r="B22" s="247">
        <f t="shared" si="3"/>
        <v>44217</v>
      </c>
      <c r="C22" s="248" t="str">
        <f t="shared" si="2"/>
        <v>211</v>
      </c>
      <c r="D22" s="249">
        <f t="shared" si="0"/>
        <v>5</v>
      </c>
      <c r="E22" s="260">
        <v>4</v>
      </c>
    </row>
    <row r="23" spans="1:5" outlineLevel="1">
      <c r="A23" s="246">
        <f t="shared" si="1"/>
        <v>1</v>
      </c>
      <c r="B23" s="247">
        <f t="shared" si="3"/>
        <v>44218</v>
      </c>
      <c r="C23" s="248" t="str">
        <f t="shared" si="2"/>
        <v>221</v>
      </c>
      <c r="D23" s="249">
        <f t="shared" si="0"/>
        <v>6</v>
      </c>
      <c r="E23" s="260">
        <v>4</v>
      </c>
    </row>
    <row r="24" spans="1:5" outlineLevel="1">
      <c r="A24" s="246">
        <f t="shared" si="1"/>
        <v>1</v>
      </c>
      <c r="B24" s="247">
        <f t="shared" si="3"/>
        <v>44219</v>
      </c>
      <c r="C24" s="248" t="str">
        <f t="shared" si="2"/>
        <v>231</v>
      </c>
      <c r="D24" s="249">
        <f t="shared" si="0"/>
        <v>7</v>
      </c>
      <c r="E24" s="260">
        <v>4</v>
      </c>
    </row>
    <row r="25" spans="1:5" outlineLevel="1">
      <c r="A25" s="246">
        <f t="shared" si="1"/>
        <v>1</v>
      </c>
      <c r="B25" s="247">
        <f t="shared" si="3"/>
        <v>44220</v>
      </c>
      <c r="C25" s="248" t="str">
        <f t="shared" si="2"/>
        <v>241</v>
      </c>
      <c r="D25" s="249" t="str">
        <f t="shared" si="0"/>
        <v>CN</v>
      </c>
      <c r="E25" s="260">
        <v>4</v>
      </c>
    </row>
    <row r="26" spans="1:5" outlineLevel="1">
      <c r="A26" s="246">
        <f t="shared" si="1"/>
        <v>1</v>
      </c>
      <c r="B26" s="247">
        <f t="shared" si="3"/>
        <v>44221</v>
      </c>
      <c r="C26" s="248" t="str">
        <f t="shared" si="2"/>
        <v>251</v>
      </c>
      <c r="D26" s="249">
        <f t="shared" si="0"/>
        <v>2</v>
      </c>
      <c r="E26" s="260">
        <v>5</v>
      </c>
    </row>
    <row r="27" spans="1:5" outlineLevel="1">
      <c r="A27" s="246">
        <f t="shared" si="1"/>
        <v>1</v>
      </c>
      <c r="B27" s="247">
        <f t="shared" si="3"/>
        <v>44222</v>
      </c>
      <c r="C27" s="248" t="str">
        <f t="shared" si="2"/>
        <v>261</v>
      </c>
      <c r="D27" s="249">
        <f t="shared" si="0"/>
        <v>3</v>
      </c>
      <c r="E27" s="260">
        <v>5</v>
      </c>
    </row>
    <row r="28" spans="1:5" outlineLevel="1">
      <c r="A28" s="246">
        <f t="shared" si="1"/>
        <v>1</v>
      </c>
      <c r="B28" s="247">
        <f t="shared" si="3"/>
        <v>44223</v>
      </c>
      <c r="C28" s="248" t="str">
        <f t="shared" si="2"/>
        <v>271</v>
      </c>
      <c r="D28" s="249">
        <f t="shared" si="0"/>
        <v>4</v>
      </c>
      <c r="E28" s="260">
        <v>5</v>
      </c>
    </row>
    <row r="29" spans="1:5" outlineLevel="1">
      <c r="A29" s="246">
        <f t="shared" si="1"/>
        <v>1</v>
      </c>
      <c r="B29" s="247">
        <f t="shared" si="3"/>
        <v>44224</v>
      </c>
      <c r="C29" s="248" t="str">
        <f t="shared" si="2"/>
        <v>281</v>
      </c>
      <c r="D29" s="249">
        <f t="shared" si="0"/>
        <v>5</v>
      </c>
      <c r="E29" s="260">
        <v>5</v>
      </c>
    </row>
    <row r="30" spans="1:5" outlineLevel="1">
      <c r="A30" s="246">
        <f t="shared" si="1"/>
        <v>1</v>
      </c>
      <c r="B30" s="247">
        <f t="shared" si="3"/>
        <v>44225</v>
      </c>
      <c r="C30" s="248" t="str">
        <f t="shared" si="2"/>
        <v>291</v>
      </c>
      <c r="D30" s="249">
        <f t="shared" si="0"/>
        <v>6</v>
      </c>
      <c r="E30" s="260">
        <v>5</v>
      </c>
    </row>
    <row r="31" spans="1:5" outlineLevel="1">
      <c r="A31" s="246">
        <f t="shared" si="1"/>
        <v>1</v>
      </c>
      <c r="B31" s="247">
        <f t="shared" si="3"/>
        <v>44226</v>
      </c>
      <c r="C31" s="248" t="str">
        <f t="shared" si="2"/>
        <v>301</v>
      </c>
      <c r="D31" s="249">
        <f t="shared" si="0"/>
        <v>7</v>
      </c>
      <c r="E31" s="260">
        <v>5</v>
      </c>
    </row>
    <row r="32" spans="1:5">
      <c r="A32" s="246">
        <f t="shared" si="1"/>
        <v>1</v>
      </c>
      <c r="B32" s="247">
        <f t="shared" si="3"/>
        <v>44227</v>
      </c>
      <c r="C32" s="248" t="str">
        <f t="shared" si="2"/>
        <v>311</v>
      </c>
      <c r="D32" s="249" t="str">
        <f t="shared" si="0"/>
        <v>CN</v>
      </c>
      <c r="E32" s="260">
        <v>5</v>
      </c>
    </row>
    <row r="33" spans="1:5">
      <c r="A33" s="256">
        <f t="shared" si="1"/>
        <v>2</v>
      </c>
      <c r="B33" s="257">
        <f t="shared" si="3"/>
        <v>44228</v>
      </c>
      <c r="C33" s="258" t="str">
        <f t="shared" si="2"/>
        <v>12</v>
      </c>
      <c r="D33" s="259">
        <f t="shared" si="0"/>
        <v>2</v>
      </c>
      <c r="E33" s="256">
        <v>1</v>
      </c>
    </row>
    <row r="34" spans="1:5" hidden="1" outlineLevel="1">
      <c r="A34" s="246">
        <f t="shared" si="1"/>
        <v>2</v>
      </c>
      <c r="B34" s="247">
        <f t="shared" si="3"/>
        <v>44229</v>
      </c>
      <c r="C34" s="248" t="str">
        <f t="shared" si="2"/>
        <v>22</v>
      </c>
      <c r="D34" s="249">
        <f t="shared" si="0"/>
        <v>3</v>
      </c>
      <c r="E34" s="260">
        <v>1</v>
      </c>
    </row>
    <row r="35" spans="1:5" hidden="1" outlineLevel="1">
      <c r="A35" s="246">
        <f t="shared" si="1"/>
        <v>2</v>
      </c>
      <c r="B35" s="247">
        <f t="shared" si="3"/>
        <v>44230</v>
      </c>
      <c r="C35" s="248" t="str">
        <f t="shared" si="2"/>
        <v>32</v>
      </c>
      <c r="D35" s="249">
        <f t="shared" si="0"/>
        <v>4</v>
      </c>
      <c r="E35" s="260">
        <v>1</v>
      </c>
    </row>
    <row r="36" spans="1:5" hidden="1" outlineLevel="1">
      <c r="A36" s="246">
        <f t="shared" si="1"/>
        <v>2</v>
      </c>
      <c r="B36" s="247">
        <f t="shared" si="3"/>
        <v>44231</v>
      </c>
      <c r="C36" s="248" t="str">
        <f t="shared" si="2"/>
        <v>42</v>
      </c>
      <c r="D36" s="249">
        <f t="shared" si="0"/>
        <v>5</v>
      </c>
      <c r="E36" s="260">
        <v>1</v>
      </c>
    </row>
    <row r="37" spans="1:5" hidden="1" outlineLevel="1">
      <c r="A37" s="246">
        <f t="shared" si="1"/>
        <v>2</v>
      </c>
      <c r="B37" s="247">
        <f t="shared" si="3"/>
        <v>44232</v>
      </c>
      <c r="C37" s="248" t="str">
        <f t="shared" si="2"/>
        <v>52</v>
      </c>
      <c r="D37" s="249">
        <f t="shared" si="0"/>
        <v>6</v>
      </c>
      <c r="E37" s="260">
        <v>1</v>
      </c>
    </row>
    <row r="38" spans="1:5" hidden="1" outlineLevel="1">
      <c r="A38" s="246">
        <f t="shared" si="1"/>
        <v>2</v>
      </c>
      <c r="B38" s="247">
        <f t="shared" si="3"/>
        <v>44233</v>
      </c>
      <c r="C38" s="248" t="str">
        <f t="shared" si="2"/>
        <v>62</v>
      </c>
      <c r="D38" s="249">
        <f t="shared" si="0"/>
        <v>7</v>
      </c>
      <c r="E38" s="260">
        <v>1</v>
      </c>
    </row>
    <row r="39" spans="1:5" hidden="1" outlineLevel="1">
      <c r="A39" s="246">
        <f t="shared" si="1"/>
        <v>2</v>
      </c>
      <c r="B39" s="247">
        <f t="shared" si="3"/>
        <v>44234</v>
      </c>
      <c r="C39" s="248" t="str">
        <f t="shared" si="2"/>
        <v>72</v>
      </c>
      <c r="D39" s="249" t="str">
        <f t="shared" si="0"/>
        <v>CN</v>
      </c>
      <c r="E39" s="260">
        <v>1</v>
      </c>
    </row>
    <row r="40" spans="1:5" hidden="1" outlineLevel="1">
      <c r="A40" s="246">
        <f t="shared" si="1"/>
        <v>2</v>
      </c>
      <c r="B40" s="247">
        <f t="shared" si="3"/>
        <v>44235</v>
      </c>
      <c r="C40" s="248" t="str">
        <f t="shared" si="2"/>
        <v>82</v>
      </c>
      <c r="D40" s="249">
        <f t="shared" si="0"/>
        <v>2</v>
      </c>
      <c r="E40" s="260">
        <v>2</v>
      </c>
    </row>
    <row r="41" spans="1:5" hidden="1" outlineLevel="1">
      <c r="A41" s="246">
        <f t="shared" si="1"/>
        <v>2</v>
      </c>
      <c r="B41" s="247">
        <f t="shared" si="3"/>
        <v>44236</v>
      </c>
      <c r="C41" s="248" t="str">
        <f t="shared" si="2"/>
        <v>92</v>
      </c>
      <c r="D41" s="249">
        <f t="shared" si="0"/>
        <v>3</v>
      </c>
      <c r="E41" s="260">
        <v>2</v>
      </c>
    </row>
    <row r="42" spans="1:5" hidden="1" outlineLevel="1">
      <c r="A42" s="246">
        <f t="shared" si="1"/>
        <v>2</v>
      </c>
      <c r="B42" s="247">
        <f t="shared" si="3"/>
        <v>44237</v>
      </c>
      <c r="C42" s="248" t="str">
        <f t="shared" si="2"/>
        <v>102</v>
      </c>
      <c r="D42" s="249">
        <f t="shared" si="0"/>
        <v>4</v>
      </c>
      <c r="E42" s="260">
        <v>2</v>
      </c>
    </row>
    <row r="43" spans="1:5" hidden="1" outlineLevel="1">
      <c r="A43" s="246">
        <f t="shared" si="1"/>
        <v>2</v>
      </c>
      <c r="B43" s="247">
        <f t="shared" si="3"/>
        <v>44238</v>
      </c>
      <c r="C43" s="248" t="str">
        <f t="shared" si="2"/>
        <v>112</v>
      </c>
      <c r="D43" s="249">
        <f t="shared" si="0"/>
        <v>5</v>
      </c>
      <c r="E43" s="260">
        <v>2</v>
      </c>
    </row>
    <row r="44" spans="1:5" hidden="1" outlineLevel="1">
      <c r="A44" s="246">
        <f t="shared" si="1"/>
        <v>2</v>
      </c>
      <c r="B44" s="247">
        <f t="shared" si="3"/>
        <v>44239</v>
      </c>
      <c r="C44" s="248" t="str">
        <f t="shared" si="2"/>
        <v>122</v>
      </c>
      <c r="D44" s="249">
        <f t="shared" si="0"/>
        <v>6</v>
      </c>
      <c r="E44" s="260">
        <v>2</v>
      </c>
    </row>
    <row r="45" spans="1:5" hidden="1" outlineLevel="1">
      <c r="A45" s="246">
        <f t="shared" si="1"/>
        <v>2</v>
      </c>
      <c r="B45" s="247">
        <f t="shared" si="3"/>
        <v>44240</v>
      </c>
      <c r="C45" s="248" t="str">
        <f t="shared" si="2"/>
        <v>132</v>
      </c>
      <c r="D45" s="249">
        <f t="shared" si="0"/>
        <v>7</v>
      </c>
      <c r="E45" s="260">
        <v>2</v>
      </c>
    </row>
    <row r="46" spans="1:5" hidden="1" outlineLevel="1">
      <c r="A46" s="246">
        <f t="shared" si="1"/>
        <v>2</v>
      </c>
      <c r="B46" s="247">
        <f t="shared" si="3"/>
        <v>44241</v>
      </c>
      <c r="C46" s="248" t="str">
        <f t="shared" si="2"/>
        <v>142</v>
      </c>
      <c r="D46" s="249" t="str">
        <f t="shared" si="0"/>
        <v>CN</v>
      </c>
      <c r="E46" s="260">
        <v>2</v>
      </c>
    </row>
    <row r="47" spans="1:5" hidden="1" outlineLevel="1">
      <c r="A47" s="246">
        <f t="shared" si="1"/>
        <v>2</v>
      </c>
      <c r="B47" s="247">
        <f t="shared" si="3"/>
        <v>44242</v>
      </c>
      <c r="C47" s="248" t="str">
        <f t="shared" si="2"/>
        <v>152</v>
      </c>
      <c r="D47" s="249">
        <f t="shared" si="0"/>
        <v>2</v>
      </c>
      <c r="E47" s="260">
        <v>3</v>
      </c>
    </row>
    <row r="48" spans="1:5" hidden="1" outlineLevel="1">
      <c r="A48" s="246">
        <f t="shared" si="1"/>
        <v>2</v>
      </c>
      <c r="B48" s="247">
        <f t="shared" si="3"/>
        <v>44243</v>
      </c>
      <c r="C48" s="248" t="str">
        <f t="shared" si="2"/>
        <v>162</v>
      </c>
      <c r="D48" s="249">
        <f t="shared" si="0"/>
        <v>3</v>
      </c>
      <c r="E48" s="260">
        <v>3</v>
      </c>
    </row>
    <row r="49" spans="1:5" hidden="1" outlineLevel="1">
      <c r="A49" s="246">
        <f t="shared" si="1"/>
        <v>2</v>
      </c>
      <c r="B49" s="247">
        <f t="shared" si="3"/>
        <v>44244</v>
      </c>
      <c r="C49" s="248" t="str">
        <f t="shared" si="2"/>
        <v>172</v>
      </c>
      <c r="D49" s="249">
        <f t="shared" si="0"/>
        <v>4</v>
      </c>
      <c r="E49" s="260">
        <v>3</v>
      </c>
    </row>
    <row r="50" spans="1:5" hidden="1" outlineLevel="1">
      <c r="A50" s="246">
        <f t="shared" si="1"/>
        <v>2</v>
      </c>
      <c r="B50" s="247">
        <f t="shared" si="3"/>
        <v>44245</v>
      </c>
      <c r="C50" s="248" t="str">
        <f t="shared" si="2"/>
        <v>182</v>
      </c>
      <c r="D50" s="249">
        <f t="shared" si="0"/>
        <v>5</v>
      </c>
      <c r="E50" s="260">
        <v>3</v>
      </c>
    </row>
    <row r="51" spans="1:5" hidden="1" outlineLevel="1">
      <c r="A51" s="246">
        <f t="shared" si="1"/>
        <v>2</v>
      </c>
      <c r="B51" s="247">
        <f t="shared" si="3"/>
        <v>44246</v>
      </c>
      <c r="C51" s="248" t="str">
        <f t="shared" si="2"/>
        <v>192</v>
      </c>
      <c r="D51" s="249">
        <f t="shared" si="0"/>
        <v>6</v>
      </c>
      <c r="E51" s="260">
        <v>3</v>
      </c>
    </row>
    <row r="52" spans="1:5" hidden="1" outlineLevel="1">
      <c r="A52" s="246">
        <f t="shared" si="1"/>
        <v>2</v>
      </c>
      <c r="B52" s="247">
        <f t="shared" si="3"/>
        <v>44247</v>
      </c>
      <c r="C52" s="248" t="str">
        <f t="shared" si="2"/>
        <v>202</v>
      </c>
      <c r="D52" s="249">
        <f t="shared" si="0"/>
        <v>7</v>
      </c>
      <c r="E52" s="260">
        <v>3</v>
      </c>
    </row>
    <row r="53" spans="1:5" hidden="1" outlineLevel="1">
      <c r="A53" s="246">
        <f t="shared" si="1"/>
        <v>2</v>
      </c>
      <c r="B53" s="247">
        <f t="shared" si="3"/>
        <v>44248</v>
      </c>
      <c r="C53" s="248" t="str">
        <f t="shared" si="2"/>
        <v>212</v>
      </c>
      <c r="D53" s="249" t="str">
        <f t="shared" si="0"/>
        <v>CN</v>
      </c>
      <c r="E53" s="260">
        <v>3</v>
      </c>
    </row>
    <row r="54" spans="1:5" hidden="1" outlineLevel="1">
      <c r="A54" s="246">
        <f t="shared" si="1"/>
        <v>2</v>
      </c>
      <c r="B54" s="247">
        <f t="shared" si="3"/>
        <v>44249</v>
      </c>
      <c r="C54" s="248" t="str">
        <f t="shared" si="2"/>
        <v>222</v>
      </c>
      <c r="D54" s="249">
        <f t="shared" si="0"/>
        <v>2</v>
      </c>
      <c r="E54" s="260">
        <v>4</v>
      </c>
    </row>
    <row r="55" spans="1:5" hidden="1" outlineLevel="1">
      <c r="A55" s="246">
        <f t="shared" si="1"/>
        <v>2</v>
      </c>
      <c r="B55" s="247">
        <f t="shared" si="3"/>
        <v>44250</v>
      </c>
      <c r="C55" s="248" t="str">
        <f t="shared" si="2"/>
        <v>232</v>
      </c>
      <c r="D55" s="249">
        <f t="shared" si="0"/>
        <v>3</v>
      </c>
      <c r="E55" s="260">
        <v>4</v>
      </c>
    </row>
    <row r="56" spans="1:5" hidden="1" outlineLevel="1">
      <c r="A56" s="246">
        <f t="shared" si="1"/>
        <v>2</v>
      </c>
      <c r="B56" s="247">
        <f t="shared" si="3"/>
        <v>44251</v>
      </c>
      <c r="C56" s="248" t="str">
        <f t="shared" si="2"/>
        <v>242</v>
      </c>
      <c r="D56" s="249">
        <f t="shared" si="0"/>
        <v>4</v>
      </c>
      <c r="E56" s="260">
        <v>4</v>
      </c>
    </row>
    <row r="57" spans="1:5" hidden="1" outlineLevel="1">
      <c r="A57" s="246">
        <f t="shared" si="1"/>
        <v>2</v>
      </c>
      <c r="B57" s="247">
        <f t="shared" si="3"/>
        <v>44252</v>
      </c>
      <c r="C57" s="248" t="str">
        <f t="shared" si="2"/>
        <v>252</v>
      </c>
      <c r="D57" s="249">
        <f t="shared" si="0"/>
        <v>5</v>
      </c>
      <c r="E57" s="260">
        <v>4</v>
      </c>
    </row>
    <row r="58" spans="1:5" hidden="1" outlineLevel="1">
      <c r="A58" s="246">
        <f t="shared" si="1"/>
        <v>2</v>
      </c>
      <c r="B58" s="247">
        <f t="shared" si="3"/>
        <v>44253</v>
      </c>
      <c r="C58" s="248" t="str">
        <f t="shared" si="2"/>
        <v>262</v>
      </c>
      <c r="D58" s="249">
        <f t="shared" si="0"/>
        <v>6</v>
      </c>
      <c r="E58" s="260">
        <v>4</v>
      </c>
    </row>
    <row r="59" spans="1:5" hidden="1" outlineLevel="1">
      <c r="A59" s="246">
        <f t="shared" si="1"/>
        <v>2</v>
      </c>
      <c r="B59" s="247">
        <f t="shared" si="3"/>
        <v>44254</v>
      </c>
      <c r="C59" s="248" t="str">
        <f t="shared" si="2"/>
        <v>272</v>
      </c>
      <c r="D59" s="249">
        <f t="shared" si="0"/>
        <v>7</v>
      </c>
      <c r="E59" s="260">
        <v>4</v>
      </c>
    </row>
    <row r="60" spans="1:5" collapsed="1">
      <c r="A60" s="246">
        <f t="shared" si="1"/>
        <v>2</v>
      </c>
      <c r="B60" s="247">
        <f t="shared" si="3"/>
        <v>44255</v>
      </c>
      <c r="C60" s="248" t="str">
        <f t="shared" si="2"/>
        <v>282</v>
      </c>
      <c r="D60" s="249" t="str">
        <f t="shared" si="0"/>
        <v>CN</v>
      </c>
      <c r="E60" s="260">
        <v>4</v>
      </c>
    </row>
    <row r="61" spans="1:5">
      <c r="A61" s="256">
        <f t="shared" si="1"/>
        <v>3</v>
      </c>
      <c r="B61" s="257">
        <f t="shared" si="3"/>
        <v>44256</v>
      </c>
      <c r="C61" s="258" t="str">
        <f t="shared" si="2"/>
        <v>13</v>
      </c>
      <c r="D61" s="259">
        <f t="shared" si="0"/>
        <v>2</v>
      </c>
      <c r="E61" s="256">
        <v>1</v>
      </c>
    </row>
    <row r="62" spans="1:5" hidden="1" outlineLevel="1">
      <c r="A62" s="246">
        <f t="shared" si="1"/>
        <v>3</v>
      </c>
      <c r="B62" s="247">
        <f t="shared" si="3"/>
        <v>44257</v>
      </c>
      <c r="C62" s="248" t="str">
        <f t="shared" si="2"/>
        <v>23</v>
      </c>
      <c r="D62" s="249">
        <f t="shared" si="0"/>
        <v>3</v>
      </c>
      <c r="E62" s="260">
        <v>1</v>
      </c>
    </row>
    <row r="63" spans="1:5" hidden="1" outlineLevel="1">
      <c r="A63" s="246">
        <f t="shared" si="1"/>
        <v>3</v>
      </c>
      <c r="B63" s="247">
        <f t="shared" si="3"/>
        <v>44258</v>
      </c>
      <c r="C63" s="248" t="str">
        <f t="shared" si="2"/>
        <v>33</v>
      </c>
      <c r="D63" s="249">
        <f t="shared" si="0"/>
        <v>4</v>
      </c>
      <c r="E63" s="260">
        <v>1</v>
      </c>
    </row>
    <row r="64" spans="1:5" hidden="1" outlineLevel="1">
      <c r="A64" s="246">
        <f t="shared" si="1"/>
        <v>3</v>
      </c>
      <c r="B64" s="247">
        <f t="shared" si="3"/>
        <v>44259</v>
      </c>
      <c r="C64" s="248" t="str">
        <f t="shared" si="2"/>
        <v>43</v>
      </c>
      <c r="D64" s="249">
        <f t="shared" si="0"/>
        <v>5</v>
      </c>
      <c r="E64" s="260">
        <v>1</v>
      </c>
    </row>
    <row r="65" spans="1:8" hidden="1" outlineLevel="1">
      <c r="A65" s="246">
        <f t="shared" si="1"/>
        <v>3</v>
      </c>
      <c r="B65" s="247">
        <f t="shared" si="3"/>
        <v>44260</v>
      </c>
      <c r="C65" s="248" t="str">
        <f t="shared" si="2"/>
        <v>53</v>
      </c>
      <c r="D65" s="249">
        <f t="shared" si="0"/>
        <v>6</v>
      </c>
      <c r="E65" s="260">
        <v>1</v>
      </c>
    </row>
    <row r="66" spans="1:8" hidden="1" outlineLevel="1">
      <c r="A66" s="246">
        <f t="shared" si="1"/>
        <v>3</v>
      </c>
      <c r="B66" s="247">
        <f t="shared" si="3"/>
        <v>44261</v>
      </c>
      <c r="C66" s="248" t="str">
        <f t="shared" si="2"/>
        <v>63</v>
      </c>
      <c r="D66" s="249">
        <f t="shared" ref="D66:D129" si="4">IF(WEEKDAY(DATE(2021,MONTH(B66),DAY(B66)))=1,"CN",WEEKDAY(DATE(2021,MONTH(B66),DAY(B66))))</f>
        <v>7</v>
      </c>
      <c r="E66" s="260">
        <v>1</v>
      </c>
    </row>
    <row r="67" spans="1:8" hidden="1" outlineLevel="1">
      <c r="A67" s="246">
        <f t="shared" ref="A67:A130" si="5">+MONTH(B67)</f>
        <v>3</v>
      </c>
      <c r="B67" s="247">
        <f t="shared" si="3"/>
        <v>44262</v>
      </c>
      <c r="C67" s="248" t="str">
        <f t="shared" ref="C67:C130" si="6">+DAY(B67)&amp;A67</f>
        <v>73</v>
      </c>
      <c r="D67" s="249" t="str">
        <f t="shared" si="4"/>
        <v>CN</v>
      </c>
      <c r="E67" s="260">
        <v>1</v>
      </c>
    </row>
    <row r="68" spans="1:8" hidden="1" outlineLevel="1">
      <c r="A68" s="246">
        <f t="shared" si="5"/>
        <v>3</v>
      </c>
      <c r="B68" s="247">
        <f t="shared" ref="B68:B131" si="7">+B67+1</f>
        <v>44263</v>
      </c>
      <c r="C68" s="248" t="str">
        <f t="shared" si="6"/>
        <v>83</v>
      </c>
      <c r="D68" s="249">
        <f t="shared" si="4"/>
        <v>2</v>
      </c>
      <c r="E68" s="260">
        <v>2</v>
      </c>
    </row>
    <row r="69" spans="1:8" hidden="1" outlineLevel="1">
      <c r="A69" s="246">
        <f t="shared" si="5"/>
        <v>3</v>
      </c>
      <c r="B69" s="247">
        <f t="shared" si="7"/>
        <v>44264</v>
      </c>
      <c r="C69" s="248" t="str">
        <f t="shared" si="6"/>
        <v>93</v>
      </c>
      <c r="D69" s="249">
        <f t="shared" si="4"/>
        <v>3</v>
      </c>
      <c r="E69" s="260">
        <v>2</v>
      </c>
    </row>
    <row r="70" spans="1:8" hidden="1" outlineLevel="1">
      <c r="A70" s="246">
        <f t="shared" si="5"/>
        <v>3</v>
      </c>
      <c r="B70" s="247">
        <f t="shared" si="7"/>
        <v>44265</v>
      </c>
      <c r="C70" s="248" t="str">
        <f t="shared" si="6"/>
        <v>103</v>
      </c>
      <c r="D70" s="249">
        <f t="shared" si="4"/>
        <v>4</v>
      </c>
      <c r="E70" s="260">
        <v>2</v>
      </c>
    </row>
    <row r="71" spans="1:8" hidden="1" outlineLevel="1">
      <c r="A71" s="246">
        <f t="shared" si="5"/>
        <v>3</v>
      </c>
      <c r="B71" s="247">
        <f t="shared" si="7"/>
        <v>44266</v>
      </c>
      <c r="C71" s="248" t="str">
        <f t="shared" si="6"/>
        <v>113</v>
      </c>
      <c r="D71" s="249">
        <f t="shared" si="4"/>
        <v>5</v>
      </c>
      <c r="E71" s="260">
        <v>2</v>
      </c>
    </row>
    <row r="72" spans="1:8" hidden="1" outlineLevel="1">
      <c r="A72" s="246">
        <f t="shared" si="5"/>
        <v>3</v>
      </c>
      <c r="B72" s="247">
        <f t="shared" si="7"/>
        <v>44267</v>
      </c>
      <c r="C72" s="248" t="str">
        <f t="shared" si="6"/>
        <v>123</v>
      </c>
      <c r="D72" s="249">
        <f t="shared" si="4"/>
        <v>6</v>
      </c>
      <c r="E72" s="260">
        <v>2</v>
      </c>
    </row>
    <row r="73" spans="1:8" hidden="1" outlineLevel="1">
      <c r="A73" s="246">
        <f t="shared" si="5"/>
        <v>3</v>
      </c>
      <c r="B73" s="247">
        <f t="shared" si="7"/>
        <v>44268</v>
      </c>
      <c r="C73" s="248" t="str">
        <f t="shared" si="6"/>
        <v>133</v>
      </c>
      <c r="D73" s="249">
        <f t="shared" si="4"/>
        <v>7</v>
      </c>
      <c r="E73" s="260">
        <v>2</v>
      </c>
    </row>
    <row r="74" spans="1:8" hidden="1" outlineLevel="1">
      <c r="A74" s="246">
        <f t="shared" si="5"/>
        <v>3</v>
      </c>
      <c r="B74" s="247">
        <f t="shared" si="7"/>
        <v>44269</v>
      </c>
      <c r="C74" s="248" t="str">
        <f t="shared" si="6"/>
        <v>143</v>
      </c>
      <c r="D74" s="249" t="str">
        <f t="shared" si="4"/>
        <v>CN</v>
      </c>
      <c r="E74" s="260">
        <v>2</v>
      </c>
    </row>
    <row r="75" spans="1:8" hidden="1" outlineLevel="1">
      <c r="A75" s="246">
        <f t="shared" si="5"/>
        <v>3</v>
      </c>
      <c r="B75" s="247">
        <f t="shared" si="7"/>
        <v>44270</v>
      </c>
      <c r="C75" s="248" t="str">
        <f t="shared" si="6"/>
        <v>153</v>
      </c>
      <c r="D75" s="249">
        <f t="shared" si="4"/>
        <v>2</v>
      </c>
      <c r="E75" s="260">
        <v>3</v>
      </c>
      <c r="H75" s="261"/>
    </row>
    <row r="76" spans="1:8" hidden="1" outlineLevel="1">
      <c r="A76" s="246">
        <f t="shared" si="5"/>
        <v>3</v>
      </c>
      <c r="B76" s="247">
        <f t="shared" si="7"/>
        <v>44271</v>
      </c>
      <c r="C76" s="248" t="str">
        <f t="shared" si="6"/>
        <v>163</v>
      </c>
      <c r="D76" s="249">
        <f t="shared" si="4"/>
        <v>3</v>
      </c>
      <c r="E76" s="260">
        <v>3</v>
      </c>
    </row>
    <row r="77" spans="1:8" hidden="1" outlineLevel="1">
      <c r="A77" s="246">
        <f t="shared" si="5"/>
        <v>3</v>
      </c>
      <c r="B77" s="247">
        <f t="shared" si="7"/>
        <v>44272</v>
      </c>
      <c r="C77" s="248" t="str">
        <f t="shared" si="6"/>
        <v>173</v>
      </c>
      <c r="D77" s="249">
        <f t="shared" si="4"/>
        <v>4</v>
      </c>
      <c r="E77" s="260">
        <v>3</v>
      </c>
    </row>
    <row r="78" spans="1:8" hidden="1" outlineLevel="1">
      <c r="A78" s="246">
        <f t="shared" si="5"/>
        <v>3</v>
      </c>
      <c r="B78" s="247">
        <f t="shared" si="7"/>
        <v>44273</v>
      </c>
      <c r="C78" s="248" t="str">
        <f t="shared" si="6"/>
        <v>183</v>
      </c>
      <c r="D78" s="249">
        <f t="shared" si="4"/>
        <v>5</v>
      </c>
      <c r="E78" s="260">
        <v>3</v>
      </c>
    </row>
    <row r="79" spans="1:8" hidden="1" outlineLevel="1">
      <c r="A79" s="246">
        <f t="shared" si="5"/>
        <v>3</v>
      </c>
      <c r="B79" s="247">
        <f t="shared" si="7"/>
        <v>44274</v>
      </c>
      <c r="C79" s="248" t="str">
        <f t="shared" si="6"/>
        <v>193</v>
      </c>
      <c r="D79" s="249">
        <f t="shared" si="4"/>
        <v>6</v>
      </c>
      <c r="E79" s="260">
        <v>3</v>
      </c>
    </row>
    <row r="80" spans="1:8" hidden="1" outlineLevel="1">
      <c r="A80" s="246">
        <f t="shared" si="5"/>
        <v>3</v>
      </c>
      <c r="B80" s="247">
        <f t="shared" si="7"/>
        <v>44275</v>
      </c>
      <c r="C80" s="248" t="str">
        <f t="shared" si="6"/>
        <v>203</v>
      </c>
      <c r="D80" s="249">
        <f t="shared" si="4"/>
        <v>7</v>
      </c>
      <c r="E80" s="260">
        <v>3</v>
      </c>
    </row>
    <row r="81" spans="1:5" hidden="1" outlineLevel="1">
      <c r="A81" s="246">
        <f t="shared" si="5"/>
        <v>3</v>
      </c>
      <c r="B81" s="247">
        <f t="shared" si="7"/>
        <v>44276</v>
      </c>
      <c r="C81" s="248" t="str">
        <f t="shared" si="6"/>
        <v>213</v>
      </c>
      <c r="D81" s="249" t="str">
        <f t="shared" si="4"/>
        <v>CN</v>
      </c>
      <c r="E81" s="260">
        <v>3</v>
      </c>
    </row>
    <row r="82" spans="1:5" hidden="1" outlineLevel="1">
      <c r="A82" s="246">
        <f t="shared" si="5"/>
        <v>3</v>
      </c>
      <c r="B82" s="247">
        <f t="shared" si="7"/>
        <v>44277</v>
      </c>
      <c r="C82" s="248" t="str">
        <f t="shared" si="6"/>
        <v>223</v>
      </c>
      <c r="D82" s="249">
        <f t="shared" si="4"/>
        <v>2</v>
      </c>
      <c r="E82" s="260">
        <v>4</v>
      </c>
    </row>
    <row r="83" spans="1:5" hidden="1" outlineLevel="1">
      <c r="A83" s="246">
        <f t="shared" si="5"/>
        <v>3</v>
      </c>
      <c r="B83" s="247">
        <f t="shared" si="7"/>
        <v>44278</v>
      </c>
      <c r="C83" s="248" t="str">
        <f t="shared" si="6"/>
        <v>233</v>
      </c>
      <c r="D83" s="249">
        <f t="shared" si="4"/>
        <v>3</v>
      </c>
      <c r="E83" s="260">
        <v>4</v>
      </c>
    </row>
    <row r="84" spans="1:5" hidden="1" outlineLevel="1">
      <c r="A84" s="246">
        <f t="shared" si="5"/>
        <v>3</v>
      </c>
      <c r="B84" s="247">
        <f t="shared" si="7"/>
        <v>44279</v>
      </c>
      <c r="C84" s="248" t="str">
        <f t="shared" si="6"/>
        <v>243</v>
      </c>
      <c r="D84" s="249">
        <f t="shared" si="4"/>
        <v>4</v>
      </c>
      <c r="E84" s="260">
        <v>4</v>
      </c>
    </row>
    <row r="85" spans="1:5" hidden="1" outlineLevel="1">
      <c r="A85" s="246">
        <f t="shared" si="5"/>
        <v>3</v>
      </c>
      <c r="B85" s="247">
        <f t="shared" si="7"/>
        <v>44280</v>
      </c>
      <c r="C85" s="248" t="str">
        <f t="shared" si="6"/>
        <v>253</v>
      </c>
      <c r="D85" s="249">
        <f t="shared" si="4"/>
        <v>5</v>
      </c>
      <c r="E85" s="260">
        <v>4</v>
      </c>
    </row>
    <row r="86" spans="1:5" hidden="1" outlineLevel="1">
      <c r="A86" s="246">
        <f t="shared" si="5"/>
        <v>3</v>
      </c>
      <c r="B86" s="247">
        <f t="shared" si="7"/>
        <v>44281</v>
      </c>
      <c r="C86" s="248" t="str">
        <f t="shared" si="6"/>
        <v>263</v>
      </c>
      <c r="D86" s="249">
        <f t="shared" si="4"/>
        <v>6</v>
      </c>
      <c r="E86" s="260">
        <v>4</v>
      </c>
    </row>
    <row r="87" spans="1:5" hidden="1" outlineLevel="1">
      <c r="A87" s="246">
        <f t="shared" si="5"/>
        <v>3</v>
      </c>
      <c r="B87" s="247">
        <f t="shared" si="7"/>
        <v>44282</v>
      </c>
      <c r="C87" s="248" t="str">
        <f t="shared" si="6"/>
        <v>273</v>
      </c>
      <c r="D87" s="249">
        <f t="shared" si="4"/>
        <v>7</v>
      </c>
      <c r="E87" s="260">
        <v>4</v>
      </c>
    </row>
    <row r="88" spans="1:5" hidden="1" outlineLevel="1">
      <c r="A88" s="246">
        <f t="shared" si="5"/>
        <v>3</v>
      </c>
      <c r="B88" s="247">
        <f t="shared" si="7"/>
        <v>44283</v>
      </c>
      <c r="C88" s="248" t="str">
        <f t="shared" si="6"/>
        <v>283</v>
      </c>
      <c r="D88" s="249" t="str">
        <f t="shared" si="4"/>
        <v>CN</v>
      </c>
      <c r="E88" s="260">
        <v>4</v>
      </c>
    </row>
    <row r="89" spans="1:5" hidden="1" outlineLevel="1">
      <c r="A89" s="246">
        <f t="shared" si="5"/>
        <v>3</v>
      </c>
      <c r="B89" s="247">
        <f t="shared" si="7"/>
        <v>44284</v>
      </c>
      <c r="C89" s="248" t="str">
        <f t="shared" si="6"/>
        <v>293</v>
      </c>
      <c r="D89" s="249">
        <f t="shared" si="4"/>
        <v>2</v>
      </c>
      <c r="E89" s="260">
        <v>5</v>
      </c>
    </row>
    <row r="90" spans="1:5" hidden="1" outlineLevel="1">
      <c r="A90" s="246">
        <f t="shared" si="5"/>
        <v>3</v>
      </c>
      <c r="B90" s="247">
        <f t="shared" si="7"/>
        <v>44285</v>
      </c>
      <c r="C90" s="248" t="str">
        <f t="shared" si="6"/>
        <v>303</v>
      </c>
      <c r="D90" s="249">
        <f t="shared" si="4"/>
        <v>3</v>
      </c>
      <c r="E90" s="260">
        <v>5</v>
      </c>
    </row>
    <row r="91" spans="1:5" collapsed="1">
      <c r="A91" s="246">
        <f t="shared" si="5"/>
        <v>3</v>
      </c>
      <c r="B91" s="247">
        <f t="shared" si="7"/>
        <v>44286</v>
      </c>
      <c r="C91" s="248" t="str">
        <f t="shared" si="6"/>
        <v>313</v>
      </c>
      <c r="D91" s="249">
        <f t="shared" si="4"/>
        <v>4</v>
      </c>
      <c r="E91" s="260">
        <v>5</v>
      </c>
    </row>
    <row r="92" spans="1:5">
      <c r="A92" s="256">
        <f t="shared" si="5"/>
        <v>4</v>
      </c>
      <c r="B92" s="257">
        <f>B91+1</f>
        <v>44287</v>
      </c>
      <c r="C92" s="258" t="str">
        <f t="shared" si="6"/>
        <v>14</v>
      </c>
      <c r="D92" s="259">
        <f t="shared" si="4"/>
        <v>5</v>
      </c>
      <c r="E92" s="256">
        <v>1</v>
      </c>
    </row>
    <row r="93" spans="1:5" hidden="1" outlineLevel="1">
      <c r="A93" s="246">
        <f t="shared" si="5"/>
        <v>4</v>
      </c>
      <c r="B93" s="247">
        <f t="shared" si="7"/>
        <v>44288</v>
      </c>
      <c r="C93" s="248" t="str">
        <f t="shared" si="6"/>
        <v>24</v>
      </c>
      <c r="D93" s="249">
        <f t="shared" si="4"/>
        <v>6</v>
      </c>
      <c r="E93" s="260">
        <v>1</v>
      </c>
    </row>
    <row r="94" spans="1:5" hidden="1" outlineLevel="1">
      <c r="A94" s="246">
        <f t="shared" si="5"/>
        <v>4</v>
      </c>
      <c r="B94" s="247">
        <f t="shared" si="7"/>
        <v>44289</v>
      </c>
      <c r="C94" s="248" t="str">
        <f t="shared" si="6"/>
        <v>34</v>
      </c>
      <c r="D94" s="249">
        <f t="shared" si="4"/>
        <v>7</v>
      </c>
      <c r="E94" s="260">
        <v>1</v>
      </c>
    </row>
    <row r="95" spans="1:5" hidden="1" outlineLevel="1">
      <c r="A95" s="246">
        <f t="shared" si="5"/>
        <v>4</v>
      </c>
      <c r="B95" s="247">
        <f t="shared" si="7"/>
        <v>44290</v>
      </c>
      <c r="C95" s="248" t="str">
        <f t="shared" si="6"/>
        <v>44</v>
      </c>
      <c r="D95" s="249" t="str">
        <f t="shared" si="4"/>
        <v>CN</v>
      </c>
      <c r="E95" s="260">
        <v>1</v>
      </c>
    </row>
    <row r="96" spans="1:5" hidden="1" outlineLevel="1">
      <c r="A96" s="246">
        <f t="shared" si="5"/>
        <v>4</v>
      </c>
      <c r="B96" s="247">
        <f t="shared" si="7"/>
        <v>44291</v>
      </c>
      <c r="C96" s="248" t="str">
        <f t="shared" si="6"/>
        <v>54</v>
      </c>
      <c r="D96" s="249">
        <f t="shared" si="4"/>
        <v>2</v>
      </c>
      <c r="E96" s="260">
        <v>2</v>
      </c>
    </row>
    <row r="97" spans="1:8" hidden="1" outlineLevel="1">
      <c r="A97" s="246">
        <f t="shared" si="5"/>
        <v>4</v>
      </c>
      <c r="B97" s="247">
        <f t="shared" si="7"/>
        <v>44292</v>
      </c>
      <c r="C97" s="248" t="str">
        <f t="shared" si="6"/>
        <v>64</v>
      </c>
      <c r="D97" s="249">
        <f t="shared" si="4"/>
        <v>3</v>
      </c>
      <c r="E97" s="260">
        <v>2</v>
      </c>
    </row>
    <row r="98" spans="1:8" hidden="1" outlineLevel="1">
      <c r="A98" s="246">
        <f t="shared" si="5"/>
        <v>4</v>
      </c>
      <c r="B98" s="247">
        <f t="shared" si="7"/>
        <v>44293</v>
      </c>
      <c r="C98" s="248" t="str">
        <f t="shared" si="6"/>
        <v>74</v>
      </c>
      <c r="D98" s="249">
        <f t="shared" si="4"/>
        <v>4</v>
      </c>
      <c r="E98" s="260">
        <v>2</v>
      </c>
    </row>
    <row r="99" spans="1:8" hidden="1" outlineLevel="1">
      <c r="A99" s="246">
        <f t="shared" si="5"/>
        <v>4</v>
      </c>
      <c r="B99" s="247">
        <f t="shared" si="7"/>
        <v>44294</v>
      </c>
      <c r="C99" s="248" t="str">
        <f t="shared" si="6"/>
        <v>84</v>
      </c>
      <c r="D99" s="249">
        <f t="shared" si="4"/>
        <v>5</v>
      </c>
      <c r="E99" s="260">
        <v>2</v>
      </c>
    </row>
    <row r="100" spans="1:8" hidden="1" outlineLevel="1">
      <c r="A100" s="246">
        <f t="shared" si="5"/>
        <v>4</v>
      </c>
      <c r="B100" s="247">
        <f t="shared" si="7"/>
        <v>44295</v>
      </c>
      <c r="C100" s="248" t="str">
        <f t="shared" si="6"/>
        <v>94</v>
      </c>
      <c r="D100" s="249">
        <f t="shared" si="4"/>
        <v>6</v>
      </c>
      <c r="E100" s="260">
        <v>2</v>
      </c>
    </row>
    <row r="101" spans="1:8" hidden="1" outlineLevel="1">
      <c r="A101" s="246">
        <f t="shared" si="5"/>
        <v>4</v>
      </c>
      <c r="B101" s="247">
        <f t="shared" si="7"/>
        <v>44296</v>
      </c>
      <c r="C101" s="248" t="str">
        <f t="shared" si="6"/>
        <v>104</v>
      </c>
      <c r="D101" s="249">
        <f t="shared" si="4"/>
        <v>7</v>
      </c>
      <c r="E101" s="260">
        <v>2</v>
      </c>
    </row>
    <row r="102" spans="1:8" hidden="1" outlineLevel="1">
      <c r="A102" s="246">
        <f t="shared" si="5"/>
        <v>4</v>
      </c>
      <c r="B102" s="247">
        <f t="shared" si="7"/>
        <v>44297</v>
      </c>
      <c r="C102" s="248" t="str">
        <f t="shared" si="6"/>
        <v>114</v>
      </c>
      <c r="D102" s="249" t="str">
        <f t="shared" si="4"/>
        <v>CN</v>
      </c>
      <c r="E102" s="260">
        <v>2</v>
      </c>
    </row>
    <row r="103" spans="1:8" hidden="1" outlineLevel="1">
      <c r="A103" s="246">
        <f t="shared" si="5"/>
        <v>4</v>
      </c>
      <c r="B103" s="247">
        <f t="shared" si="7"/>
        <v>44298</v>
      </c>
      <c r="C103" s="248" t="str">
        <f t="shared" si="6"/>
        <v>124</v>
      </c>
      <c r="D103" s="249">
        <f t="shared" si="4"/>
        <v>2</v>
      </c>
      <c r="E103" s="260">
        <v>3</v>
      </c>
    </row>
    <row r="104" spans="1:8" hidden="1" outlineLevel="1">
      <c r="A104" s="246">
        <f t="shared" si="5"/>
        <v>4</v>
      </c>
      <c r="B104" s="247">
        <f t="shared" si="7"/>
        <v>44299</v>
      </c>
      <c r="C104" s="248" t="str">
        <f t="shared" si="6"/>
        <v>134</v>
      </c>
      <c r="D104" s="249">
        <f t="shared" si="4"/>
        <v>3</v>
      </c>
      <c r="E104" s="260">
        <v>3</v>
      </c>
    </row>
    <row r="105" spans="1:8" hidden="1" outlineLevel="1">
      <c r="A105" s="246">
        <f t="shared" si="5"/>
        <v>4</v>
      </c>
      <c r="B105" s="247">
        <f t="shared" si="7"/>
        <v>44300</v>
      </c>
      <c r="C105" s="248" t="str">
        <f t="shared" si="6"/>
        <v>144</v>
      </c>
      <c r="D105" s="249">
        <f t="shared" si="4"/>
        <v>4</v>
      </c>
      <c r="E105" s="260">
        <v>3</v>
      </c>
    </row>
    <row r="106" spans="1:8" hidden="1" outlineLevel="1">
      <c r="A106" s="246">
        <f t="shared" si="5"/>
        <v>4</v>
      </c>
      <c r="B106" s="247">
        <f t="shared" si="7"/>
        <v>44301</v>
      </c>
      <c r="C106" s="248" t="str">
        <f t="shared" si="6"/>
        <v>154</v>
      </c>
      <c r="D106" s="249">
        <f t="shared" si="4"/>
        <v>5</v>
      </c>
      <c r="E106" s="260">
        <v>3</v>
      </c>
      <c r="H106" s="261"/>
    </row>
    <row r="107" spans="1:8" hidden="1" outlineLevel="1">
      <c r="A107" s="246">
        <f t="shared" si="5"/>
        <v>4</v>
      </c>
      <c r="B107" s="247">
        <f t="shared" si="7"/>
        <v>44302</v>
      </c>
      <c r="C107" s="248" t="str">
        <f t="shared" si="6"/>
        <v>164</v>
      </c>
      <c r="D107" s="249">
        <f t="shared" si="4"/>
        <v>6</v>
      </c>
      <c r="E107" s="260">
        <v>3</v>
      </c>
    </row>
    <row r="108" spans="1:8" hidden="1" outlineLevel="1">
      <c r="A108" s="246">
        <f t="shared" si="5"/>
        <v>4</v>
      </c>
      <c r="B108" s="247">
        <f t="shared" si="7"/>
        <v>44303</v>
      </c>
      <c r="C108" s="248" t="str">
        <f t="shared" si="6"/>
        <v>174</v>
      </c>
      <c r="D108" s="249">
        <f t="shared" si="4"/>
        <v>7</v>
      </c>
      <c r="E108" s="260">
        <v>3</v>
      </c>
    </row>
    <row r="109" spans="1:8" hidden="1" outlineLevel="1">
      <c r="A109" s="246">
        <f t="shared" si="5"/>
        <v>4</v>
      </c>
      <c r="B109" s="247">
        <f t="shared" si="7"/>
        <v>44304</v>
      </c>
      <c r="C109" s="248" t="str">
        <f t="shared" si="6"/>
        <v>184</v>
      </c>
      <c r="D109" s="249" t="str">
        <f t="shared" si="4"/>
        <v>CN</v>
      </c>
      <c r="E109" s="260">
        <v>3</v>
      </c>
    </row>
    <row r="110" spans="1:8" hidden="1" outlineLevel="1">
      <c r="A110" s="246">
        <f t="shared" si="5"/>
        <v>4</v>
      </c>
      <c r="B110" s="247">
        <f t="shared" si="7"/>
        <v>44305</v>
      </c>
      <c r="C110" s="248" t="str">
        <f t="shared" si="6"/>
        <v>194</v>
      </c>
      <c r="D110" s="249">
        <f t="shared" si="4"/>
        <v>2</v>
      </c>
      <c r="E110" s="260">
        <v>4</v>
      </c>
    </row>
    <row r="111" spans="1:8" hidden="1" outlineLevel="1">
      <c r="A111" s="246">
        <f t="shared" si="5"/>
        <v>4</v>
      </c>
      <c r="B111" s="247">
        <f t="shared" si="7"/>
        <v>44306</v>
      </c>
      <c r="C111" s="248" t="str">
        <f t="shared" si="6"/>
        <v>204</v>
      </c>
      <c r="D111" s="249">
        <f t="shared" si="4"/>
        <v>3</v>
      </c>
      <c r="E111" s="260">
        <v>4</v>
      </c>
    </row>
    <row r="112" spans="1:8" hidden="1" outlineLevel="1">
      <c r="A112" s="246">
        <f t="shared" si="5"/>
        <v>4</v>
      </c>
      <c r="B112" s="247">
        <f t="shared" si="7"/>
        <v>44307</v>
      </c>
      <c r="C112" s="248" t="str">
        <f t="shared" si="6"/>
        <v>214</v>
      </c>
      <c r="D112" s="249">
        <f t="shared" si="4"/>
        <v>4</v>
      </c>
      <c r="E112" s="260">
        <v>4</v>
      </c>
    </row>
    <row r="113" spans="1:5" hidden="1" outlineLevel="1">
      <c r="A113" s="246">
        <f t="shared" si="5"/>
        <v>4</v>
      </c>
      <c r="B113" s="247">
        <f t="shared" si="7"/>
        <v>44308</v>
      </c>
      <c r="C113" s="248" t="str">
        <f t="shared" si="6"/>
        <v>224</v>
      </c>
      <c r="D113" s="249">
        <f t="shared" si="4"/>
        <v>5</v>
      </c>
      <c r="E113" s="260">
        <v>4</v>
      </c>
    </row>
    <row r="114" spans="1:5" hidden="1" outlineLevel="1">
      <c r="A114" s="246">
        <f t="shared" si="5"/>
        <v>4</v>
      </c>
      <c r="B114" s="247">
        <f t="shared" si="7"/>
        <v>44309</v>
      </c>
      <c r="C114" s="248" t="str">
        <f t="shared" si="6"/>
        <v>234</v>
      </c>
      <c r="D114" s="249">
        <f t="shared" si="4"/>
        <v>6</v>
      </c>
      <c r="E114" s="260">
        <v>4</v>
      </c>
    </row>
    <row r="115" spans="1:5" hidden="1" outlineLevel="1">
      <c r="A115" s="246">
        <f t="shared" si="5"/>
        <v>4</v>
      </c>
      <c r="B115" s="247">
        <f t="shared" si="7"/>
        <v>44310</v>
      </c>
      <c r="C115" s="248" t="str">
        <f t="shared" si="6"/>
        <v>244</v>
      </c>
      <c r="D115" s="249">
        <f t="shared" si="4"/>
        <v>7</v>
      </c>
      <c r="E115" s="260">
        <v>4</v>
      </c>
    </row>
    <row r="116" spans="1:5" hidden="1" outlineLevel="1">
      <c r="A116" s="246">
        <f t="shared" si="5"/>
        <v>4</v>
      </c>
      <c r="B116" s="247">
        <f t="shared" si="7"/>
        <v>44311</v>
      </c>
      <c r="C116" s="248" t="str">
        <f t="shared" si="6"/>
        <v>254</v>
      </c>
      <c r="D116" s="249" t="str">
        <f t="shared" si="4"/>
        <v>CN</v>
      </c>
      <c r="E116" s="260">
        <v>4</v>
      </c>
    </row>
    <row r="117" spans="1:5" hidden="1" outlineLevel="1">
      <c r="A117" s="246">
        <f t="shared" si="5"/>
        <v>4</v>
      </c>
      <c r="B117" s="247">
        <f t="shared" si="7"/>
        <v>44312</v>
      </c>
      <c r="C117" s="248" t="str">
        <f t="shared" si="6"/>
        <v>264</v>
      </c>
      <c r="D117" s="249">
        <f t="shared" si="4"/>
        <v>2</v>
      </c>
      <c r="E117" s="260">
        <v>5</v>
      </c>
    </row>
    <row r="118" spans="1:5" hidden="1" outlineLevel="1">
      <c r="A118" s="246">
        <f t="shared" si="5"/>
        <v>4</v>
      </c>
      <c r="B118" s="247">
        <f t="shared" si="7"/>
        <v>44313</v>
      </c>
      <c r="C118" s="248" t="str">
        <f t="shared" si="6"/>
        <v>274</v>
      </c>
      <c r="D118" s="249">
        <f t="shared" si="4"/>
        <v>3</v>
      </c>
      <c r="E118" s="260">
        <v>5</v>
      </c>
    </row>
    <row r="119" spans="1:5" hidden="1" outlineLevel="1">
      <c r="A119" s="246">
        <f t="shared" si="5"/>
        <v>4</v>
      </c>
      <c r="B119" s="247">
        <f t="shared" si="7"/>
        <v>44314</v>
      </c>
      <c r="C119" s="248" t="str">
        <f t="shared" si="6"/>
        <v>284</v>
      </c>
      <c r="D119" s="249">
        <f t="shared" si="4"/>
        <v>4</v>
      </c>
      <c r="E119" s="260">
        <v>5</v>
      </c>
    </row>
    <row r="120" spans="1:5" hidden="1" outlineLevel="1">
      <c r="A120" s="246">
        <f t="shared" si="5"/>
        <v>4</v>
      </c>
      <c r="B120" s="247">
        <f t="shared" si="7"/>
        <v>44315</v>
      </c>
      <c r="C120" s="248" t="str">
        <f t="shared" si="6"/>
        <v>294</v>
      </c>
      <c r="D120" s="249">
        <f t="shared" si="4"/>
        <v>5</v>
      </c>
      <c r="E120" s="260">
        <v>5</v>
      </c>
    </row>
    <row r="121" spans="1:5" collapsed="1">
      <c r="A121" s="246">
        <f t="shared" si="5"/>
        <v>4</v>
      </c>
      <c r="B121" s="247">
        <f t="shared" si="7"/>
        <v>44316</v>
      </c>
      <c r="C121" s="248" t="str">
        <f t="shared" si="6"/>
        <v>304</v>
      </c>
      <c r="D121" s="249">
        <f t="shared" si="4"/>
        <v>6</v>
      </c>
      <c r="E121" s="260">
        <v>5</v>
      </c>
    </row>
    <row r="122" spans="1:5">
      <c r="A122" s="256">
        <f t="shared" si="5"/>
        <v>5</v>
      </c>
      <c r="B122" s="257">
        <f t="shared" si="7"/>
        <v>44317</v>
      </c>
      <c r="C122" s="258" t="str">
        <f t="shared" si="6"/>
        <v>15</v>
      </c>
      <c r="D122" s="259">
        <f t="shared" si="4"/>
        <v>7</v>
      </c>
      <c r="E122" s="256">
        <v>1</v>
      </c>
    </row>
    <row r="123" spans="1:5" hidden="1" outlineLevel="1">
      <c r="A123" s="246">
        <f t="shared" si="5"/>
        <v>5</v>
      </c>
      <c r="B123" s="247">
        <f t="shared" si="7"/>
        <v>44318</v>
      </c>
      <c r="C123" s="248" t="str">
        <f t="shared" si="6"/>
        <v>25</v>
      </c>
      <c r="D123" s="249" t="str">
        <f t="shared" si="4"/>
        <v>CN</v>
      </c>
      <c r="E123" s="260">
        <v>1</v>
      </c>
    </row>
    <row r="124" spans="1:5" hidden="1" outlineLevel="1">
      <c r="A124" s="246">
        <f t="shared" si="5"/>
        <v>5</v>
      </c>
      <c r="B124" s="247">
        <f t="shared" si="7"/>
        <v>44319</v>
      </c>
      <c r="C124" s="248" t="str">
        <f t="shared" si="6"/>
        <v>35</v>
      </c>
      <c r="D124" s="249">
        <f t="shared" si="4"/>
        <v>2</v>
      </c>
      <c r="E124" s="260">
        <v>1</v>
      </c>
    </row>
    <row r="125" spans="1:5" hidden="1" outlineLevel="1">
      <c r="A125" s="246">
        <f t="shared" si="5"/>
        <v>5</v>
      </c>
      <c r="B125" s="247">
        <f t="shared" si="7"/>
        <v>44320</v>
      </c>
      <c r="C125" s="248" t="str">
        <f t="shared" si="6"/>
        <v>45</v>
      </c>
      <c r="D125" s="249">
        <f t="shared" si="4"/>
        <v>3</v>
      </c>
      <c r="E125" s="260">
        <v>1</v>
      </c>
    </row>
    <row r="126" spans="1:5" hidden="1" outlineLevel="1">
      <c r="A126" s="246">
        <f t="shared" si="5"/>
        <v>5</v>
      </c>
      <c r="B126" s="247">
        <f t="shared" si="7"/>
        <v>44321</v>
      </c>
      <c r="C126" s="248" t="str">
        <f t="shared" si="6"/>
        <v>55</v>
      </c>
      <c r="D126" s="249">
        <f t="shared" si="4"/>
        <v>4</v>
      </c>
      <c r="E126" s="260">
        <v>1</v>
      </c>
    </row>
    <row r="127" spans="1:5" hidden="1" outlineLevel="1">
      <c r="A127" s="246">
        <f t="shared" si="5"/>
        <v>5</v>
      </c>
      <c r="B127" s="247">
        <f t="shared" si="7"/>
        <v>44322</v>
      </c>
      <c r="C127" s="248" t="str">
        <f t="shared" si="6"/>
        <v>65</v>
      </c>
      <c r="D127" s="249">
        <f t="shared" si="4"/>
        <v>5</v>
      </c>
      <c r="E127" s="260">
        <v>1</v>
      </c>
    </row>
    <row r="128" spans="1:5" hidden="1" outlineLevel="1">
      <c r="A128" s="246">
        <f t="shared" si="5"/>
        <v>5</v>
      </c>
      <c r="B128" s="247">
        <f t="shared" si="7"/>
        <v>44323</v>
      </c>
      <c r="C128" s="248" t="str">
        <f t="shared" si="6"/>
        <v>75</v>
      </c>
      <c r="D128" s="249">
        <f t="shared" si="4"/>
        <v>6</v>
      </c>
      <c r="E128" s="260">
        <v>1</v>
      </c>
    </row>
    <row r="129" spans="1:8" hidden="1" outlineLevel="1">
      <c r="A129" s="246">
        <f t="shared" si="5"/>
        <v>5</v>
      </c>
      <c r="B129" s="247">
        <f t="shared" si="7"/>
        <v>44324</v>
      </c>
      <c r="C129" s="248" t="str">
        <f t="shared" si="6"/>
        <v>85</v>
      </c>
      <c r="D129" s="249">
        <f t="shared" si="4"/>
        <v>7</v>
      </c>
      <c r="E129" s="260">
        <v>1</v>
      </c>
    </row>
    <row r="130" spans="1:8" hidden="1" outlineLevel="1">
      <c r="A130" s="246">
        <f t="shared" si="5"/>
        <v>5</v>
      </c>
      <c r="B130" s="247">
        <f t="shared" si="7"/>
        <v>44325</v>
      </c>
      <c r="C130" s="248" t="str">
        <f t="shared" si="6"/>
        <v>95</v>
      </c>
      <c r="D130" s="249" t="str">
        <f t="shared" ref="D130:D193" si="8">IF(WEEKDAY(DATE(2021,MONTH(B130),DAY(B130)))=1,"CN",WEEKDAY(DATE(2021,MONTH(B130),DAY(B130))))</f>
        <v>CN</v>
      </c>
      <c r="E130" s="260">
        <v>2</v>
      </c>
    </row>
    <row r="131" spans="1:8" hidden="1" outlineLevel="1">
      <c r="A131" s="246">
        <f t="shared" ref="A131:A194" si="9">+MONTH(B131)</f>
        <v>5</v>
      </c>
      <c r="B131" s="247">
        <f t="shared" si="7"/>
        <v>44326</v>
      </c>
      <c r="C131" s="248" t="str">
        <f t="shared" ref="C131:C194" si="10">+DAY(B131)&amp;A131</f>
        <v>105</v>
      </c>
      <c r="D131" s="249">
        <f t="shared" si="8"/>
        <v>2</v>
      </c>
      <c r="E131" s="260">
        <v>2</v>
      </c>
    </row>
    <row r="132" spans="1:8" hidden="1" outlineLevel="1">
      <c r="A132" s="246">
        <f t="shared" si="9"/>
        <v>5</v>
      </c>
      <c r="B132" s="247">
        <f t="shared" ref="B132:B195" si="11">+B131+1</f>
        <v>44327</v>
      </c>
      <c r="C132" s="248" t="str">
        <f t="shared" si="10"/>
        <v>115</v>
      </c>
      <c r="D132" s="249">
        <f t="shared" si="8"/>
        <v>3</v>
      </c>
      <c r="E132" s="260">
        <v>2</v>
      </c>
    </row>
    <row r="133" spans="1:8" hidden="1" outlineLevel="1">
      <c r="A133" s="246">
        <f t="shared" si="9"/>
        <v>5</v>
      </c>
      <c r="B133" s="247">
        <f t="shared" si="11"/>
        <v>44328</v>
      </c>
      <c r="C133" s="248" t="str">
        <f t="shared" si="10"/>
        <v>125</v>
      </c>
      <c r="D133" s="249">
        <f t="shared" si="8"/>
        <v>4</v>
      </c>
      <c r="E133" s="260">
        <v>2</v>
      </c>
    </row>
    <row r="134" spans="1:8" hidden="1" outlineLevel="1">
      <c r="A134" s="246">
        <f t="shared" si="9"/>
        <v>5</v>
      </c>
      <c r="B134" s="247">
        <f t="shared" si="11"/>
        <v>44329</v>
      </c>
      <c r="C134" s="248" t="str">
        <f t="shared" si="10"/>
        <v>135</v>
      </c>
      <c r="D134" s="249">
        <f t="shared" si="8"/>
        <v>5</v>
      </c>
      <c r="E134" s="260">
        <v>2</v>
      </c>
    </row>
    <row r="135" spans="1:8" hidden="1" outlineLevel="1">
      <c r="A135" s="246">
        <f t="shared" si="9"/>
        <v>5</v>
      </c>
      <c r="B135" s="247">
        <f t="shared" si="11"/>
        <v>44330</v>
      </c>
      <c r="C135" s="248" t="str">
        <f t="shared" si="10"/>
        <v>145</v>
      </c>
      <c r="D135" s="249">
        <f t="shared" si="8"/>
        <v>6</v>
      </c>
      <c r="E135" s="260">
        <v>2</v>
      </c>
    </row>
    <row r="136" spans="1:8" hidden="1" outlineLevel="1">
      <c r="A136" s="246">
        <f t="shared" si="9"/>
        <v>5</v>
      </c>
      <c r="B136" s="247">
        <f t="shared" si="11"/>
        <v>44331</v>
      </c>
      <c r="C136" s="248" t="str">
        <f t="shared" si="10"/>
        <v>155</v>
      </c>
      <c r="D136" s="249">
        <f t="shared" si="8"/>
        <v>7</v>
      </c>
      <c r="E136" s="260">
        <v>2</v>
      </c>
      <c r="H136" s="261"/>
    </row>
    <row r="137" spans="1:8" hidden="1" outlineLevel="1">
      <c r="A137" s="246">
        <f t="shared" si="9"/>
        <v>5</v>
      </c>
      <c r="B137" s="247">
        <f t="shared" si="11"/>
        <v>44332</v>
      </c>
      <c r="C137" s="248" t="str">
        <f t="shared" si="10"/>
        <v>165</v>
      </c>
      <c r="D137" s="249" t="str">
        <f t="shared" si="8"/>
        <v>CN</v>
      </c>
      <c r="E137" s="260">
        <v>2</v>
      </c>
    </row>
    <row r="138" spans="1:8" hidden="1" outlineLevel="1">
      <c r="A138" s="246">
        <f t="shared" si="9"/>
        <v>5</v>
      </c>
      <c r="B138" s="247">
        <f t="shared" si="11"/>
        <v>44333</v>
      </c>
      <c r="C138" s="248" t="str">
        <f t="shared" si="10"/>
        <v>175</v>
      </c>
      <c r="D138" s="249">
        <f t="shared" si="8"/>
        <v>2</v>
      </c>
      <c r="E138" s="260">
        <v>3</v>
      </c>
    </row>
    <row r="139" spans="1:8" hidden="1" outlineLevel="1">
      <c r="A139" s="246">
        <f t="shared" si="9"/>
        <v>5</v>
      </c>
      <c r="B139" s="247">
        <f t="shared" si="11"/>
        <v>44334</v>
      </c>
      <c r="C139" s="248" t="str">
        <f t="shared" si="10"/>
        <v>185</v>
      </c>
      <c r="D139" s="249">
        <f t="shared" si="8"/>
        <v>3</v>
      </c>
      <c r="E139" s="260">
        <v>3</v>
      </c>
    </row>
    <row r="140" spans="1:8" hidden="1" outlineLevel="1">
      <c r="A140" s="246">
        <f t="shared" si="9"/>
        <v>5</v>
      </c>
      <c r="B140" s="247">
        <f t="shared" si="11"/>
        <v>44335</v>
      </c>
      <c r="C140" s="248" t="str">
        <f t="shared" si="10"/>
        <v>195</v>
      </c>
      <c r="D140" s="249">
        <f t="shared" si="8"/>
        <v>4</v>
      </c>
      <c r="E140" s="260">
        <v>3</v>
      </c>
    </row>
    <row r="141" spans="1:8" hidden="1" outlineLevel="1">
      <c r="A141" s="246">
        <f t="shared" si="9"/>
        <v>5</v>
      </c>
      <c r="B141" s="247">
        <f t="shared" si="11"/>
        <v>44336</v>
      </c>
      <c r="C141" s="248" t="str">
        <f t="shared" si="10"/>
        <v>205</v>
      </c>
      <c r="D141" s="249">
        <f t="shared" si="8"/>
        <v>5</v>
      </c>
      <c r="E141" s="260">
        <v>3</v>
      </c>
    </row>
    <row r="142" spans="1:8" hidden="1" outlineLevel="1">
      <c r="A142" s="246">
        <f t="shared" si="9"/>
        <v>5</v>
      </c>
      <c r="B142" s="247">
        <f t="shared" si="11"/>
        <v>44337</v>
      </c>
      <c r="C142" s="248" t="str">
        <f t="shared" si="10"/>
        <v>215</v>
      </c>
      <c r="D142" s="249">
        <f t="shared" si="8"/>
        <v>6</v>
      </c>
      <c r="E142" s="260">
        <v>3</v>
      </c>
    </row>
    <row r="143" spans="1:8" hidden="1" outlineLevel="1">
      <c r="A143" s="246">
        <f t="shared" si="9"/>
        <v>5</v>
      </c>
      <c r="B143" s="247">
        <f t="shared" si="11"/>
        <v>44338</v>
      </c>
      <c r="C143" s="248" t="str">
        <f t="shared" si="10"/>
        <v>225</v>
      </c>
      <c r="D143" s="249">
        <f t="shared" si="8"/>
        <v>7</v>
      </c>
      <c r="E143" s="260">
        <v>3</v>
      </c>
    </row>
    <row r="144" spans="1:8" hidden="1" outlineLevel="1">
      <c r="A144" s="246">
        <f t="shared" si="9"/>
        <v>5</v>
      </c>
      <c r="B144" s="247">
        <f t="shared" si="11"/>
        <v>44339</v>
      </c>
      <c r="C144" s="248" t="str">
        <f t="shared" si="10"/>
        <v>235</v>
      </c>
      <c r="D144" s="249" t="str">
        <f t="shared" si="8"/>
        <v>CN</v>
      </c>
      <c r="E144" s="260">
        <v>4</v>
      </c>
    </row>
    <row r="145" spans="1:5" hidden="1" outlineLevel="1">
      <c r="A145" s="246">
        <f t="shared" si="9"/>
        <v>5</v>
      </c>
      <c r="B145" s="247">
        <f t="shared" si="11"/>
        <v>44340</v>
      </c>
      <c r="C145" s="248" t="str">
        <f t="shared" si="10"/>
        <v>245</v>
      </c>
      <c r="D145" s="249">
        <f t="shared" si="8"/>
        <v>2</v>
      </c>
      <c r="E145" s="260">
        <v>4</v>
      </c>
    </row>
    <row r="146" spans="1:5" hidden="1" outlineLevel="1">
      <c r="A146" s="246">
        <f t="shared" si="9"/>
        <v>5</v>
      </c>
      <c r="B146" s="247">
        <f t="shared" si="11"/>
        <v>44341</v>
      </c>
      <c r="C146" s="248" t="str">
        <f t="shared" si="10"/>
        <v>255</v>
      </c>
      <c r="D146" s="249">
        <f t="shared" si="8"/>
        <v>3</v>
      </c>
      <c r="E146" s="260">
        <v>4</v>
      </c>
    </row>
    <row r="147" spans="1:5" hidden="1" outlineLevel="1">
      <c r="A147" s="246">
        <f t="shared" si="9"/>
        <v>5</v>
      </c>
      <c r="B147" s="247">
        <f t="shared" si="11"/>
        <v>44342</v>
      </c>
      <c r="C147" s="248" t="str">
        <f t="shared" si="10"/>
        <v>265</v>
      </c>
      <c r="D147" s="249">
        <f t="shared" si="8"/>
        <v>4</v>
      </c>
      <c r="E147" s="260">
        <v>4</v>
      </c>
    </row>
    <row r="148" spans="1:5" hidden="1" outlineLevel="1">
      <c r="A148" s="246">
        <f t="shared" si="9"/>
        <v>5</v>
      </c>
      <c r="B148" s="247">
        <f t="shared" si="11"/>
        <v>44343</v>
      </c>
      <c r="C148" s="248" t="str">
        <f t="shared" si="10"/>
        <v>275</v>
      </c>
      <c r="D148" s="249">
        <f t="shared" si="8"/>
        <v>5</v>
      </c>
      <c r="E148" s="260">
        <v>4</v>
      </c>
    </row>
    <row r="149" spans="1:5" hidden="1" outlineLevel="1">
      <c r="A149" s="246">
        <f t="shared" si="9"/>
        <v>5</v>
      </c>
      <c r="B149" s="247">
        <f t="shared" si="11"/>
        <v>44344</v>
      </c>
      <c r="C149" s="248" t="str">
        <f t="shared" si="10"/>
        <v>285</v>
      </c>
      <c r="D149" s="249">
        <f t="shared" si="8"/>
        <v>6</v>
      </c>
      <c r="E149" s="260">
        <v>4</v>
      </c>
    </row>
    <row r="150" spans="1:5" hidden="1" outlineLevel="1">
      <c r="A150" s="246">
        <f t="shared" si="9"/>
        <v>5</v>
      </c>
      <c r="B150" s="247">
        <f t="shared" si="11"/>
        <v>44345</v>
      </c>
      <c r="C150" s="248" t="str">
        <f t="shared" si="10"/>
        <v>295</v>
      </c>
      <c r="D150" s="249">
        <f t="shared" si="8"/>
        <v>7</v>
      </c>
      <c r="E150" s="260">
        <v>4</v>
      </c>
    </row>
    <row r="151" spans="1:5" hidden="1" outlineLevel="1">
      <c r="A151" s="246">
        <f t="shared" si="9"/>
        <v>5</v>
      </c>
      <c r="B151" s="247">
        <f t="shared" si="11"/>
        <v>44346</v>
      </c>
      <c r="C151" s="248" t="str">
        <f t="shared" si="10"/>
        <v>305</v>
      </c>
      <c r="D151" s="249" t="str">
        <f t="shared" si="8"/>
        <v>CN</v>
      </c>
      <c r="E151" s="260">
        <v>4</v>
      </c>
    </row>
    <row r="152" spans="1:5" collapsed="1">
      <c r="A152" s="246">
        <f t="shared" si="9"/>
        <v>5</v>
      </c>
      <c r="B152" s="247">
        <f t="shared" si="11"/>
        <v>44347</v>
      </c>
      <c r="C152" s="248" t="str">
        <f t="shared" si="10"/>
        <v>315</v>
      </c>
      <c r="D152" s="249">
        <f t="shared" si="8"/>
        <v>2</v>
      </c>
      <c r="E152" s="260">
        <v>5</v>
      </c>
    </row>
    <row r="153" spans="1:5">
      <c r="A153" s="256">
        <f t="shared" si="9"/>
        <v>6</v>
      </c>
      <c r="B153" s="257">
        <f t="shared" si="11"/>
        <v>44348</v>
      </c>
      <c r="C153" s="258" t="str">
        <f t="shared" si="10"/>
        <v>16</v>
      </c>
      <c r="D153" s="259">
        <f t="shared" si="8"/>
        <v>3</v>
      </c>
      <c r="E153" s="256">
        <v>1</v>
      </c>
    </row>
    <row r="154" spans="1:5" hidden="1" outlineLevel="1">
      <c r="A154" s="246">
        <f t="shared" si="9"/>
        <v>6</v>
      </c>
      <c r="B154" s="247">
        <f t="shared" si="11"/>
        <v>44349</v>
      </c>
      <c r="C154" s="248" t="str">
        <f t="shared" si="10"/>
        <v>26</v>
      </c>
      <c r="D154" s="249">
        <f t="shared" si="8"/>
        <v>4</v>
      </c>
      <c r="E154" s="260">
        <v>1</v>
      </c>
    </row>
    <row r="155" spans="1:5" hidden="1" outlineLevel="1">
      <c r="A155" s="246">
        <f t="shared" si="9"/>
        <v>6</v>
      </c>
      <c r="B155" s="247">
        <f t="shared" si="11"/>
        <v>44350</v>
      </c>
      <c r="C155" s="248" t="str">
        <f t="shared" si="10"/>
        <v>36</v>
      </c>
      <c r="D155" s="249">
        <f t="shared" si="8"/>
        <v>5</v>
      </c>
      <c r="E155" s="260">
        <v>1</v>
      </c>
    </row>
    <row r="156" spans="1:5" hidden="1" outlineLevel="1">
      <c r="A156" s="246">
        <f t="shared" si="9"/>
        <v>6</v>
      </c>
      <c r="B156" s="247">
        <f t="shared" si="11"/>
        <v>44351</v>
      </c>
      <c r="C156" s="248" t="str">
        <f t="shared" si="10"/>
        <v>46</v>
      </c>
      <c r="D156" s="249">
        <f t="shared" si="8"/>
        <v>6</v>
      </c>
      <c r="E156" s="260">
        <v>1</v>
      </c>
    </row>
    <row r="157" spans="1:5" hidden="1" outlineLevel="1">
      <c r="A157" s="246">
        <f t="shared" si="9"/>
        <v>6</v>
      </c>
      <c r="B157" s="247">
        <f t="shared" si="11"/>
        <v>44352</v>
      </c>
      <c r="C157" s="248" t="str">
        <f t="shared" si="10"/>
        <v>56</v>
      </c>
      <c r="D157" s="249">
        <f t="shared" si="8"/>
        <v>7</v>
      </c>
      <c r="E157" s="260">
        <v>1</v>
      </c>
    </row>
    <row r="158" spans="1:5" hidden="1" outlineLevel="1">
      <c r="A158" s="246">
        <f t="shared" si="9"/>
        <v>6</v>
      </c>
      <c r="B158" s="247">
        <f t="shared" si="11"/>
        <v>44353</v>
      </c>
      <c r="C158" s="248" t="str">
        <f t="shared" si="10"/>
        <v>66</v>
      </c>
      <c r="D158" s="249" t="str">
        <f t="shared" si="8"/>
        <v>CN</v>
      </c>
      <c r="E158" s="260">
        <v>1</v>
      </c>
    </row>
    <row r="159" spans="1:5" hidden="1" outlineLevel="1">
      <c r="A159" s="246">
        <f t="shared" si="9"/>
        <v>6</v>
      </c>
      <c r="B159" s="247">
        <f t="shared" si="11"/>
        <v>44354</v>
      </c>
      <c r="C159" s="248" t="str">
        <f t="shared" si="10"/>
        <v>76</v>
      </c>
      <c r="D159" s="249">
        <f t="shared" si="8"/>
        <v>2</v>
      </c>
      <c r="E159" s="260">
        <v>2</v>
      </c>
    </row>
    <row r="160" spans="1:5" hidden="1" outlineLevel="1">
      <c r="A160" s="246">
        <f t="shared" si="9"/>
        <v>6</v>
      </c>
      <c r="B160" s="247">
        <f t="shared" si="11"/>
        <v>44355</v>
      </c>
      <c r="C160" s="248" t="str">
        <f t="shared" si="10"/>
        <v>86</v>
      </c>
      <c r="D160" s="249">
        <f t="shared" si="8"/>
        <v>3</v>
      </c>
      <c r="E160" s="260">
        <v>2</v>
      </c>
    </row>
    <row r="161" spans="1:5" hidden="1" outlineLevel="1">
      <c r="A161" s="246">
        <f t="shared" si="9"/>
        <v>6</v>
      </c>
      <c r="B161" s="247">
        <f t="shared" si="11"/>
        <v>44356</v>
      </c>
      <c r="C161" s="248" t="str">
        <f t="shared" si="10"/>
        <v>96</v>
      </c>
      <c r="D161" s="249">
        <f t="shared" si="8"/>
        <v>4</v>
      </c>
      <c r="E161" s="260">
        <v>2</v>
      </c>
    </row>
    <row r="162" spans="1:5" hidden="1" outlineLevel="1">
      <c r="A162" s="246">
        <f t="shared" si="9"/>
        <v>6</v>
      </c>
      <c r="B162" s="247">
        <f t="shared" si="11"/>
        <v>44357</v>
      </c>
      <c r="C162" s="248" t="str">
        <f t="shared" si="10"/>
        <v>106</v>
      </c>
      <c r="D162" s="249">
        <f t="shared" si="8"/>
        <v>5</v>
      </c>
      <c r="E162" s="260">
        <v>2</v>
      </c>
    </row>
    <row r="163" spans="1:5" hidden="1" outlineLevel="1">
      <c r="A163" s="246">
        <f t="shared" si="9"/>
        <v>6</v>
      </c>
      <c r="B163" s="247">
        <f t="shared" si="11"/>
        <v>44358</v>
      </c>
      <c r="C163" s="248" t="str">
        <f t="shared" si="10"/>
        <v>116</v>
      </c>
      <c r="D163" s="249">
        <f t="shared" si="8"/>
        <v>6</v>
      </c>
      <c r="E163" s="260">
        <v>2</v>
      </c>
    </row>
    <row r="164" spans="1:5" hidden="1" outlineLevel="1">
      <c r="A164" s="246">
        <f t="shared" si="9"/>
        <v>6</v>
      </c>
      <c r="B164" s="247">
        <f t="shared" si="11"/>
        <v>44359</v>
      </c>
      <c r="C164" s="248" t="str">
        <f t="shared" si="10"/>
        <v>126</v>
      </c>
      <c r="D164" s="249">
        <f t="shared" si="8"/>
        <v>7</v>
      </c>
      <c r="E164" s="260">
        <v>2</v>
      </c>
    </row>
    <row r="165" spans="1:5" hidden="1" outlineLevel="1">
      <c r="A165" s="246">
        <f t="shared" si="9"/>
        <v>6</v>
      </c>
      <c r="B165" s="247">
        <f t="shared" si="11"/>
        <v>44360</v>
      </c>
      <c r="C165" s="248" t="str">
        <f t="shared" si="10"/>
        <v>136</v>
      </c>
      <c r="D165" s="249" t="str">
        <f t="shared" si="8"/>
        <v>CN</v>
      </c>
      <c r="E165" s="260">
        <v>2</v>
      </c>
    </row>
    <row r="166" spans="1:5" hidden="1" outlineLevel="1">
      <c r="A166" s="246">
        <f t="shared" si="9"/>
        <v>6</v>
      </c>
      <c r="B166" s="247">
        <f t="shared" si="11"/>
        <v>44361</v>
      </c>
      <c r="C166" s="248" t="str">
        <f t="shared" si="10"/>
        <v>146</v>
      </c>
      <c r="D166" s="249">
        <f t="shared" si="8"/>
        <v>2</v>
      </c>
      <c r="E166" s="260">
        <v>3</v>
      </c>
    </row>
    <row r="167" spans="1:5" hidden="1" outlineLevel="1">
      <c r="A167" s="246">
        <f t="shared" si="9"/>
        <v>6</v>
      </c>
      <c r="B167" s="247">
        <f t="shared" si="11"/>
        <v>44362</v>
      </c>
      <c r="C167" s="248" t="str">
        <f t="shared" si="10"/>
        <v>156</v>
      </c>
      <c r="D167" s="249">
        <f t="shared" si="8"/>
        <v>3</v>
      </c>
      <c r="E167" s="260">
        <v>3</v>
      </c>
    </row>
    <row r="168" spans="1:5" hidden="1" outlineLevel="1">
      <c r="A168" s="246">
        <f t="shared" si="9"/>
        <v>6</v>
      </c>
      <c r="B168" s="247">
        <f t="shared" si="11"/>
        <v>44363</v>
      </c>
      <c r="C168" s="248" t="str">
        <f t="shared" si="10"/>
        <v>166</v>
      </c>
      <c r="D168" s="249">
        <f t="shared" si="8"/>
        <v>4</v>
      </c>
      <c r="E168" s="260">
        <v>3</v>
      </c>
    </row>
    <row r="169" spans="1:5" hidden="1" outlineLevel="1">
      <c r="A169" s="246">
        <f t="shared" si="9"/>
        <v>6</v>
      </c>
      <c r="B169" s="247">
        <f t="shared" si="11"/>
        <v>44364</v>
      </c>
      <c r="C169" s="248" t="str">
        <f t="shared" si="10"/>
        <v>176</v>
      </c>
      <c r="D169" s="249">
        <f t="shared" si="8"/>
        <v>5</v>
      </c>
      <c r="E169" s="260">
        <v>3</v>
      </c>
    </row>
    <row r="170" spans="1:5" hidden="1" outlineLevel="1">
      <c r="A170" s="246">
        <f t="shared" si="9"/>
        <v>6</v>
      </c>
      <c r="B170" s="247">
        <f t="shared" si="11"/>
        <v>44365</v>
      </c>
      <c r="C170" s="248" t="str">
        <f t="shared" si="10"/>
        <v>186</v>
      </c>
      <c r="D170" s="249">
        <f t="shared" si="8"/>
        <v>6</v>
      </c>
      <c r="E170" s="260">
        <v>3</v>
      </c>
    </row>
    <row r="171" spans="1:5" hidden="1" outlineLevel="1">
      <c r="A171" s="246">
        <f t="shared" si="9"/>
        <v>6</v>
      </c>
      <c r="B171" s="247">
        <f t="shared" si="11"/>
        <v>44366</v>
      </c>
      <c r="C171" s="248" t="str">
        <f t="shared" si="10"/>
        <v>196</v>
      </c>
      <c r="D171" s="249">
        <f t="shared" si="8"/>
        <v>7</v>
      </c>
      <c r="E171" s="260">
        <v>3</v>
      </c>
    </row>
    <row r="172" spans="1:5" hidden="1" outlineLevel="1">
      <c r="A172" s="246">
        <f t="shared" si="9"/>
        <v>6</v>
      </c>
      <c r="B172" s="247">
        <f t="shared" si="11"/>
        <v>44367</v>
      </c>
      <c r="C172" s="248" t="str">
        <f t="shared" si="10"/>
        <v>206</v>
      </c>
      <c r="D172" s="249" t="str">
        <f t="shared" si="8"/>
        <v>CN</v>
      </c>
      <c r="E172" s="260">
        <v>3</v>
      </c>
    </row>
    <row r="173" spans="1:5" hidden="1" outlineLevel="1">
      <c r="A173" s="246">
        <f t="shared" si="9"/>
        <v>6</v>
      </c>
      <c r="B173" s="247">
        <f t="shared" si="11"/>
        <v>44368</v>
      </c>
      <c r="C173" s="248" t="str">
        <f t="shared" si="10"/>
        <v>216</v>
      </c>
      <c r="D173" s="249">
        <f t="shared" si="8"/>
        <v>2</v>
      </c>
      <c r="E173" s="260">
        <v>4</v>
      </c>
    </row>
    <row r="174" spans="1:5" hidden="1" outlineLevel="1">
      <c r="A174" s="246">
        <f t="shared" si="9"/>
        <v>6</v>
      </c>
      <c r="B174" s="247">
        <f t="shared" si="11"/>
        <v>44369</v>
      </c>
      <c r="C174" s="248" t="str">
        <f t="shared" si="10"/>
        <v>226</v>
      </c>
      <c r="D174" s="249">
        <f t="shared" si="8"/>
        <v>3</v>
      </c>
      <c r="E174" s="260">
        <v>4</v>
      </c>
    </row>
    <row r="175" spans="1:5" hidden="1" outlineLevel="1">
      <c r="A175" s="246">
        <f t="shared" si="9"/>
        <v>6</v>
      </c>
      <c r="B175" s="247">
        <f t="shared" si="11"/>
        <v>44370</v>
      </c>
      <c r="C175" s="248" t="str">
        <f t="shared" si="10"/>
        <v>236</v>
      </c>
      <c r="D175" s="249">
        <f t="shared" si="8"/>
        <v>4</v>
      </c>
      <c r="E175" s="260">
        <v>4</v>
      </c>
    </row>
    <row r="176" spans="1:5" hidden="1" outlineLevel="1">
      <c r="A176" s="246">
        <f t="shared" si="9"/>
        <v>6</v>
      </c>
      <c r="B176" s="247">
        <f t="shared" si="11"/>
        <v>44371</v>
      </c>
      <c r="C176" s="248" t="str">
        <f t="shared" si="10"/>
        <v>246</v>
      </c>
      <c r="D176" s="249">
        <f t="shared" si="8"/>
        <v>5</v>
      </c>
      <c r="E176" s="260">
        <v>4</v>
      </c>
    </row>
    <row r="177" spans="1:5" hidden="1" outlineLevel="1">
      <c r="A177" s="246">
        <f t="shared" si="9"/>
        <v>6</v>
      </c>
      <c r="B177" s="247">
        <f t="shared" si="11"/>
        <v>44372</v>
      </c>
      <c r="C177" s="248" t="str">
        <f t="shared" si="10"/>
        <v>256</v>
      </c>
      <c r="D177" s="249">
        <f t="shared" si="8"/>
        <v>6</v>
      </c>
      <c r="E177" s="260">
        <v>4</v>
      </c>
    </row>
    <row r="178" spans="1:5" hidden="1" outlineLevel="1">
      <c r="A178" s="246">
        <f t="shared" si="9"/>
        <v>6</v>
      </c>
      <c r="B178" s="247">
        <f t="shared" si="11"/>
        <v>44373</v>
      </c>
      <c r="C178" s="248" t="str">
        <f t="shared" si="10"/>
        <v>266</v>
      </c>
      <c r="D178" s="249">
        <f t="shared" si="8"/>
        <v>7</v>
      </c>
      <c r="E178" s="260">
        <v>4</v>
      </c>
    </row>
    <row r="179" spans="1:5" hidden="1" outlineLevel="1">
      <c r="A179" s="246">
        <f t="shared" si="9"/>
        <v>6</v>
      </c>
      <c r="B179" s="247">
        <f t="shared" si="11"/>
        <v>44374</v>
      </c>
      <c r="C179" s="248" t="str">
        <f t="shared" si="10"/>
        <v>276</v>
      </c>
      <c r="D179" s="249" t="str">
        <f t="shared" si="8"/>
        <v>CN</v>
      </c>
      <c r="E179" s="260">
        <v>4</v>
      </c>
    </row>
    <row r="180" spans="1:5" hidden="1" outlineLevel="1">
      <c r="A180" s="246">
        <f t="shared" si="9"/>
        <v>6</v>
      </c>
      <c r="B180" s="247">
        <f t="shared" si="11"/>
        <v>44375</v>
      </c>
      <c r="C180" s="248" t="str">
        <f t="shared" si="10"/>
        <v>286</v>
      </c>
      <c r="D180" s="249">
        <f t="shared" si="8"/>
        <v>2</v>
      </c>
      <c r="E180" s="260">
        <v>5</v>
      </c>
    </row>
    <row r="181" spans="1:5" hidden="1" outlineLevel="1">
      <c r="A181" s="246">
        <f t="shared" si="9"/>
        <v>6</v>
      </c>
      <c r="B181" s="247">
        <f t="shared" si="11"/>
        <v>44376</v>
      </c>
      <c r="C181" s="248" t="str">
        <f t="shared" si="10"/>
        <v>296</v>
      </c>
      <c r="D181" s="249">
        <f t="shared" si="8"/>
        <v>3</v>
      </c>
      <c r="E181" s="260">
        <v>5</v>
      </c>
    </row>
    <row r="182" spans="1:5" collapsed="1">
      <c r="A182" s="246">
        <f t="shared" si="9"/>
        <v>6</v>
      </c>
      <c r="B182" s="247">
        <f t="shared" si="11"/>
        <v>44377</v>
      </c>
      <c r="C182" s="248" t="str">
        <f t="shared" si="10"/>
        <v>306</v>
      </c>
      <c r="D182" s="249">
        <f t="shared" si="8"/>
        <v>4</v>
      </c>
      <c r="E182" s="260">
        <v>5</v>
      </c>
    </row>
    <row r="183" spans="1:5">
      <c r="A183" s="256">
        <f t="shared" si="9"/>
        <v>7</v>
      </c>
      <c r="B183" s="257">
        <f t="shared" si="11"/>
        <v>44378</v>
      </c>
      <c r="C183" s="258" t="str">
        <f t="shared" si="10"/>
        <v>17</v>
      </c>
      <c r="D183" s="259">
        <f t="shared" si="8"/>
        <v>5</v>
      </c>
      <c r="E183" s="256">
        <v>1</v>
      </c>
    </row>
    <row r="184" spans="1:5" hidden="1" outlineLevel="1">
      <c r="A184" s="246">
        <f t="shared" si="9"/>
        <v>7</v>
      </c>
      <c r="B184" s="247">
        <f t="shared" si="11"/>
        <v>44379</v>
      </c>
      <c r="C184" s="248" t="str">
        <f t="shared" si="10"/>
        <v>27</v>
      </c>
      <c r="D184" s="249">
        <f t="shared" si="8"/>
        <v>6</v>
      </c>
      <c r="E184" s="260">
        <v>1</v>
      </c>
    </row>
    <row r="185" spans="1:5" hidden="1" outlineLevel="1">
      <c r="A185" s="246">
        <f t="shared" si="9"/>
        <v>7</v>
      </c>
      <c r="B185" s="247">
        <f t="shared" si="11"/>
        <v>44380</v>
      </c>
      <c r="C185" s="248" t="str">
        <f t="shared" si="10"/>
        <v>37</v>
      </c>
      <c r="D185" s="249">
        <f t="shared" si="8"/>
        <v>7</v>
      </c>
      <c r="E185" s="260">
        <v>1</v>
      </c>
    </row>
    <row r="186" spans="1:5" hidden="1" outlineLevel="1">
      <c r="A186" s="246">
        <f t="shared" si="9"/>
        <v>7</v>
      </c>
      <c r="B186" s="247">
        <f t="shared" si="11"/>
        <v>44381</v>
      </c>
      <c r="C186" s="248" t="str">
        <f t="shared" si="10"/>
        <v>47</v>
      </c>
      <c r="D186" s="249" t="str">
        <f t="shared" si="8"/>
        <v>CN</v>
      </c>
      <c r="E186" s="260">
        <v>1</v>
      </c>
    </row>
    <row r="187" spans="1:5" hidden="1" outlineLevel="1">
      <c r="A187" s="246">
        <f t="shared" si="9"/>
        <v>7</v>
      </c>
      <c r="B187" s="247">
        <f t="shared" si="11"/>
        <v>44382</v>
      </c>
      <c r="C187" s="248" t="str">
        <f t="shared" si="10"/>
        <v>57</v>
      </c>
      <c r="D187" s="249">
        <f t="shared" si="8"/>
        <v>2</v>
      </c>
      <c r="E187" s="260">
        <v>2</v>
      </c>
    </row>
    <row r="188" spans="1:5" hidden="1" outlineLevel="1">
      <c r="A188" s="246">
        <f t="shared" si="9"/>
        <v>7</v>
      </c>
      <c r="B188" s="247">
        <f t="shared" si="11"/>
        <v>44383</v>
      </c>
      <c r="C188" s="248" t="str">
        <f t="shared" si="10"/>
        <v>67</v>
      </c>
      <c r="D188" s="249">
        <f t="shared" si="8"/>
        <v>3</v>
      </c>
      <c r="E188" s="260">
        <v>2</v>
      </c>
    </row>
    <row r="189" spans="1:5" hidden="1" outlineLevel="1">
      <c r="A189" s="246">
        <f t="shared" si="9"/>
        <v>7</v>
      </c>
      <c r="B189" s="247">
        <f t="shared" si="11"/>
        <v>44384</v>
      </c>
      <c r="C189" s="248" t="str">
        <f t="shared" si="10"/>
        <v>77</v>
      </c>
      <c r="D189" s="249">
        <f t="shared" si="8"/>
        <v>4</v>
      </c>
      <c r="E189" s="260">
        <v>2</v>
      </c>
    </row>
    <row r="190" spans="1:5" hidden="1" outlineLevel="1">
      <c r="A190" s="246">
        <f t="shared" si="9"/>
        <v>7</v>
      </c>
      <c r="B190" s="247">
        <f t="shared" si="11"/>
        <v>44385</v>
      </c>
      <c r="C190" s="248" t="str">
        <f t="shared" si="10"/>
        <v>87</v>
      </c>
      <c r="D190" s="249">
        <f t="shared" si="8"/>
        <v>5</v>
      </c>
      <c r="E190" s="260">
        <v>2</v>
      </c>
    </row>
    <row r="191" spans="1:5" hidden="1" outlineLevel="1">
      <c r="A191" s="246">
        <f t="shared" si="9"/>
        <v>7</v>
      </c>
      <c r="B191" s="247">
        <f t="shared" si="11"/>
        <v>44386</v>
      </c>
      <c r="C191" s="248" t="str">
        <f t="shared" si="10"/>
        <v>97</v>
      </c>
      <c r="D191" s="249">
        <f t="shared" si="8"/>
        <v>6</v>
      </c>
      <c r="E191" s="260">
        <v>2</v>
      </c>
    </row>
    <row r="192" spans="1:5" hidden="1" outlineLevel="1">
      <c r="A192" s="246">
        <f t="shared" si="9"/>
        <v>7</v>
      </c>
      <c r="B192" s="247">
        <f t="shared" si="11"/>
        <v>44387</v>
      </c>
      <c r="C192" s="248" t="str">
        <f t="shared" si="10"/>
        <v>107</v>
      </c>
      <c r="D192" s="249">
        <f t="shared" si="8"/>
        <v>7</v>
      </c>
      <c r="E192" s="260">
        <v>2</v>
      </c>
    </row>
    <row r="193" spans="1:5" hidden="1" outlineLevel="1">
      <c r="A193" s="246">
        <f t="shared" si="9"/>
        <v>7</v>
      </c>
      <c r="B193" s="247">
        <f t="shared" si="11"/>
        <v>44388</v>
      </c>
      <c r="C193" s="248" t="str">
        <f t="shared" si="10"/>
        <v>117</v>
      </c>
      <c r="D193" s="249" t="str">
        <f t="shared" si="8"/>
        <v>CN</v>
      </c>
      <c r="E193" s="260">
        <v>2</v>
      </c>
    </row>
    <row r="194" spans="1:5" hidden="1" outlineLevel="1">
      <c r="A194" s="246">
        <f t="shared" si="9"/>
        <v>7</v>
      </c>
      <c r="B194" s="247">
        <f t="shared" si="11"/>
        <v>44389</v>
      </c>
      <c r="C194" s="248" t="str">
        <f t="shared" si="10"/>
        <v>127</v>
      </c>
      <c r="D194" s="249">
        <f t="shared" ref="D194:D257" si="12">IF(WEEKDAY(DATE(2021,MONTH(B194),DAY(B194)))=1,"CN",WEEKDAY(DATE(2021,MONTH(B194),DAY(B194))))</f>
        <v>2</v>
      </c>
      <c r="E194" s="260">
        <v>3</v>
      </c>
    </row>
    <row r="195" spans="1:5" hidden="1" outlineLevel="1">
      <c r="A195" s="246">
        <f t="shared" ref="A195:A258" si="13">+MONTH(B195)</f>
        <v>7</v>
      </c>
      <c r="B195" s="247">
        <f t="shared" si="11"/>
        <v>44390</v>
      </c>
      <c r="C195" s="248" t="str">
        <f t="shared" ref="C195:C258" si="14">+DAY(B195)&amp;A195</f>
        <v>137</v>
      </c>
      <c r="D195" s="249">
        <f t="shared" si="12"/>
        <v>3</v>
      </c>
      <c r="E195" s="260">
        <v>3</v>
      </c>
    </row>
    <row r="196" spans="1:5" hidden="1" outlineLevel="1">
      <c r="A196" s="246">
        <f t="shared" si="13"/>
        <v>7</v>
      </c>
      <c r="B196" s="247">
        <f t="shared" ref="B196:B259" si="15">+B195+1</f>
        <v>44391</v>
      </c>
      <c r="C196" s="248" t="str">
        <f t="shared" si="14"/>
        <v>147</v>
      </c>
      <c r="D196" s="249">
        <f t="shared" si="12"/>
        <v>4</v>
      </c>
      <c r="E196" s="260">
        <v>3</v>
      </c>
    </row>
    <row r="197" spans="1:5" hidden="1" outlineLevel="1">
      <c r="A197" s="246">
        <f t="shared" si="13"/>
        <v>7</v>
      </c>
      <c r="B197" s="247">
        <f t="shared" si="15"/>
        <v>44392</v>
      </c>
      <c r="C197" s="248" t="str">
        <f t="shared" si="14"/>
        <v>157</v>
      </c>
      <c r="D197" s="249">
        <f t="shared" si="12"/>
        <v>5</v>
      </c>
      <c r="E197" s="260">
        <v>3</v>
      </c>
    </row>
    <row r="198" spans="1:5" hidden="1" outlineLevel="1">
      <c r="A198" s="246">
        <f t="shared" si="13"/>
        <v>7</v>
      </c>
      <c r="B198" s="247">
        <f t="shared" si="15"/>
        <v>44393</v>
      </c>
      <c r="C198" s="248" t="str">
        <f t="shared" si="14"/>
        <v>167</v>
      </c>
      <c r="D198" s="249">
        <f t="shared" si="12"/>
        <v>6</v>
      </c>
      <c r="E198" s="260">
        <v>3</v>
      </c>
    </row>
    <row r="199" spans="1:5" hidden="1" outlineLevel="1">
      <c r="A199" s="246">
        <f t="shared" si="13"/>
        <v>7</v>
      </c>
      <c r="B199" s="247">
        <f t="shared" si="15"/>
        <v>44394</v>
      </c>
      <c r="C199" s="248" t="str">
        <f t="shared" si="14"/>
        <v>177</v>
      </c>
      <c r="D199" s="249">
        <f t="shared" si="12"/>
        <v>7</v>
      </c>
      <c r="E199" s="260">
        <v>3</v>
      </c>
    </row>
    <row r="200" spans="1:5" hidden="1" outlineLevel="1">
      <c r="A200" s="246">
        <f t="shared" si="13"/>
        <v>7</v>
      </c>
      <c r="B200" s="247">
        <f t="shared" si="15"/>
        <v>44395</v>
      </c>
      <c r="C200" s="248" t="str">
        <f t="shared" si="14"/>
        <v>187</v>
      </c>
      <c r="D200" s="249" t="str">
        <f t="shared" si="12"/>
        <v>CN</v>
      </c>
      <c r="E200" s="260">
        <v>3</v>
      </c>
    </row>
    <row r="201" spans="1:5" hidden="1" outlineLevel="1">
      <c r="A201" s="246">
        <f t="shared" si="13"/>
        <v>7</v>
      </c>
      <c r="B201" s="247">
        <f t="shared" si="15"/>
        <v>44396</v>
      </c>
      <c r="C201" s="248" t="str">
        <f t="shared" si="14"/>
        <v>197</v>
      </c>
      <c r="D201" s="249">
        <f t="shared" si="12"/>
        <v>2</v>
      </c>
      <c r="E201" s="260">
        <v>4</v>
      </c>
    </row>
    <row r="202" spans="1:5" hidden="1" outlineLevel="1">
      <c r="A202" s="246">
        <f t="shared" si="13"/>
        <v>7</v>
      </c>
      <c r="B202" s="247">
        <f t="shared" si="15"/>
        <v>44397</v>
      </c>
      <c r="C202" s="248" t="str">
        <f t="shared" si="14"/>
        <v>207</v>
      </c>
      <c r="D202" s="249">
        <f t="shared" si="12"/>
        <v>3</v>
      </c>
      <c r="E202" s="260">
        <v>4</v>
      </c>
    </row>
    <row r="203" spans="1:5" hidden="1" outlineLevel="1">
      <c r="A203" s="246">
        <f t="shared" si="13"/>
        <v>7</v>
      </c>
      <c r="B203" s="247">
        <f t="shared" si="15"/>
        <v>44398</v>
      </c>
      <c r="C203" s="248" t="str">
        <f t="shared" si="14"/>
        <v>217</v>
      </c>
      <c r="D203" s="249">
        <f t="shared" si="12"/>
        <v>4</v>
      </c>
      <c r="E203" s="260">
        <v>4</v>
      </c>
    </row>
    <row r="204" spans="1:5" hidden="1" outlineLevel="1">
      <c r="A204" s="246">
        <f t="shared" si="13"/>
        <v>7</v>
      </c>
      <c r="B204" s="247">
        <f t="shared" si="15"/>
        <v>44399</v>
      </c>
      <c r="C204" s="248" t="str">
        <f t="shared" si="14"/>
        <v>227</v>
      </c>
      <c r="D204" s="249">
        <f t="shared" si="12"/>
        <v>5</v>
      </c>
      <c r="E204" s="260">
        <v>4</v>
      </c>
    </row>
    <row r="205" spans="1:5" hidden="1" outlineLevel="1">
      <c r="A205" s="246">
        <f t="shared" si="13"/>
        <v>7</v>
      </c>
      <c r="B205" s="247">
        <f t="shared" si="15"/>
        <v>44400</v>
      </c>
      <c r="C205" s="248" t="str">
        <f t="shared" si="14"/>
        <v>237</v>
      </c>
      <c r="D205" s="249">
        <f t="shared" si="12"/>
        <v>6</v>
      </c>
      <c r="E205" s="260">
        <v>4</v>
      </c>
    </row>
    <row r="206" spans="1:5" hidden="1" outlineLevel="1">
      <c r="A206" s="246">
        <f t="shared" si="13"/>
        <v>7</v>
      </c>
      <c r="B206" s="247">
        <f t="shared" si="15"/>
        <v>44401</v>
      </c>
      <c r="C206" s="248" t="str">
        <f t="shared" si="14"/>
        <v>247</v>
      </c>
      <c r="D206" s="249">
        <f t="shared" si="12"/>
        <v>7</v>
      </c>
      <c r="E206" s="260">
        <v>4</v>
      </c>
    </row>
    <row r="207" spans="1:5" hidden="1" outlineLevel="1">
      <c r="A207" s="246">
        <f t="shared" si="13"/>
        <v>7</v>
      </c>
      <c r="B207" s="247">
        <f t="shared" si="15"/>
        <v>44402</v>
      </c>
      <c r="C207" s="248" t="str">
        <f t="shared" si="14"/>
        <v>257</v>
      </c>
      <c r="D207" s="249" t="str">
        <f t="shared" si="12"/>
        <v>CN</v>
      </c>
      <c r="E207" s="260">
        <v>4</v>
      </c>
    </row>
    <row r="208" spans="1:5" hidden="1" outlineLevel="1">
      <c r="A208" s="246">
        <f t="shared" si="13"/>
        <v>7</v>
      </c>
      <c r="B208" s="247">
        <f t="shared" si="15"/>
        <v>44403</v>
      </c>
      <c r="C208" s="248" t="str">
        <f t="shared" si="14"/>
        <v>267</v>
      </c>
      <c r="D208" s="249">
        <f t="shared" si="12"/>
        <v>2</v>
      </c>
      <c r="E208" s="260">
        <v>5</v>
      </c>
    </row>
    <row r="209" spans="1:5" hidden="1" outlineLevel="1">
      <c r="A209" s="246">
        <f t="shared" si="13"/>
        <v>7</v>
      </c>
      <c r="B209" s="247">
        <f t="shared" si="15"/>
        <v>44404</v>
      </c>
      <c r="C209" s="248" t="str">
        <f t="shared" si="14"/>
        <v>277</v>
      </c>
      <c r="D209" s="249">
        <f t="shared" si="12"/>
        <v>3</v>
      </c>
      <c r="E209" s="260">
        <v>5</v>
      </c>
    </row>
    <row r="210" spans="1:5" hidden="1" outlineLevel="1">
      <c r="A210" s="246">
        <f t="shared" si="13"/>
        <v>7</v>
      </c>
      <c r="B210" s="247">
        <f t="shared" si="15"/>
        <v>44405</v>
      </c>
      <c r="C210" s="248" t="str">
        <f t="shared" si="14"/>
        <v>287</v>
      </c>
      <c r="D210" s="249">
        <f t="shared" si="12"/>
        <v>4</v>
      </c>
      <c r="E210" s="260">
        <v>5</v>
      </c>
    </row>
    <row r="211" spans="1:5" hidden="1" outlineLevel="1">
      <c r="A211" s="246">
        <f t="shared" si="13"/>
        <v>7</v>
      </c>
      <c r="B211" s="247">
        <f t="shared" si="15"/>
        <v>44406</v>
      </c>
      <c r="C211" s="248" t="str">
        <f t="shared" si="14"/>
        <v>297</v>
      </c>
      <c r="D211" s="249">
        <f t="shared" si="12"/>
        <v>5</v>
      </c>
      <c r="E211" s="260">
        <v>5</v>
      </c>
    </row>
    <row r="212" spans="1:5" hidden="1" outlineLevel="1">
      <c r="A212" s="246">
        <f t="shared" si="13"/>
        <v>7</v>
      </c>
      <c r="B212" s="247">
        <f t="shared" si="15"/>
        <v>44407</v>
      </c>
      <c r="C212" s="248" t="str">
        <f t="shared" si="14"/>
        <v>307</v>
      </c>
      <c r="D212" s="249">
        <f t="shared" si="12"/>
        <v>6</v>
      </c>
      <c r="E212" s="260">
        <v>5</v>
      </c>
    </row>
    <row r="213" spans="1:5" collapsed="1">
      <c r="A213" s="246">
        <f t="shared" si="13"/>
        <v>7</v>
      </c>
      <c r="B213" s="247">
        <f t="shared" si="15"/>
        <v>44408</v>
      </c>
      <c r="C213" s="248" t="str">
        <f t="shared" si="14"/>
        <v>317</v>
      </c>
      <c r="D213" s="249">
        <f t="shared" si="12"/>
        <v>7</v>
      </c>
      <c r="E213" s="260">
        <v>5</v>
      </c>
    </row>
    <row r="214" spans="1:5">
      <c r="A214" s="256">
        <f t="shared" si="13"/>
        <v>8</v>
      </c>
      <c r="B214" s="257">
        <f t="shared" si="15"/>
        <v>44409</v>
      </c>
      <c r="C214" s="258" t="str">
        <f t="shared" si="14"/>
        <v>18</v>
      </c>
      <c r="D214" s="259" t="str">
        <f t="shared" si="12"/>
        <v>CN</v>
      </c>
      <c r="E214" s="256">
        <v>1</v>
      </c>
    </row>
    <row r="215" spans="1:5" hidden="1" outlineLevel="1">
      <c r="A215" s="246">
        <f t="shared" si="13"/>
        <v>8</v>
      </c>
      <c r="B215" s="247">
        <f t="shared" si="15"/>
        <v>44410</v>
      </c>
      <c r="C215" s="248" t="str">
        <f t="shared" si="14"/>
        <v>28</v>
      </c>
      <c r="D215" s="249">
        <f t="shared" si="12"/>
        <v>2</v>
      </c>
      <c r="E215" s="260">
        <v>1</v>
      </c>
    </row>
    <row r="216" spans="1:5" hidden="1" outlineLevel="1">
      <c r="A216" s="246">
        <f t="shared" si="13"/>
        <v>8</v>
      </c>
      <c r="B216" s="247">
        <f t="shared" si="15"/>
        <v>44411</v>
      </c>
      <c r="C216" s="248" t="str">
        <f t="shared" si="14"/>
        <v>38</v>
      </c>
      <c r="D216" s="249">
        <f t="shared" si="12"/>
        <v>3</v>
      </c>
      <c r="E216" s="260">
        <v>1</v>
      </c>
    </row>
    <row r="217" spans="1:5" hidden="1" outlineLevel="1">
      <c r="A217" s="246">
        <f t="shared" si="13"/>
        <v>8</v>
      </c>
      <c r="B217" s="247">
        <f t="shared" si="15"/>
        <v>44412</v>
      </c>
      <c r="C217" s="248" t="str">
        <f t="shared" si="14"/>
        <v>48</v>
      </c>
      <c r="D217" s="249">
        <f t="shared" si="12"/>
        <v>4</v>
      </c>
      <c r="E217" s="260">
        <v>1</v>
      </c>
    </row>
    <row r="218" spans="1:5" hidden="1" outlineLevel="1">
      <c r="A218" s="246">
        <f t="shared" si="13"/>
        <v>8</v>
      </c>
      <c r="B218" s="247">
        <f t="shared" si="15"/>
        <v>44413</v>
      </c>
      <c r="C218" s="248" t="str">
        <f t="shared" si="14"/>
        <v>58</v>
      </c>
      <c r="D218" s="249">
        <f t="shared" si="12"/>
        <v>5</v>
      </c>
      <c r="E218" s="260">
        <v>1</v>
      </c>
    </row>
    <row r="219" spans="1:5" hidden="1" outlineLevel="1">
      <c r="A219" s="246">
        <f t="shared" si="13"/>
        <v>8</v>
      </c>
      <c r="B219" s="247">
        <f t="shared" si="15"/>
        <v>44414</v>
      </c>
      <c r="C219" s="248" t="str">
        <f t="shared" si="14"/>
        <v>68</v>
      </c>
      <c r="D219" s="249">
        <f t="shared" si="12"/>
        <v>6</v>
      </c>
      <c r="E219" s="260">
        <v>1</v>
      </c>
    </row>
    <row r="220" spans="1:5" hidden="1" outlineLevel="1">
      <c r="A220" s="246">
        <f t="shared" si="13"/>
        <v>8</v>
      </c>
      <c r="B220" s="247">
        <f t="shared" si="15"/>
        <v>44415</v>
      </c>
      <c r="C220" s="248" t="str">
        <f t="shared" si="14"/>
        <v>78</v>
      </c>
      <c r="D220" s="249">
        <f t="shared" si="12"/>
        <v>7</v>
      </c>
      <c r="E220" s="260">
        <v>1</v>
      </c>
    </row>
    <row r="221" spans="1:5" hidden="1" outlineLevel="1">
      <c r="A221" s="246">
        <f t="shared" si="13"/>
        <v>8</v>
      </c>
      <c r="B221" s="247">
        <f t="shared" si="15"/>
        <v>44416</v>
      </c>
      <c r="C221" s="248" t="str">
        <f t="shared" si="14"/>
        <v>88</v>
      </c>
      <c r="D221" s="249" t="str">
        <f t="shared" si="12"/>
        <v>CN</v>
      </c>
      <c r="E221" s="260">
        <v>1</v>
      </c>
    </row>
    <row r="222" spans="1:5" hidden="1" outlineLevel="1">
      <c r="A222" s="246">
        <f t="shared" si="13"/>
        <v>8</v>
      </c>
      <c r="B222" s="247">
        <f t="shared" si="15"/>
        <v>44417</v>
      </c>
      <c r="C222" s="248" t="str">
        <f t="shared" si="14"/>
        <v>98</v>
      </c>
      <c r="D222" s="249">
        <f t="shared" si="12"/>
        <v>2</v>
      </c>
      <c r="E222" s="260">
        <v>2</v>
      </c>
    </row>
    <row r="223" spans="1:5" hidden="1" outlineLevel="1">
      <c r="A223" s="246">
        <f t="shared" si="13"/>
        <v>8</v>
      </c>
      <c r="B223" s="247">
        <f t="shared" si="15"/>
        <v>44418</v>
      </c>
      <c r="C223" s="248" t="str">
        <f t="shared" si="14"/>
        <v>108</v>
      </c>
      <c r="D223" s="249">
        <f t="shared" si="12"/>
        <v>3</v>
      </c>
      <c r="E223" s="260">
        <v>2</v>
      </c>
    </row>
    <row r="224" spans="1:5" hidden="1" outlineLevel="1">
      <c r="A224" s="246">
        <f t="shared" si="13"/>
        <v>8</v>
      </c>
      <c r="B224" s="247">
        <f t="shared" si="15"/>
        <v>44419</v>
      </c>
      <c r="C224" s="248" t="str">
        <f t="shared" si="14"/>
        <v>118</v>
      </c>
      <c r="D224" s="249">
        <f t="shared" si="12"/>
        <v>4</v>
      </c>
      <c r="E224" s="260">
        <v>2</v>
      </c>
    </row>
    <row r="225" spans="1:5" hidden="1" outlineLevel="1">
      <c r="A225" s="246">
        <f t="shared" si="13"/>
        <v>8</v>
      </c>
      <c r="B225" s="247">
        <f t="shared" si="15"/>
        <v>44420</v>
      </c>
      <c r="C225" s="248" t="str">
        <f t="shared" si="14"/>
        <v>128</v>
      </c>
      <c r="D225" s="249">
        <f t="shared" si="12"/>
        <v>5</v>
      </c>
      <c r="E225" s="260">
        <v>2</v>
      </c>
    </row>
    <row r="226" spans="1:5" hidden="1" outlineLevel="1">
      <c r="A226" s="246">
        <f t="shared" si="13"/>
        <v>8</v>
      </c>
      <c r="B226" s="247">
        <f t="shared" si="15"/>
        <v>44421</v>
      </c>
      <c r="C226" s="248" t="str">
        <f t="shared" si="14"/>
        <v>138</v>
      </c>
      <c r="D226" s="249">
        <f t="shared" si="12"/>
        <v>6</v>
      </c>
      <c r="E226" s="260">
        <v>2</v>
      </c>
    </row>
    <row r="227" spans="1:5" hidden="1" outlineLevel="1">
      <c r="A227" s="246">
        <f t="shared" si="13"/>
        <v>8</v>
      </c>
      <c r="B227" s="247">
        <f t="shared" si="15"/>
        <v>44422</v>
      </c>
      <c r="C227" s="248" t="str">
        <f t="shared" si="14"/>
        <v>148</v>
      </c>
      <c r="D227" s="249">
        <f t="shared" si="12"/>
        <v>7</v>
      </c>
      <c r="E227" s="260">
        <v>2</v>
      </c>
    </row>
    <row r="228" spans="1:5" hidden="1" outlineLevel="1">
      <c r="A228" s="246">
        <f t="shared" si="13"/>
        <v>8</v>
      </c>
      <c r="B228" s="247">
        <f t="shared" si="15"/>
        <v>44423</v>
      </c>
      <c r="C228" s="248" t="str">
        <f t="shared" si="14"/>
        <v>158</v>
      </c>
      <c r="D228" s="249" t="str">
        <f t="shared" si="12"/>
        <v>CN</v>
      </c>
      <c r="E228" s="260">
        <v>2</v>
      </c>
    </row>
    <row r="229" spans="1:5" hidden="1" outlineLevel="1">
      <c r="A229" s="246">
        <f t="shared" si="13"/>
        <v>8</v>
      </c>
      <c r="B229" s="247">
        <f t="shared" si="15"/>
        <v>44424</v>
      </c>
      <c r="C229" s="248" t="str">
        <f t="shared" si="14"/>
        <v>168</v>
      </c>
      <c r="D229" s="249">
        <f t="shared" si="12"/>
        <v>2</v>
      </c>
      <c r="E229" s="260">
        <v>3</v>
      </c>
    </row>
    <row r="230" spans="1:5" hidden="1" outlineLevel="1">
      <c r="A230" s="246">
        <f t="shared" si="13"/>
        <v>8</v>
      </c>
      <c r="B230" s="247">
        <f t="shared" si="15"/>
        <v>44425</v>
      </c>
      <c r="C230" s="248" t="str">
        <f t="shared" si="14"/>
        <v>178</v>
      </c>
      <c r="D230" s="249">
        <f t="shared" si="12"/>
        <v>3</v>
      </c>
      <c r="E230" s="260">
        <v>3</v>
      </c>
    </row>
    <row r="231" spans="1:5" hidden="1" outlineLevel="1">
      <c r="A231" s="246">
        <f t="shared" si="13"/>
        <v>8</v>
      </c>
      <c r="B231" s="247">
        <f t="shared" si="15"/>
        <v>44426</v>
      </c>
      <c r="C231" s="248" t="str">
        <f t="shared" si="14"/>
        <v>188</v>
      </c>
      <c r="D231" s="249">
        <f t="shared" si="12"/>
        <v>4</v>
      </c>
      <c r="E231" s="260">
        <v>3</v>
      </c>
    </row>
    <row r="232" spans="1:5" hidden="1" outlineLevel="1">
      <c r="A232" s="246">
        <f t="shared" si="13"/>
        <v>8</v>
      </c>
      <c r="B232" s="247">
        <f t="shared" si="15"/>
        <v>44427</v>
      </c>
      <c r="C232" s="248" t="str">
        <f t="shared" si="14"/>
        <v>198</v>
      </c>
      <c r="D232" s="249">
        <f t="shared" si="12"/>
        <v>5</v>
      </c>
      <c r="E232" s="260">
        <v>3</v>
      </c>
    </row>
    <row r="233" spans="1:5" hidden="1" outlineLevel="1">
      <c r="A233" s="246">
        <f t="shared" si="13"/>
        <v>8</v>
      </c>
      <c r="B233" s="247">
        <f t="shared" si="15"/>
        <v>44428</v>
      </c>
      <c r="C233" s="248" t="str">
        <f t="shared" si="14"/>
        <v>208</v>
      </c>
      <c r="D233" s="249">
        <f t="shared" si="12"/>
        <v>6</v>
      </c>
      <c r="E233" s="260">
        <v>3</v>
      </c>
    </row>
    <row r="234" spans="1:5" hidden="1" outlineLevel="1">
      <c r="A234" s="246">
        <f t="shared" si="13"/>
        <v>8</v>
      </c>
      <c r="B234" s="247">
        <f t="shared" si="15"/>
        <v>44429</v>
      </c>
      <c r="C234" s="248" t="str">
        <f t="shared" si="14"/>
        <v>218</v>
      </c>
      <c r="D234" s="249">
        <f t="shared" si="12"/>
        <v>7</v>
      </c>
      <c r="E234" s="260">
        <v>3</v>
      </c>
    </row>
    <row r="235" spans="1:5" hidden="1" outlineLevel="1">
      <c r="A235" s="246">
        <f t="shared" si="13"/>
        <v>8</v>
      </c>
      <c r="B235" s="247">
        <f t="shared" si="15"/>
        <v>44430</v>
      </c>
      <c r="C235" s="248" t="str">
        <f t="shared" si="14"/>
        <v>228</v>
      </c>
      <c r="D235" s="249" t="str">
        <f t="shared" si="12"/>
        <v>CN</v>
      </c>
      <c r="E235" s="260">
        <v>3</v>
      </c>
    </row>
    <row r="236" spans="1:5" hidden="1" outlineLevel="1">
      <c r="A236" s="246">
        <f t="shared" si="13"/>
        <v>8</v>
      </c>
      <c r="B236" s="247">
        <f t="shared" si="15"/>
        <v>44431</v>
      </c>
      <c r="C236" s="248" t="str">
        <f t="shared" si="14"/>
        <v>238</v>
      </c>
      <c r="D236" s="249">
        <f t="shared" si="12"/>
        <v>2</v>
      </c>
      <c r="E236" s="260">
        <v>4</v>
      </c>
    </row>
    <row r="237" spans="1:5" hidden="1" outlineLevel="1">
      <c r="A237" s="246">
        <f t="shared" si="13"/>
        <v>8</v>
      </c>
      <c r="B237" s="247">
        <f t="shared" si="15"/>
        <v>44432</v>
      </c>
      <c r="C237" s="248" t="str">
        <f t="shared" si="14"/>
        <v>248</v>
      </c>
      <c r="D237" s="249">
        <f t="shared" si="12"/>
        <v>3</v>
      </c>
      <c r="E237" s="260">
        <v>4</v>
      </c>
    </row>
    <row r="238" spans="1:5" hidden="1" outlineLevel="1">
      <c r="A238" s="246">
        <f t="shared" si="13"/>
        <v>8</v>
      </c>
      <c r="B238" s="247">
        <f t="shared" si="15"/>
        <v>44433</v>
      </c>
      <c r="C238" s="248" t="str">
        <f t="shared" si="14"/>
        <v>258</v>
      </c>
      <c r="D238" s="249">
        <f t="shared" si="12"/>
        <v>4</v>
      </c>
      <c r="E238" s="260">
        <v>4</v>
      </c>
    </row>
    <row r="239" spans="1:5" hidden="1" outlineLevel="1">
      <c r="A239" s="246">
        <f t="shared" si="13"/>
        <v>8</v>
      </c>
      <c r="B239" s="247">
        <f t="shared" si="15"/>
        <v>44434</v>
      </c>
      <c r="C239" s="248" t="str">
        <f t="shared" si="14"/>
        <v>268</v>
      </c>
      <c r="D239" s="249">
        <f t="shared" si="12"/>
        <v>5</v>
      </c>
      <c r="E239" s="260">
        <v>4</v>
      </c>
    </row>
    <row r="240" spans="1:5" hidden="1" outlineLevel="1">
      <c r="A240" s="246">
        <f t="shared" si="13"/>
        <v>8</v>
      </c>
      <c r="B240" s="247">
        <f t="shared" si="15"/>
        <v>44435</v>
      </c>
      <c r="C240" s="248" t="str">
        <f t="shared" si="14"/>
        <v>278</v>
      </c>
      <c r="D240" s="249">
        <f t="shared" si="12"/>
        <v>6</v>
      </c>
      <c r="E240" s="260">
        <v>4</v>
      </c>
    </row>
    <row r="241" spans="1:5" hidden="1" outlineLevel="1">
      <c r="A241" s="246">
        <f t="shared" si="13"/>
        <v>8</v>
      </c>
      <c r="B241" s="247">
        <f t="shared" si="15"/>
        <v>44436</v>
      </c>
      <c r="C241" s="248" t="str">
        <f t="shared" si="14"/>
        <v>288</v>
      </c>
      <c r="D241" s="249">
        <f t="shared" si="12"/>
        <v>7</v>
      </c>
      <c r="E241" s="260">
        <v>4</v>
      </c>
    </row>
    <row r="242" spans="1:5" hidden="1" outlineLevel="1">
      <c r="A242" s="246">
        <f t="shared" si="13"/>
        <v>8</v>
      </c>
      <c r="B242" s="247">
        <f t="shared" si="15"/>
        <v>44437</v>
      </c>
      <c r="C242" s="248" t="str">
        <f t="shared" si="14"/>
        <v>298</v>
      </c>
      <c r="D242" s="249" t="str">
        <f t="shared" si="12"/>
        <v>CN</v>
      </c>
      <c r="E242" s="260">
        <v>4</v>
      </c>
    </row>
    <row r="243" spans="1:5" hidden="1" outlineLevel="1">
      <c r="A243" s="246">
        <f t="shared" si="13"/>
        <v>8</v>
      </c>
      <c r="B243" s="247">
        <f t="shared" si="15"/>
        <v>44438</v>
      </c>
      <c r="C243" s="248" t="str">
        <f t="shared" si="14"/>
        <v>308</v>
      </c>
      <c r="D243" s="249">
        <f t="shared" si="12"/>
        <v>2</v>
      </c>
      <c r="E243" s="260">
        <v>5</v>
      </c>
    </row>
    <row r="244" spans="1:5" collapsed="1">
      <c r="A244" s="246">
        <f t="shared" si="13"/>
        <v>8</v>
      </c>
      <c r="B244" s="247">
        <f t="shared" si="15"/>
        <v>44439</v>
      </c>
      <c r="C244" s="248" t="str">
        <f t="shared" si="14"/>
        <v>318</v>
      </c>
      <c r="D244" s="249">
        <f t="shared" si="12"/>
        <v>3</v>
      </c>
      <c r="E244" s="260">
        <v>5</v>
      </c>
    </row>
    <row r="245" spans="1:5">
      <c r="A245" s="256">
        <f t="shared" si="13"/>
        <v>9</v>
      </c>
      <c r="B245" s="257">
        <f t="shared" si="15"/>
        <v>44440</v>
      </c>
      <c r="C245" s="258" t="str">
        <f t="shared" si="14"/>
        <v>19</v>
      </c>
      <c r="D245" s="259">
        <f t="shared" si="12"/>
        <v>4</v>
      </c>
      <c r="E245" s="256">
        <v>1</v>
      </c>
    </row>
    <row r="246" spans="1:5" hidden="1" outlineLevel="1">
      <c r="A246" s="246">
        <f t="shared" si="13"/>
        <v>9</v>
      </c>
      <c r="B246" s="247">
        <f t="shared" si="15"/>
        <v>44441</v>
      </c>
      <c r="C246" s="248" t="str">
        <f t="shared" si="14"/>
        <v>29</v>
      </c>
      <c r="D246" s="249">
        <f t="shared" si="12"/>
        <v>5</v>
      </c>
      <c r="E246" s="260">
        <v>1</v>
      </c>
    </row>
    <row r="247" spans="1:5" hidden="1" outlineLevel="1">
      <c r="A247" s="246">
        <f t="shared" si="13"/>
        <v>9</v>
      </c>
      <c r="B247" s="247">
        <f t="shared" si="15"/>
        <v>44442</v>
      </c>
      <c r="C247" s="248" t="str">
        <f t="shared" si="14"/>
        <v>39</v>
      </c>
      <c r="D247" s="249">
        <f t="shared" si="12"/>
        <v>6</v>
      </c>
      <c r="E247" s="260">
        <v>1</v>
      </c>
    </row>
    <row r="248" spans="1:5" hidden="1" outlineLevel="1">
      <c r="A248" s="246">
        <f t="shared" si="13"/>
        <v>9</v>
      </c>
      <c r="B248" s="247">
        <f t="shared" si="15"/>
        <v>44443</v>
      </c>
      <c r="C248" s="248" t="str">
        <f t="shared" si="14"/>
        <v>49</v>
      </c>
      <c r="D248" s="249">
        <f t="shared" si="12"/>
        <v>7</v>
      </c>
      <c r="E248" s="260">
        <v>1</v>
      </c>
    </row>
    <row r="249" spans="1:5" hidden="1" outlineLevel="1">
      <c r="A249" s="246">
        <f t="shared" si="13"/>
        <v>9</v>
      </c>
      <c r="B249" s="247">
        <f t="shared" si="15"/>
        <v>44444</v>
      </c>
      <c r="C249" s="248" t="str">
        <f t="shared" si="14"/>
        <v>59</v>
      </c>
      <c r="D249" s="249" t="str">
        <f t="shared" si="12"/>
        <v>CN</v>
      </c>
      <c r="E249" s="260">
        <v>1</v>
      </c>
    </row>
    <row r="250" spans="1:5" hidden="1" outlineLevel="1">
      <c r="A250" s="246">
        <f t="shared" si="13"/>
        <v>9</v>
      </c>
      <c r="B250" s="247">
        <f t="shared" si="15"/>
        <v>44445</v>
      </c>
      <c r="C250" s="248" t="str">
        <f t="shared" si="14"/>
        <v>69</v>
      </c>
      <c r="D250" s="249">
        <f t="shared" si="12"/>
        <v>2</v>
      </c>
      <c r="E250" s="260">
        <v>2</v>
      </c>
    </row>
    <row r="251" spans="1:5" hidden="1" outlineLevel="1">
      <c r="A251" s="246">
        <f t="shared" si="13"/>
        <v>9</v>
      </c>
      <c r="B251" s="247">
        <f t="shared" si="15"/>
        <v>44446</v>
      </c>
      <c r="C251" s="248" t="str">
        <f t="shared" si="14"/>
        <v>79</v>
      </c>
      <c r="D251" s="249">
        <f t="shared" si="12"/>
        <v>3</v>
      </c>
      <c r="E251" s="260">
        <v>2</v>
      </c>
    </row>
    <row r="252" spans="1:5" hidden="1" outlineLevel="1">
      <c r="A252" s="246">
        <f t="shared" si="13"/>
        <v>9</v>
      </c>
      <c r="B252" s="247">
        <f t="shared" si="15"/>
        <v>44447</v>
      </c>
      <c r="C252" s="248" t="str">
        <f t="shared" si="14"/>
        <v>89</v>
      </c>
      <c r="D252" s="249">
        <f t="shared" si="12"/>
        <v>4</v>
      </c>
      <c r="E252" s="260">
        <v>2</v>
      </c>
    </row>
    <row r="253" spans="1:5" hidden="1" outlineLevel="1">
      <c r="A253" s="246">
        <f t="shared" si="13"/>
        <v>9</v>
      </c>
      <c r="B253" s="247">
        <f t="shared" si="15"/>
        <v>44448</v>
      </c>
      <c r="C253" s="248" t="str">
        <f t="shared" si="14"/>
        <v>99</v>
      </c>
      <c r="D253" s="249">
        <f t="shared" si="12"/>
        <v>5</v>
      </c>
      <c r="E253" s="260">
        <v>2</v>
      </c>
    </row>
    <row r="254" spans="1:5" hidden="1" outlineLevel="1">
      <c r="A254" s="246">
        <f t="shared" si="13"/>
        <v>9</v>
      </c>
      <c r="B254" s="247">
        <f t="shared" si="15"/>
        <v>44449</v>
      </c>
      <c r="C254" s="248" t="str">
        <f t="shared" si="14"/>
        <v>109</v>
      </c>
      <c r="D254" s="249">
        <f t="shared" si="12"/>
        <v>6</v>
      </c>
      <c r="E254" s="260">
        <v>2</v>
      </c>
    </row>
    <row r="255" spans="1:5" hidden="1" outlineLevel="1">
      <c r="A255" s="246">
        <f t="shared" si="13"/>
        <v>9</v>
      </c>
      <c r="B255" s="247">
        <f t="shared" si="15"/>
        <v>44450</v>
      </c>
      <c r="C255" s="248" t="str">
        <f t="shared" si="14"/>
        <v>119</v>
      </c>
      <c r="D255" s="249">
        <f t="shared" si="12"/>
        <v>7</v>
      </c>
      <c r="E255" s="260">
        <v>2</v>
      </c>
    </row>
    <row r="256" spans="1:5" hidden="1" outlineLevel="1">
      <c r="A256" s="246">
        <f t="shared" si="13"/>
        <v>9</v>
      </c>
      <c r="B256" s="247">
        <f t="shared" si="15"/>
        <v>44451</v>
      </c>
      <c r="C256" s="248" t="str">
        <f t="shared" si="14"/>
        <v>129</v>
      </c>
      <c r="D256" s="249" t="str">
        <f t="shared" si="12"/>
        <v>CN</v>
      </c>
      <c r="E256" s="260">
        <v>2</v>
      </c>
    </row>
    <row r="257" spans="1:5" hidden="1" outlineLevel="1">
      <c r="A257" s="246">
        <f t="shared" si="13"/>
        <v>9</v>
      </c>
      <c r="B257" s="247">
        <f t="shared" si="15"/>
        <v>44452</v>
      </c>
      <c r="C257" s="248" t="str">
        <f t="shared" si="14"/>
        <v>139</v>
      </c>
      <c r="D257" s="249">
        <f t="shared" si="12"/>
        <v>2</v>
      </c>
      <c r="E257" s="260">
        <v>3</v>
      </c>
    </row>
    <row r="258" spans="1:5" hidden="1" outlineLevel="1">
      <c r="A258" s="246">
        <f t="shared" si="13"/>
        <v>9</v>
      </c>
      <c r="B258" s="247">
        <f t="shared" si="15"/>
        <v>44453</v>
      </c>
      <c r="C258" s="248" t="str">
        <f t="shared" si="14"/>
        <v>149</v>
      </c>
      <c r="D258" s="249">
        <f t="shared" ref="D258:D321" si="16">IF(WEEKDAY(DATE(2021,MONTH(B258),DAY(B258)))=1,"CN",WEEKDAY(DATE(2021,MONTH(B258),DAY(B258))))</f>
        <v>3</v>
      </c>
      <c r="E258" s="260">
        <v>3</v>
      </c>
    </row>
    <row r="259" spans="1:5" hidden="1" outlineLevel="1">
      <c r="A259" s="246">
        <f t="shared" ref="A259:A322" si="17">+MONTH(B259)</f>
        <v>9</v>
      </c>
      <c r="B259" s="247">
        <f t="shared" si="15"/>
        <v>44454</v>
      </c>
      <c r="C259" s="248" t="str">
        <f t="shared" ref="C259:C322" si="18">+DAY(B259)&amp;A259</f>
        <v>159</v>
      </c>
      <c r="D259" s="249">
        <f t="shared" si="16"/>
        <v>4</v>
      </c>
      <c r="E259" s="260">
        <v>3</v>
      </c>
    </row>
    <row r="260" spans="1:5" hidden="1" outlineLevel="1">
      <c r="A260" s="246">
        <f t="shared" si="17"/>
        <v>9</v>
      </c>
      <c r="B260" s="247">
        <f t="shared" ref="B260:B323" si="19">+B259+1</f>
        <v>44455</v>
      </c>
      <c r="C260" s="248" t="str">
        <f t="shared" si="18"/>
        <v>169</v>
      </c>
      <c r="D260" s="249">
        <f t="shared" si="16"/>
        <v>5</v>
      </c>
      <c r="E260" s="260">
        <v>3</v>
      </c>
    </row>
    <row r="261" spans="1:5" hidden="1" outlineLevel="1">
      <c r="A261" s="246">
        <f t="shared" si="17"/>
        <v>9</v>
      </c>
      <c r="B261" s="247">
        <f t="shared" si="19"/>
        <v>44456</v>
      </c>
      <c r="C261" s="248" t="str">
        <f t="shared" si="18"/>
        <v>179</v>
      </c>
      <c r="D261" s="249">
        <f t="shared" si="16"/>
        <v>6</v>
      </c>
      <c r="E261" s="260">
        <v>3</v>
      </c>
    </row>
    <row r="262" spans="1:5" hidden="1" outlineLevel="1">
      <c r="A262" s="246">
        <f t="shared" si="17"/>
        <v>9</v>
      </c>
      <c r="B262" s="247">
        <f t="shared" si="19"/>
        <v>44457</v>
      </c>
      <c r="C262" s="248" t="str">
        <f t="shared" si="18"/>
        <v>189</v>
      </c>
      <c r="D262" s="249">
        <f t="shared" si="16"/>
        <v>7</v>
      </c>
      <c r="E262" s="260">
        <v>3</v>
      </c>
    </row>
    <row r="263" spans="1:5" hidden="1" outlineLevel="1">
      <c r="A263" s="246">
        <f t="shared" si="17"/>
        <v>9</v>
      </c>
      <c r="B263" s="247">
        <f t="shared" si="19"/>
        <v>44458</v>
      </c>
      <c r="C263" s="248" t="str">
        <f t="shared" si="18"/>
        <v>199</v>
      </c>
      <c r="D263" s="249" t="str">
        <f t="shared" si="16"/>
        <v>CN</v>
      </c>
      <c r="E263" s="260">
        <v>3</v>
      </c>
    </row>
    <row r="264" spans="1:5" hidden="1" outlineLevel="1">
      <c r="A264" s="246">
        <f t="shared" si="17"/>
        <v>9</v>
      </c>
      <c r="B264" s="247">
        <f t="shared" si="19"/>
        <v>44459</v>
      </c>
      <c r="C264" s="248" t="str">
        <f t="shared" si="18"/>
        <v>209</v>
      </c>
      <c r="D264" s="249">
        <f t="shared" si="16"/>
        <v>2</v>
      </c>
      <c r="E264" s="260">
        <v>4</v>
      </c>
    </row>
    <row r="265" spans="1:5" hidden="1" outlineLevel="1">
      <c r="A265" s="246">
        <f t="shared" si="17"/>
        <v>9</v>
      </c>
      <c r="B265" s="247">
        <f t="shared" si="19"/>
        <v>44460</v>
      </c>
      <c r="C265" s="248" t="str">
        <f t="shared" si="18"/>
        <v>219</v>
      </c>
      <c r="D265" s="249">
        <f t="shared" si="16"/>
        <v>3</v>
      </c>
      <c r="E265" s="260">
        <v>4</v>
      </c>
    </row>
    <row r="266" spans="1:5" hidden="1" outlineLevel="1">
      <c r="A266" s="246">
        <f t="shared" si="17"/>
        <v>9</v>
      </c>
      <c r="B266" s="247">
        <f t="shared" si="19"/>
        <v>44461</v>
      </c>
      <c r="C266" s="248" t="str">
        <f t="shared" si="18"/>
        <v>229</v>
      </c>
      <c r="D266" s="249">
        <f t="shared" si="16"/>
        <v>4</v>
      </c>
      <c r="E266" s="260">
        <v>4</v>
      </c>
    </row>
    <row r="267" spans="1:5" hidden="1" outlineLevel="1">
      <c r="A267" s="246">
        <f t="shared" si="17"/>
        <v>9</v>
      </c>
      <c r="B267" s="247">
        <f t="shared" si="19"/>
        <v>44462</v>
      </c>
      <c r="C267" s="248" t="str">
        <f t="shared" si="18"/>
        <v>239</v>
      </c>
      <c r="D267" s="249">
        <f t="shared" si="16"/>
        <v>5</v>
      </c>
      <c r="E267" s="260">
        <v>4</v>
      </c>
    </row>
    <row r="268" spans="1:5" hidden="1" outlineLevel="1">
      <c r="A268" s="246">
        <f t="shared" si="17"/>
        <v>9</v>
      </c>
      <c r="B268" s="247">
        <f t="shared" si="19"/>
        <v>44463</v>
      </c>
      <c r="C268" s="248" t="str">
        <f t="shared" si="18"/>
        <v>249</v>
      </c>
      <c r="D268" s="249">
        <f t="shared" si="16"/>
        <v>6</v>
      </c>
      <c r="E268" s="260">
        <v>4</v>
      </c>
    </row>
    <row r="269" spans="1:5" hidden="1" outlineLevel="1">
      <c r="A269" s="246">
        <f t="shared" si="17"/>
        <v>9</v>
      </c>
      <c r="B269" s="247">
        <f t="shared" si="19"/>
        <v>44464</v>
      </c>
      <c r="C269" s="248" t="str">
        <f t="shared" si="18"/>
        <v>259</v>
      </c>
      <c r="D269" s="249">
        <f t="shared" si="16"/>
        <v>7</v>
      </c>
      <c r="E269" s="260">
        <v>4</v>
      </c>
    </row>
    <row r="270" spans="1:5" hidden="1" outlineLevel="1">
      <c r="A270" s="246">
        <f t="shared" si="17"/>
        <v>9</v>
      </c>
      <c r="B270" s="247">
        <f t="shared" si="19"/>
        <v>44465</v>
      </c>
      <c r="C270" s="248" t="str">
        <f t="shared" si="18"/>
        <v>269</v>
      </c>
      <c r="D270" s="249" t="str">
        <f t="shared" si="16"/>
        <v>CN</v>
      </c>
      <c r="E270" s="260">
        <v>4</v>
      </c>
    </row>
    <row r="271" spans="1:5" hidden="1" outlineLevel="1">
      <c r="A271" s="246">
        <f t="shared" si="17"/>
        <v>9</v>
      </c>
      <c r="B271" s="247">
        <f t="shared" si="19"/>
        <v>44466</v>
      </c>
      <c r="C271" s="248" t="str">
        <f t="shared" si="18"/>
        <v>279</v>
      </c>
      <c r="D271" s="249">
        <f t="shared" si="16"/>
        <v>2</v>
      </c>
      <c r="E271" s="260">
        <v>5</v>
      </c>
    </row>
    <row r="272" spans="1:5" hidden="1" outlineLevel="1">
      <c r="A272" s="246">
        <f t="shared" si="17"/>
        <v>9</v>
      </c>
      <c r="B272" s="247">
        <f t="shared" si="19"/>
        <v>44467</v>
      </c>
      <c r="C272" s="248" t="str">
        <f t="shared" si="18"/>
        <v>289</v>
      </c>
      <c r="D272" s="249">
        <f t="shared" si="16"/>
        <v>3</v>
      </c>
      <c r="E272" s="260">
        <v>5</v>
      </c>
    </row>
    <row r="273" spans="1:5" hidden="1" outlineLevel="1">
      <c r="A273" s="246">
        <f t="shared" si="17"/>
        <v>9</v>
      </c>
      <c r="B273" s="247">
        <f t="shared" si="19"/>
        <v>44468</v>
      </c>
      <c r="C273" s="248" t="str">
        <f t="shared" si="18"/>
        <v>299</v>
      </c>
      <c r="D273" s="249">
        <f t="shared" si="16"/>
        <v>4</v>
      </c>
      <c r="E273" s="260">
        <v>5</v>
      </c>
    </row>
    <row r="274" spans="1:5" collapsed="1">
      <c r="A274" s="246">
        <f t="shared" si="17"/>
        <v>9</v>
      </c>
      <c r="B274" s="247">
        <f t="shared" si="19"/>
        <v>44469</v>
      </c>
      <c r="C274" s="248" t="str">
        <f t="shared" si="18"/>
        <v>309</v>
      </c>
      <c r="D274" s="249">
        <f t="shared" si="16"/>
        <v>5</v>
      </c>
      <c r="E274" s="260">
        <v>5</v>
      </c>
    </row>
    <row r="275" spans="1:5">
      <c r="A275" s="256">
        <f t="shared" si="17"/>
        <v>10</v>
      </c>
      <c r="B275" s="257">
        <f t="shared" si="19"/>
        <v>44470</v>
      </c>
      <c r="C275" s="258" t="str">
        <f t="shared" si="18"/>
        <v>110</v>
      </c>
      <c r="D275" s="259">
        <f t="shared" si="16"/>
        <v>6</v>
      </c>
      <c r="E275" s="256">
        <v>1</v>
      </c>
    </row>
    <row r="276" spans="1:5" hidden="1" outlineLevel="1">
      <c r="A276" s="246">
        <f t="shared" si="17"/>
        <v>10</v>
      </c>
      <c r="B276" s="247">
        <f t="shared" si="19"/>
        <v>44471</v>
      </c>
      <c r="C276" s="248" t="str">
        <f t="shared" si="18"/>
        <v>210</v>
      </c>
      <c r="D276" s="249">
        <f t="shared" si="16"/>
        <v>7</v>
      </c>
      <c r="E276" s="260">
        <v>1</v>
      </c>
    </row>
    <row r="277" spans="1:5" hidden="1" outlineLevel="1">
      <c r="A277" s="246">
        <f t="shared" si="17"/>
        <v>10</v>
      </c>
      <c r="B277" s="247">
        <f t="shared" si="19"/>
        <v>44472</v>
      </c>
      <c r="C277" s="248" t="str">
        <f t="shared" si="18"/>
        <v>310</v>
      </c>
      <c r="D277" s="249" t="str">
        <f t="shared" si="16"/>
        <v>CN</v>
      </c>
      <c r="E277" s="260">
        <v>1</v>
      </c>
    </row>
    <row r="278" spans="1:5" hidden="1" outlineLevel="1">
      <c r="A278" s="246">
        <f t="shared" si="17"/>
        <v>10</v>
      </c>
      <c r="B278" s="247">
        <f t="shared" si="19"/>
        <v>44473</v>
      </c>
      <c r="C278" s="248" t="str">
        <f t="shared" si="18"/>
        <v>410</v>
      </c>
      <c r="D278" s="249">
        <f t="shared" si="16"/>
        <v>2</v>
      </c>
      <c r="E278" s="260">
        <v>2</v>
      </c>
    </row>
    <row r="279" spans="1:5" hidden="1" outlineLevel="1">
      <c r="A279" s="246">
        <f t="shared" si="17"/>
        <v>10</v>
      </c>
      <c r="B279" s="247">
        <f t="shared" si="19"/>
        <v>44474</v>
      </c>
      <c r="C279" s="248" t="str">
        <f t="shared" si="18"/>
        <v>510</v>
      </c>
      <c r="D279" s="249">
        <f t="shared" si="16"/>
        <v>3</v>
      </c>
      <c r="E279" s="260">
        <v>2</v>
      </c>
    </row>
    <row r="280" spans="1:5" hidden="1" outlineLevel="1">
      <c r="A280" s="246">
        <f t="shared" si="17"/>
        <v>10</v>
      </c>
      <c r="B280" s="247">
        <f t="shared" si="19"/>
        <v>44475</v>
      </c>
      <c r="C280" s="248" t="str">
        <f t="shared" si="18"/>
        <v>610</v>
      </c>
      <c r="D280" s="249">
        <f t="shared" si="16"/>
        <v>4</v>
      </c>
      <c r="E280" s="260">
        <v>2</v>
      </c>
    </row>
    <row r="281" spans="1:5" hidden="1" outlineLevel="1">
      <c r="A281" s="246">
        <f t="shared" si="17"/>
        <v>10</v>
      </c>
      <c r="B281" s="247">
        <f t="shared" si="19"/>
        <v>44476</v>
      </c>
      <c r="C281" s="248" t="str">
        <f t="shared" si="18"/>
        <v>710</v>
      </c>
      <c r="D281" s="249">
        <f t="shared" si="16"/>
        <v>5</v>
      </c>
      <c r="E281" s="260">
        <v>2</v>
      </c>
    </row>
    <row r="282" spans="1:5" hidden="1" outlineLevel="1">
      <c r="A282" s="246">
        <f t="shared" si="17"/>
        <v>10</v>
      </c>
      <c r="B282" s="247">
        <f t="shared" si="19"/>
        <v>44477</v>
      </c>
      <c r="C282" s="248" t="str">
        <f t="shared" si="18"/>
        <v>810</v>
      </c>
      <c r="D282" s="249">
        <f t="shared" si="16"/>
        <v>6</v>
      </c>
      <c r="E282" s="260">
        <v>2</v>
      </c>
    </row>
    <row r="283" spans="1:5" hidden="1" outlineLevel="1">
      <c r="A283" s="246">
        <f t="shared" si="17"/>
        <v>10</v>
      </c>
      <c r="B283" s="247">
        <f t="shared" si="19"/>
        <v>44478</v>
      </c>
      <c r="C283" s="248" t="str">
        <f t="shared" si="18"/>
        <v>910</v>
      </c>
      <c r="D283" s="249">
        <f t="shared" si="16"/>
        <v>7</v>
      </c>
      <c r="E283" s="260">
        <v>2</v>
      </c>
    </row>
    <row r="284" spans="1:5" hidden="1" outlineLevel="1">
      <c r="A284" s="246">
        <f t="shared" si="17"/>
        <v>10</v>
      </c>
      <c r="B284" s="247">
        <f t="shared" si="19"/>
        <v>44479</v>
      </c>
      <c r="C284" s="248" t="str">
        <f t="shared" si="18"/>
        <v>1010</v>
      </c>
      <c r="D284" s="249" t="str">
        <f t="shared" si="16"/>
        <v>CN</v>
      </c>
      <c r="E284" s="260">
        <v>2</v>
      </c>
    </row>
    <row r="285" spans="1:5" hidden="1" outlineLevel="1">
      <c r="A285" s="246">
        <f t="shared" si="17"/>
        <v>10</v>
      </c>
      <c r="B285" s="247">
        <f t="shared" si="19"/>
        <v>44480</v>
      </c>
      <c r="C285" s="248" t="str">
        <f t="shared" si="18"/>
        <v>1110</v>
      </c>
      <c r="D285" s="249">
        <f t="shared" si="16"/>
        <v>2</v>
      </c>
      <c r="E285" s="260">
        <v>3</v>
      </c>
    </row>
    <row r="286" spans="1:5" hidden="1" outlineLevel="1">
      <c r="A286" s="246">
        <f t="shared" si="17"/>
        <v>10</v>
      </c>
      <c r="B286" s="247">
        <f t="shared" si="19"/>
        <v>44481</v>
      </c>
      <c r="C286" s="248" t="str">
        <f t="shared" si="18"/>
        <v>1210</v>
      </c>
      <c r="D286" s="249">
        <f t="shared" si="16"/>
        <v>3</v>
      </c>
      <c r="E286" s="260">
        <v>3</v>
      </c>
    </row>
    <row r="287" spans="1:5" hidden="1" outlineLevel="1">
      <c r="A287" s="246">
        <f t="shared" si="17"/>
        <v>10</v>
      </c>
      <c r="B287" s="247">
        <f t="shared" si="19"/>
        <v>44482</v>
      </c>
      <c r="C287" s="248" t="str">
        <f t="shared" si="18"/>
        <v>1310</v>
      </c>
      <c r="D287" s="249">
        <f t="shared" si="16"/>
        <v>4</v>
      </c>
      <c r="E287" s="260">
        <v>3</v>
      </c>
    </row>
    <row r="288" spans="1:5" hidden="1" outlineLevel="1">
      <c r="A288" s="246">
        <f t="shared" si="17"/>
        <v>10</v>
      </c>
      <c r="B288" s="247">
        <f t="shared" si="19"/>
        <v>44483</v>
      </c>
      <c r="C288" s="248" t="str">
        <f t="shared" si="18"/>
        <v>1410</v>
      </c>
      <c r="D288" s="249">
        <f t="shared" si="16"/>
        <v>5</v>
      </c>
      <c r="E288" s="260">
        <v>3</v>
      </c>
    </row>
    <row r="289" spans="1:5" hidden="1" outlineLevel="1">
      <c r="A289" s="246">
        <f t="shared" si="17"/>
        <v>10</v>
      </c>
      <c r="B289" s="247">
        <f t="shared" si="19"/>
        <v>44484</v>
      </c>
      <c r="C289" s="248" t="str">
        <f t="shared" si="18"/>
        <v>1510</v>
      </c>
      <c r="D289" s="249">
        <f t="shared" si="16"/>
        <v>6</v>
      </c>
      <c r="E289" s="260">
        <v>3</v>
      </c>
    </row>
    <row r="290" spans="1:5" hidden="1" outlineLevel="1">
      <c r="A290" s="246">
        <f t="shared" si="17"/>
        <v>10</v>
      </c>
      <c r="B290" s="247">
        <f t="shared" si="19"/>
        <v>44485</v>
      </c>
      <c r="C290" s="248" t="str">
        <f t="shared" si="18"/>
        <v>1610</v>
      </c>
      <c r="D290" s="249">
        <f t="shared" si="16"/>
        <v>7</v>
      </c>
      <c r="E290" s="260">
        <v>3</v>
      </c>
    </row>
    <row r="291" spans="1:5" hidden="1" outlineLevel="1">
      <c r="A291" s="246">
        <f t="shared" si="17"/>
        <v>10</v>
      </c>
      <c r="B291" s="247">
        <f t="shared" si="19"/>
        <v>44486</v>
      </c>
      <c r="C291" s="248" t="str">
        <f t="shared" si="18"/>
        <v>1710</v>
      </c>
      <c r="D291" s="249" t="str">
        <f t="shared" si="16"/>
        <v>CN</v>
      </c>
      <c r="E291" s="260">
        <v>3</v>
      </c>
    </row>
    <row r="292" spans="1:5" hidden="1" outlineLevel="1">
      <c r="A292" s="246">
        <f t="shared" si="17"/>
        <v>10</v>
      </c>
      <c r="B292" s="247">
        <f t="shared" si="19"/>
        <v>44487</v>
      </c>
      <c r="C292" s="248" t="str">
        <f t="shared" si="18"/>
        <v>1810</v>
      </c>
      <c r="D292" s="249">
        <f t="shared" si="16"/>
        <v>2</v>
      </c>
      <c r="E292" s="260">
        <v>4</v>
      </c>
    </row>
    <row r="293" spans="1:5" hidden="1" outlineLevel="1">
      <c r="A293" s="246">
        <f t="shared" si="17"/>
        <v>10</v>
      </c>
      <c r="B293" s="247">
        <f t="shared" si="19"/>
        <v>44488</v>
      </c>
      <c r="C293" s="248" t="str">
        <f t="shared" si="18"/>
        <v>1910</v>
      </c>
      <c r="D293" s="249">
        <f t="shared" si="16"/>
        <v>3</v>
      </c>
      <c r="E293" s="260">
        <v>4</v>
      </c>
    </row>
    <row r="294" spans="1:5" hidden="1" outlineLevel="1">
      <c r="A294" s="246">
        <f t="shared" si="17"/>
        <v>10</v>
      </c>
      <c r="B294" s="247">
        <f t="shared" si="19"/>
        <v>44489</v>
      </c>
      <c r="C294" s="248" t="str">
        <f t="shared" si="18"/>
        <v>2010</v>
      </c>
      <c r="D294" s="249">
        <f t="shared" si="16"/>
        <v>4</v>
      </c>
      <c r="E294" s="260">
        <v>4</v>
      </c>
    </row>
    <row r="295" spans="1:5" hidden="1" outlineLevel="1">
      <c r="A295" s="246">
        <f t="shared" si="17"/>
        <v>10</v>
      </c>
      <c r="B295" s="247">
        <f t="shared" si="19"/>
        <v>44490</v>
      </c>
      <c r="C295" s="248" t="str">
        <f t="shared" si="18"/>
        <v>2110</v>
      </c>
      <c r="D295" s="249">
        <f t="shared" si="16"/>
        <v>5</v>
      </c>
      <c r="E295" s="260">
        <v>4</v>
      </c>
    </row>
    <row r="296" spans="1:5" hidden="1" outlineLevel="1">
      <c r="A296" s="246">
        <f t="shared" si="17"/>
        <v>10</v>
      </c>
      <c r="B296" s="247">
        <f t="shared" si="19"/>
        <v>44491</v>
      </c>
      <c r="C296" s="248" t="str">
        <f t="shared" si="18"/>
        <v>2210</v>
      </c>
      <c r="D296" s="249">
        <f t="shared" si="16"/>
        <v>6</v>
      </c>
      <c r="E296" s="260">
        <v>4</v>
      </c>
    </row>
    <row r="297" spans="1:5" hidden="1" outlineLevel="1">
      <c r="A297" s="246">
        <f t="shared" si="17"/>
        <v>10</v>
      </c>
      <c r="B297" s="247">
        <f t="shared" si="19"/>
        <v>44492</v>
      </c>
      <c r="C297" s="248" t="str">
        <f t="shared" si="18"/>
        <v>2310</v>
      </c>
      <c r="D297" s="249">
        <f t="shared" si="16"/>
        <v>7</v>
      </c>
      <c r="E297" s="260">
        <v>4</v>
      </c>
    </row>
    <row r="298" spans="1:5" hidden="1" outlineLevel="1">
      <c r="A298" s="246">
        <f t="shared" si="17"/>
        <v>10</v>
      </c>
      <c r="B298" s="247">
        <f t="shared" si="19"/>
        <v>44493</v>
      </c>
      <c r="C298" s="248" t="str">
        <f t="shared" si="18"/>
        <v>2410</v>
      </c>
      <c r="D298" s="249" t="str">
        <f t="shared" si="16"/>
        <v>CN</v>
      </c>
      <c r="E298" s="260">
        <v>4</v>
      </c>
    </row>
    <row r="299" spans="1:5" hidden="1" outlineLevel="1">
      <c r="A299" s="246">
        <f t="shared" si="17"/>
        <v>10</v>
      </c>
      <c r="B299" s="247">
        <f t="shared" si="19"/>
        <v>44494</v>
      </c>
      <c r="C299" s="248" t="str">
        <f t="shared" si="18"/>
        <v>2510</v>
      </c>
      <c r="D299" s="249">
        <f t="shared" si="16"/>
        <v>2</v>
      </c>
      <c r="E299" s="260">
        <v>5</v>
      </c>
    </row>
    <row r="300" spans="1:5" hidden="1" outlineLevel="1">
      <c r="A300" s="246">
        <f t="shared" si="17"/>
        <v>10</v>
      </c>
      <c r="B300" s="247">
        <f t="shared" si="19"/>
        <v>44495</v>
      </c>
      <c r="C300" s="248" t="str">
        <f t="shared" si="18"/>
        <v>2610</v>
      </c>
      <c r="D300" s="249">
        <f t="shared" si="16"/>
        <v>3</v>
      </c>
      <c r="E300" s="260">
        <v>5</v>
      </c>
    </row>
    <row r="301" spans="1:5" hidden="1" outlineLevel="1">
      <c r="A301" s="246">
        <f t="shared" si="17"/>
        <v>10</v>
      </c>
      <c r="B301" s="247">
        <f t="shared" si="19"/>
        <v>44496</v>
      </c>
      <c r="C301" s="248" t="str">
        <f t="shared" si="18"/>
        <v>2710</v>
      </c>
      <c r="D301" s="249">
        <f t="shared" si="16"/>
        <v>4</v>
      </c>
      <c r="E301" s="260">
        <v>5</v>
      </c>
    </row>
    <row r="302" spans="1:5" hidden="1" outlineLevel="1">
      <c r="A302" s="246">
        <f t="shared" si="17"/>
        <v>10</v>
      </c>
      <c r="B302" s="247">
        <f t="shared" si="19"/>
        <v>44497</v>
      </c>
      <c r="C302" s="248" t="str">
        <f t="shared" si="18"/>
        <v>2810</v>
      </c>
      <c r="D302" s="249">
        <f t="shared" si="16"/>
        <v>5</v>
      </c>
      <c r="E302" s="260">
        <v>5</v>
      </c>
    </row>
    <row r="303" spans="1:5" hidden="1" outlineLevel="1">
      <c r="A303" s="246">
        <f t="shared" si="17"/>
        <v>10</v>
      </c>
      <c r="B303" s="247">
        <f t="shared" si="19"/>
        <v>44498</v>
      </c>
      <c r="C303" s="248" t="str">
        <f t="shared" si="18"/>
        <v>2910</v>
      </c>
      <c r="D303" s="249">
        <f t="shared" si="16"/>
        <v>6</v>
      </c>
      <c r="E303" s="260">
        <v>5</v>
      </c>
    </row>
    <row r="304" spans="1:5" hidden="1" outlineLevel="1">
      <c r="A304" s="246">
        <f t="shared" si="17"/>
        <v>10</v>
      </c>
      <c r="B304" s="247">
        <f t="shared" si="19"/>
        <v>44499</v>
      </c>
      <c r="C304" s="248" t="str">
        <f t="shared" si="18"/>
        <v>3010</v>
      </c>
      <c r="D304" s="249">
        <f t="shared" si="16"/>
        <v>7</v>
      </c>
      <c r="E304" s="260">
        <v>5</v>
      </c>
    </row>
    <row r="305" spans="1:5" collapsed="1">
      <c r="A305" s="246">
        <f t="shared" si="17"/>
        <v>10</v>
      </c>
      <c r="B305" s="247">
        <f t="shared" si="19"/>
        <v>44500</v>
      </c>
      <c r="C305" s="248" t="str">
        <f t="shared" si="18"/>
        <v>3110</v>
      </c>
      <c r="D305" s="249" t="str">
        <f t="shared" si="16"/>
        <v>CN</v>
      </c>
      <c r="E305" s="260">
        <v>5</v>
      </c>
    </row>
    <row r="306" spans="1:5">
      <c r="A306" s="256">
        <f t="shared" si="17"/>
        <v>11</v>
      </c>
      <c r="B306" s="257">
        <f t="shared" si="19"/>
        <v>44501</v>
      </c>
      <c r="C306" s="258" t="str">
        <f t="shared" si="18"/>
        <v>111</v>
      </c>
      <c r="D306" s="259">
        <f t="shared" si="16"/>
        <v>2</v>
      </c>
      <c r="E306" s="256">
        <v>1</v>
      </c>
    </row>
    <row r="307" spans="1:5" hidden="1" outlineLevel="1">
      <c r="A307" s="246">
        <f t="shared" si="17"/>
        <v>11</v>
      </c>
      <c r="B307" s="247">
        <f t="shared" si="19"/>
        <v>44502</v>
      </c>
      <c r="C307" s="248" t="str">
        <f t="shared" si="18"/>
        <v>211</v>
      </c>
      <c r="D307" s="249">
        <f t="shared" si="16"/>
        <v>3</v>
      </c>
      <c r="E307" s="260">
        <v>1</v>
      </c>
    </row>
    <row r="308" spans="1:5" hidden="1" outlineLevel="1">
      <c r="A308" s="246">
        <f t="shared" si="17"/>
        <v>11</v>
      </c>
      <c r="B308" s="247">
        <f t="shared" si="19"/>
        <v>44503</v>
      </c>
      <c r="C308" s="248" t="str">
        <f t="shared" si="18"/>
        <v>311</v>
      </c>
      <c r="D308" s="249">
        <f t="shared" si="16"/>
        <v>4</v>
      </c>
      <c r="E308" s="260">
        <v>1</v>
      </c>
    </row>
    <row r="309" spans="1:5" hidden="1" outlineLevel="1">
      <c r="A309" s="246">
        <f t="shared" si="17"/>
        <v>11</v>
      </c>
      <c r="B309" s="247">
        <f t="shared" si="19"/>
        <v>44504</v>
      </c>
      <c r="C309" s="248" t="str">
        <f t="shared" si="18"/>
        <v>411</v>
      </c>
      <c r="D309" s="249">
        <f t="shared" si="16"/>
        <v>5</v>
      </c>
      <c r="E309" s="260">
        <v>1</v>
      </c>
    </row>
    <row r="310" spans="1:5" hidden="1" outlineLevel="1">
      <c r="A310" s="246">
        <f t="shared" si="17"/>
        <v>11</v>
      </c>
      <c r="B310" s="247">
        <f t="shared" si="19"/>
        <v>44505</v>
      </c>
      <c r="C310" s="248" t="str">
        <f t="shared" si="18"/>
        <v>511</v>
      </c>
      <c r="D310" s="249">
        <f t="shared" si="16"/>
        <v>6</v>
      </c>
      <c r="E310" s="260">
        <v>1</v>
      </c>
    </row>
    <row r="311" spans="1:5" hidden="1" outlineLevel="1">
      <c r="A311" s="246">
        <f t="shared" si="17"/>
        <v>11</v>
      </c>
      <c r="B311" s="247">
        <f t="shared" si="19"/>
        <v>44506</v>
      </c>
      <c r="C311" s="248" t="str">
        <f t="shared" si="18"/>
        <v>611</v>
      </c>
      <c r="D311" s="249">
        <f t="shared" si="16"/>
        <v>7</v>
      </c>
      <c r="E311" s="260">
        <v>1</v>
      </c>
    </row>
    <row r="312" spans="1:5" hidden="1" outlineLevel="1">
      <c r="A312" s="246">
        <f t="shared" si="17"/>
        <v>11</v>
      </c>
      <c r="B312" s="247">
        <f t="shared" si="19"/>
        <v>44507</v>
      </c>
      <c r="C312" s="248" t="str">
        <f t="shared" si="18"/>
        <v>711</v>
      </c>
      <c r="D312" s="249" t="str">
        <f t="shared" si="16"/>
        <v>CN</v>
      </c>
      <c r="E312" s="260">
        <v>1</v>
      </c>
    </row>
    <row r="313" spans="1:5" hidden="1" outlineLevel="1">
      <c r="A313" s="246">
        <f t="shared" si="17"/>
        <v>11</v>
      </c>
      <c r="B313" s="247">
        <f t="shared" si="19"/>
        <v>44508</v>
      </c>
      <c r="C313" s="248" t="str">
        <f t="shared" si="18"/>
        <v>811</v>
      </c>
      <c r="D313" s="249">
        <f t="shared" si="16"/>
        <v>2</v>
      </c>
      <c r="E313" s="260">
        <v>2</v>
      </c>
    </row>
    <row r="314" spans="1:5" hidden="1" outlineLevel="1">
      <c r="A314" s="246">
        <f t="shared" si="17"/>
        <v>11</v>
      </c>
      <c r="B314" s="247">
        <f t="shared" si="19"/>
        <v>44509</v>
      </c>
      <c r="C314" s="248" t="str">
        <f t="shared" si="18"/>
        <v>911</v>
      </c>
      <c r="D314" s="249">
        <f t="shared" si="16"/>
        <v>3</v>
      </c>
      <c r="E314" s="260">
        <v>2</v>
      </c>
    </row>
    <row r="315" spans="1:5" hidden="1" outlineLevel="1">
      <c r="A315" s="246">
        <f t="shared" si="17"/>
        <v>11</v>
      </c>
      <c r="B315" s="247">
        <f t="shared" si="19"/>
        <v>44510</v>
      </c>
      <c r="C315" s="248" t="str">
        <f t="shared" si="18"/>
        <v>1011</v>
      </c>
      <c r="D315" s="249">
        <f t="shared" si="16"/>
        <v>4</v>
      </c>
      <c r="E315" s="260">
        <v>2</v>
      </c>
    </row>
    <row r="316" spans="1:5" hidden="1" outlineLevel="1">
      <c r="A316" s="246">
        <f t="shared" si="17"/>
        <v>11</v>
      </c>
      <c r="B316" s="247">
        <f t="shared" si="19"/>
        <v>44511</v>
      </c>
      <c r="C316" s="248" t="str">
        <f t="shared" si="18"/>
        <v>1111</v>
      </c>
      <c r="D316" s="249">
        <f t="shared" si="16"/>
        <v>5</v>
      </c>
      <c r="E316" s="260">
        <v>2</v>
      </c>
    </row>
    <row r="317" spans="1:5" hidden="1" outlineLevel="1">
      <c r="A317" s="246">
        <f t="shared" si="17"/>
        <v>11</v>
      </c>
      <c r="B317" s="247">
        <f t="shared" si="19"/>
        <v>44512</v>
      </c>
      <c r="C317" s="248" t="str">
        <f t="shared" si="18"/>
        <v>1211</v>
      </c>
      <c r="D317" s="249">
        <f t="shared" si="16"/>
        <v>6</v>
      </c>
      <c r="E317" s="260">
        <v>2</v>
      </c>
    </row>
    <row r="318" spans="1:5" hidden="1" outlineLevel="1">
      <c r="A318" s="246">
        <f t="shared" si="17"/>
        <v>11</v>
      </c>
      <c r="B318" s="247">
        <f t="shared" si="19"/>
        <v>44513</v>
      </c>
      <c r="C318" s="248" t="str">
        <f t="shared" si="18"/>
        <v>1311</v>
      </c>
      <c r="D318" s="249">
        <f t="shared" si="16"/>
        <v>7</v>
      </c>
      <c r="E318" s="260">
        <v>2</v>
      </c>
    </row>
    <row r="319" spans="1:5" hidden="1" outlineLevel="1">
      <c r="A319" s="246">
        <f t="shared" si="17"/>
        <v>11</v>
      </c>
      <c r="B319" s="247">
        <f t="shared" si="19"/>
        <v>44514</v>
      </c>
      <c r="C319" s="248" t="str">
        <f t="shared" si="18"/>
        <v>1411</v>
      </c>
      <c r="D319" s="249" t="str">
        <f t="shared" si="16"/>
        <v>CN</v>
      </c>
      <c r="E319" s="260">
        <v>2</v>
      </c>
    </row>
    <row r="320" spans="1:5" hidden="1" outlineLevel="1">
      <c r="A320" s="246">
        <f t="shared" si="17"/>
        <v>11</v>
      </c>
      <c r="B320" s="247">
        <f t="shared" si="19"/>
        <v>44515</v>
      </c>
      <c r="C320" s="248" t="str">
        <f t="shared" si="18"/>
        <v>1511</v>
      </c>
      <c r="D320" s="249">
        <f t="shared" si="16"/>
        <v>2</v>
      </c>
      <c r="E320" s="260">
        <v>3</v>
      </c>
    </row>
    <row r="321" spans="1:5" hidden="1" outlineLevel="1">
      <c r="A321" s="246">
        <f t="shared" si="17"/>
        <v>11</v>
      </c>
      <c r="B321" s="247">
        <f t="shared" si="19"/>
        <v>44516</v>
      </c>
      <c r="C321" s="248" t="str">
        <f t="shared" si="18"/>
        <v>1611</v>
      </c>
      <c r="D321" s="249">
        <f t="shared" si="16"/>
        <v>3</v>
      </c>
      <c r="E321" s="260">
        <v>3</v>
      </c>
    </row>
    <row r="322" spans="1:5" hidden="1" outlineLevel="1">
      <c r="A322" s="246">
        <f t="shared" si="17"/>
        <v>11</v>
      </c>
      <c r="B322" s="247">
        <f t="shared" si="19"/>
        <v>44517</v>
      </c>
      <c r="C322" s="248" t="str">
        <f t="shared" si="18"/>
        <v>1711</v>
      </c>
      <c r="D322" s="249">
        <f t="shared" ref="D322:D366" si="20">IF(WEEKDAY(DATE(2021,MONTH(B322),DAY(B322)))=1,"CN",WEEKDAY(DATE(2021,MONTH(B322),DAY(B322))))</f>
        <v>4</v>
      </c>
      <c r="E322" s="260">
        <v>3</v>
      </c>
    </row>
    <row r="323" spans="1:5" hidden="1" outlineLevel="1">
      <c r="A323" s="246">
        <f t="shared" ref="A323:A366" si="21">+MONTH(B323)</f>
        <v>11</v>
      </c>
      <c r="B323" s="247">
        <f t="shared" si="19"/>
        <v>44518</v>
      </c>
      <c r="C323" s="248" t="str">
        <f t="shared" ref="C323:C366" si="22">+DAY(B323)&amp;A323</f>
        <v>1811</v>
      </c>
      <c r="D323" s="249">
        <f t="shared" si="20"/>
        <v>5</v>
      </c>
      <c r="E323" s="260">
        <v>3</v>
      </c>
    </row>
    <row r="324" spans="1:5" hidden="1" outlineLevel="1">
      <c r="A324" s="246">
        <f t="shared" si="21"/>
        <v>11</v>
      </c>
      <c r="B324" s="247">
        <f t="shared" ref="B324:B366" si="23">+B323+1</f>
        <v>44519</v>
      </c>
      <c r="C324" s="248" t="str">
        <f t="shared" si="22"/>
        <v>1911</v>
      </c>
      <c r="D324" s="249">
        <f t="shared" si="20"/>
        <v>6</v>
      </c>
      <c r="E324" s="260">
        <v>3</v>
      </c>
    </row>
    <row r="325" spans="1:5" hidden="1" outlineLevel="1">
      <c r="A325" s="246">
        <f t="shared" si="21"/>
        <v>11</v>
      </c>
      <c r="B325" s="247">
        <f t="shared" si="23"/>
        <v>44520</v>
      </c>
      <c r="C325" s="248" t="str">
        <f t="shared" si="22"/>
        <v>2011</v>
      </c>
      <c r="D325" s="249">
        <f t="shared" si="20"/>
        <v>7</v>
      </c>
      <c r="E325" s="260">
        <v>3</v>
      </c>
    </row>
    <row r="326" spans="1:5" hidden="1" outlineLevel="1">
      <c r="A326" s="246">
        <f t="shared" si="21"/>
        <v>11</v>
      </c>
      <c r="B326" s="247">
        <f t="shared" si="23"/>
        <v>44521</v>
      </c>
      <c r="C326" s="248" t="str">
        <f t="shared" si="22"/>
        <v>2111</v>
      </c>
      <c r="D326" s="249" t="str">
        <f t="shared" si="20"/>
        <v>CN</v>
      </c>
      <c r="E326" s="260">
        <v>3</v>
      </c>
    </row>
    <row r="327" spans="1:5" hidden="1" outlineLevel="1">
      <c r="A327" s="246">
        <f t="shared" si="21"/>
        <v>11</v>
      </c>
      <c r="B327" s="247">
        <f t="shared" si="23"/>
        <v>44522</v>
      </c>
      <c r="C327" s="248" t="str">
        <f t="shared" si="22"/>
        <v>2211</v>
      </c>
      <c r="D327" s="249">
        <f t="shared" si="20"/>
        <v>2</v>
      </c>
      <c r="E327" s="260">
        <v>4</v>
      </c>
    </row>
    <row r="328" spans="1:5" hidden="1" outlineLevel="1">
      <c r="A328" s="246">
        <f t="shared" si="21"/>
        <v>11</v>
      </c>
      <c r="B328" s="247">
        <f t="shared" si="23"/>
        <v>44523</v>
      </c>
      <c r="C328" s="248" t="str">
        <f t="shared" si="22"/>
        <v>2311</v>
      </c>
      <c r="D328" s="249">
        <f t="shared" si="20"/>
        <v>3</v>
      </c>
      <c r="E328" s="260">
        <v>4</v>
      </c>
    </row>
    <row r="329" spans="1:5" hidden="1" outlineLevel="1">
      <c r="A329" s="246">
        <f t="shared" si="21"/>
        <v>11</v>
      </c>
      <c r="B329" s="247">
        <f t="shared" si="23"/>
        <v>44524</v>
      </c>
      <c r="C329" s="248" t="str">
        <f t="shared" si="22"/>
        <v>2411</v>
      </c>
      <c r="D329" s="249">
        <f t="shared" si="20"/>
        <v>4</v>
      </c>
      <c r="E329" s="260">
        <v>4</v>
      </c>
    </row>
    <row r="330" spans="1:5" hidden="1" outlineLevel="1">
      <c r="A330" s="246">
        <f t="shared" si="21"/>
        <v>11</v>
      </c>
      <c r="B330" s="247">
        <f t="shared" si="23"/>
        <v>44525</v>
      </c>
      <c r="C330" s="248" t="str">
        <f t="shared" si="22"/>
        <v>2511</v>
      </c>
      <c r="D330" s="249">
        <f t="shared" si="20"/>
        <v>5</v>
      </c>
      <c r="E330" s="260">
        <v>4</v>
      </c>
    </row>
    <row r="331" spans="1:5" hidden="1" outlineLevel="1">
      <c r="A331" s="246">
        <f t="shared" si="21"/>
        <v>11</v>
      </c>
      <c r="B331" s="247">
        <f t="shared" si="23"/>
        <v>44526</v>
      </c>
      <c r="C331" s="248" t="str">
        <f t="shared" si="22"/>
        <v>2611</v>
      </c>
      <c r="D331" s="249">
        <f t="shared" si="20"/>
        <v>6</v>
      </c>
      <c r="E331" s="260">
        <v>4</v>
      </c>
    </row>
    <row r="332" spans="1:5" hidden="1" outlineLevel="1">
      <c r="A332" s="246">
        <f t="shared" si="21"/>
        <v>11</v>
      </c>
      <c r="B332" s="247">
        <f t="shared" si="23"/>
        <v>44527</v>
      </c>
      <c r="C332" s="248" t="str">
        <f t="shared" si="22"/>
        <v>2711</v>
      </c>
      <c r="D332" s="249">
        <f t="shared" si="20"/>
        <v>7</v>
      </c>
      <c r="E332" s="260">
        <v>4</v>
      </c>
    </row>
    <row r="333" spans="1:5" hidden="1" outlineLevel="1">
      <c r="A333" s="246">
        <f t="shared" si="21"/>
        <v>11</v>
      </c>
      <c r="B333" s="247">
        <f t="shared" si="23"/>
        <v>44528</v>
      </c>
      <c r="C333" s="248" t="str">
        <f t="shared" si="22"/>
        <v>2811</v>
      </c>
      <c r="D333" s="249" t="str">
        <f t="shared" si="20"/>
        <v>CN</v>
      </c>
      <c r="E333" s="260">
        <v>4</v>
      </c>
    </row>
    <row r="334" spans="1:5" hidden="1" outlineLevel="1">
      <c r="A334" s="246">
        <f t="shared" si="21"/>
        <v>11</v>
      </c>
      <c r="B334" s="247">
        <f t="shared" si="23"/>
        <v>44529</v>
      </c>
      <c r="C334" s="248" t="str">
        <f t="shared" si="22"/>
        <v>2911</v>
      </c>
      <c r="D334" s="249">
        <f t="shared" si="20"/>
        <v>2</v>
      </c>
      <c r="E334" s="260">
        <v>5</v>
      </c>
    </row>
    <row r="335" spans="1:5" collapsed="1">
      <c r="A335" s="246">
        <f t="shared" si="21"/>
        <v>11</v>
      </c>
      <c r="B335" s="247">
        <f t="shared" si="23"/>
        <v>44530</v>
      </c>
      <c r="C335" s="248" t="str">
        <f t="shared" si="22"/>
        <v>3011</v>
      </c>
      <c r="D335" s="249">
        <f t="shared" si="20"/>
        <v>3</v>
      </c>
      <c r="E335" s="260">
        <v>5</v>
      </c>
    </row>
    <row r="336" spans="1:5">
      <c r="A336" s="256">
        <f t="shared" si="21"/>
        <v>12</v>
      </c>
      <c r="B336" s="257">
        <f t="shared" si="23"/>
        <v>44531</v>
      </c>
      <c r="C336" s="258" t="str">
        <f t="shared" si="22"/>
        <v>112</v>
      </c>
      <c r="D336" s="259">
        <f t="shared" si="20"/>
        <v>4</v>
      </c>
      <c r="E336" s="256">
        <v>1</v>
      </c>
    </row>
    <row r="337" spans="1:5" hidden="1" outlineLevel="1">
      <c r="A337" s="246">
        <f t="shared" si="21"/>
        <v>12</v>
      </c>
      <c r="B337" s="247">
        <f t="shared" si="23"/>
        <v>44532</v>
      </c>
      <c r="C337" s="248" t="str">
        <f t="shared" si="22"/>
        <v>212</v>
      </c>
      <c r="D337" s="249">
        <f t="shared" si="20"/>
        <v>5</v>
      </c>
      <c r="E337" s="260">
        <v>1</v>
      </c>
    </row>
    <row r="338" spans="1:5" hidden="1" outlineLevel="1">
      <c r="A338" s="246">
        <f t="shared" si="21"/>
        <v>12</v>
      </c>
      <c r="B338" s="247">
        <f t="shared" si="23"/>
        <v>44533</v>
      </c>
      <c r="C338" s="248" t="str">
        <f t="shared" si="22"/>
        <v>312</v>
      </c>
      <c r="D338" s="249">
        <f t="shared" si="20"/>
        <v>6</v>
      </c>
      <c r="E338" s="260">
        <v>1</v>
      </c>
    </row>
    <row r="339" spans="1:5" hidden="1" outlineLevel="1">
      <c r="A339" s="246">
        <f t="shared" si="21"/>
        <v>12</v>
      </c>
      <c r="B339" s="247">
        <f t="shared" si="23"/>
        <v>44534</v>
      </c>
      <c r="C339" s="248" t="str">
        <f t="shared" si="22"/>
        <v>412</v>
      </c>
      <c r="D339" s="249">
        <f t="shared" si="20"/>
        <v>7</v>
      </c>
      <c r="E339" s="260">
        <v>1</v>
      </c>
    </row>
    <row r="340" spans="1:5" hidden="1" outlineLevel="1">
      <c r="A340" s="246">
        <f t="shared" si="21"/>
        <v>12</v>
      </c>
      <c r="B340" s="247">
        <f t="shared" si="23"/>
        <v>44535</v>
      </c>
      <c r="C340" s="248" t="str">
        <f t="shared" si="22"/>
        <v>512</v>
      </c>
      <c r="D340" s="249" t="str">
        <f t="shared" si="20"/>
        <v>CN</v>
      </c>
      <c r="E340" s="260">
        <v>1</v>
      </c>
    </row>
    <row r="341" spans="1:5" hidden="1" outlineLevel="1">
      <c r="A341" s="246">
        <f t="shared" si="21"/>
        <v>12</v>
      </c>
      <c r="B341" s="247">
        <f t="shared" si="23"/>
        <v>44536</v>
      </c>
      <c r="C341" s="248" t="str">
        <f t="shared" si="22"/>
        <v>612</v>
      </c>
      <c r="D341" s="249">
        <f t="shared" si="20"/>
        <v>2</v>
      </c>
      <c r="E341" s="260">
        <v>2</v>
      </c>
    </row>
    <row r="342" spans="1:5" hidden="1" outlineLevel="1">
      <c r="A342" s="246">
        <f t="shared" si="21"/>
        <v>12</v>
      </c>
      <c r="B342" s="247">
        <f t="shared" si="23"/>
        <v>44537</v>
      </c>
      <c r="C342" s="248" t="str">
        <f t="shared" si="22"/>
        <v>712</v>
      </c>
      <c r="D342" s="249">
        <f t="shared" si="20"/>
        <v>3</v>
      </c>
      <c r="E342" s="260">
        <v>2</v>
      </c>
    </row>
    <row r="343" spans="1:5" hidden="1" outlineLevel="1">
      <c r="A343" s="246">
        <f t="shared" si="21"/>
        <v>12</v>
      </c>
      <c r="B343" s="247">
        <f t="shared" si="23"/>
        <v>44538</v>
      </c>
      <c r="C343" s="248" t="str">
        <f t="shared" si="22"/>
        <v>812</v>
      </c>
      <c r="D343" s="249">
        <f t="shared" si="20"/>
        <v>4</v>
      </c>
      <c r="E343" s="260">
        <v>2</v>
      </c>
    </row>
    <row r="344" spans="1:5" hidden="1" outlineLevel="1">
      <c r="A344" s="246">
        <f t="shared" si="21"/>
        <v>12</v>
      </c>
      <c r="B344" s="247">
        <f t="shared" si="23"/>
        <v>44539</v>
      </c>
      <c r="C344" s="248" t="str">
        <f t="shared" si="22"/>
        <v>912</v>
      </c>
      <c r="D344" s="249">
        <f t="shared" si="20"/>
        <v>5</v>
      </c>
      <c r="E344" s="260">
        <v>2</v>
      </c>
    </row>
    <row r="345" spans="1:5" hidden="1" outlineLevel="1">
      <c r="A345" s="246">
        <f t="shared" si="21"/>
        <v>12</v>
      </c>
      <c r="B345" s="247">
        <f t="shared" si="23"/>
        <v>44540</v>
      </c>
      <c r="C345" s="248" t="str">
        <f t="shared" si="22"/>
        <v>1012</v>
      </c>
      <c r="D345" s="249">
        <f t="shared" si="20"/>
        <v>6</v>
      </c>
      <c r="E345" s="260">
        <v>2</v>
      </c>
    </row>
    <row r="346" spans="1:5" hidden="1" outlineLevel="1">
      <c r="A346" s="246">
        <f t="shared" si="21"/>
        <v>12</v>
      </c>
      <c r="B346" s="247">
        <f t="shared" si="23"/>
        <v>44541</v>
      </c>
      <c r="C346" s="248" t="str">
        <f t="shared" si="22"/>
        <v>1112</v>
      </c>
      <c r="D346" s="249">
        <f t="shared" si="20"/>
        <v>7</v>
      </c>
      <c r="E346" s="260">
        <v>2</v>
      </c>
    </row>
    <row r="347" spans="1:5" hidden="1" outlineLevel="1">
      <c r="A347" s="246">
        <f t="shared" si="21"/>
        <v>12</v>
      </c>
      <c r="B347" s="247">
        <f t="shared" si="23"/>
        <v>44542</v>
      </c>
      <c r="C347" s="248" t="str">
        <f t="shared" si="22"/>
        <v>1212</v>
      </c>
      <c r="D347" s="249" t="str">
        <f t="shared" si="20"/>
        <v>CN</v>
      </c>
      <c r="E347" s="260">
        <v>2</v>
      </c>
    </row>
    <row r="348" spans="1:5" hidden="1" outlineLevel="1">
      <c r="A348" s="246">
        <f t="shared" si="21"/>
        <v>12</v>
      </c>
      <c r="B348" s="247">
        <f t="shared" si="23"/>
        <v>44543</v>
      </c>
      <c r="C348" s="248" t="str">
        <f t="shared" si="22"/>
        <v>1312</v>
      </c>
      <c r="D348" s="249">
        <f t="shared" si="20"/>
        <v>2</v>
      </c>
      <c r="E348" s="260">
        <v>3</v>
      </c>
    </row>
    <row r="349" spans="1:5" hidden="1" outlineLevel="1">
      <c r="A349" s="246">
        <f t="shared" si="21"/>
        <v>12</v>
      </c>
      <c r="B349" s="247">
        <f t="shared" si="23"/>
        <v>44544</v>
      </c>
      <c r="C349" s="248" t="str">
        <f t="shared" si="22"/>
        <v>1412</v>
      </c>
      <c r="D349" s="249">
        <f t="shared" si="20"/>
        <v>3</v>
      </c>
      <c r="E349" s="260">
        <v>3</v>
      </c>
    </row>
    <row r="350" spans="1:5" hidden="1" outlineLevel="1">
      <c r="A350" s="246">
        <f t="shared" si="21"/>
        <v>12</v>
      </c>
      <c r="B350" s="247">
        <f t="shared" si="23"/>
        <v>44545</v>
      </c>
      <c r="C350" s="248" t="str">
        <f t="shared" si="22"/>
        <v>1512</v>
      </c>
      <c r="D350" s="249">
        <f t="shared" si="20"/>
        <v>4</v>
      </c>
      <c r="E350" s="260">
        <v>3</v>
      </c>
    </row>
    <row r="351" spans="1:5" hidden="1" outlineLevel="1">
      <c r="A351" s="246">
        <f t="shared" si="21"/>
        <v>12</v>
      </c>
      <c r="B351" s="247">
        <f t="shared" si="23"/>
        <v>44546</v>
      </c>
      <c r="C351" s="248" t="str">
        <f t="shared" si="22"/>
        <v>1612</v>
      </c>
      <c r="D351" s="249">
        <f t="shared" si="20"/>
        <v>5</v>
      </c>
      <c r="E351" s="260">
        <v>3</v>
      </c>
    </row>
    <row r="352" spans="1:5" hidden="1" outlineLevel="1">
      <c r="A352" s="246">
        <f t="shared" si="21"/>
        <v>12</v>
      </c>
      <c r="B352" s="247">
        <f t="shared" si="23"/>
        <v>44547</v>
      </c>
      <c r="C352" s="248" t="str">
        <f t="shared" si="22"/>
        <v>1712</v>
      </c>
      <c r="D352" s="249">
        <f t="shared" si="20"/>
        <v>6</v>
      </c>
      <c r="E352" s="260">
        <v>3</v>
      </c>
    </row>
    <row r="353" spans="1:5" hidden="1" outlineLevel="1">
      <c r="A353" s="246">
        <f t="shared" si="21"/>
        <v>12</v>
      </c>
      <c r="B353" s="247">
        <f t="shared" si="23"/>
        <v>44548</v>
      </c>
      <c r="C353" s="248" t="str">
        <f t="shared" si="22"/>
        <v>1812</v>
      </c>
      <c r="D353" s="249">
        <f t="shared" si="20"/>
        <v>7</v>
      </c>
      <c r="E353" s="260">
        <v>3</v>
      </c>
    </row>
    <row r="354" spans="1:5" hidden="1" outlineLevel="1">
      <c r="A354" s="246">
        <f t="shared" si="21"/>
        <v>12</v>
      </c>
      <c r="B354" s="247">
        <f t="shared" si="23"/>
        <v>44549</v>
      </c>
      <c r="C354" s="248" t="str">
        <f t="shared" si="22"/>
        <v>1912</v>
      </c>
      <c r="D354" s="249" t="str">
        <f t="shared" si="20"/>
        <v>CN</v>
      </c>
      <c r="E354" s="260">
        <v>3</v>
      </c>
    </row>
    <row r="355" spans="1:5" hidden="1" outlineLevel="1">
      <c r="A355" s="246">
        <f t="shared" si="21"/>
        <v>12</v>
      </c>
      <c r="B355" s="247">
        <f t="shared" si="23"/>
        <v>44550</v>
      </c>
      <c r="C355" s="248" t="str">
        <f t="shared" si="22"/>
        <v>2012</v>
      </c>
      <c r="D355" s="249">
        <f t="shared" si="20"/>
        <v>2</v>
      </c>
      <c r="E355" s="260">
        <v>4</v>
      </c>
    </row>
    <row r="356" spans="1:5" hidden="1" outlineLevel="1">
      <c r="A356" s="246">
        <f t="shared" si="21"/>
        <v>12</v>
      </c>
      <c r="B356" s="247">
        <f t="shared" si="23"/>
        <v>44551</v>
      </c>
      <c r="C356" s="248" t="str">
        <f t="shared" si="22"/>
        <v>2112</v>
      </c>
      <c r="D356" s="249">
        <f t="shared" si="20"/>
        <v>3</v>
      </c>
      <c r="E356" s="260">
        <v>4</v>
      </c>
    </row>
    <row r="357" spans="1:5" hidden="1" outlineLevel="1">
      <c r="A357" s="246">
        <f t="shared" si="21"/>
        <v>12</v>
      </c>
      <c r="B357" s="247">
        <f t="shared" si="23"/>
        <v>44552</v>
      </c>
      <c r="C357" s="248" t="str">
        <f t="shared" si="22"/>
        <v>2212</v>
      </c>
      <c r="D357" s="249">
        <f t="shared" si="20"/>
        <v>4</v>
      </c>
      <c r="E357" s="260">
        <v>4</v>
      </c>
    </row>
    <row r="358" spans="1:5" hidden="1" outlineLevel="1">
      <c r="A358" s="246">
        <f t="shared" si="21"/>
        <v>12</v>
      </c>
      <c r="B358" s="247">
        <f t="shared" si="23"/>
        <v>44553</v>
      </c>
      <c r="C358" s="248" t="str">
        <f t="shared" si="22"/>
        <v>2312</v>
      </c>
      <c r="D358" s="249">
        <f t="shared" si="20"/>
        <v>5</v>
      </c>
      <c r="E358" s="260">
        <v>4</v>
      </c>
    </row>
    <row r="359" spans="1:5" hidden="1" outlineLevel="1">
      <c r="A359" s="246">
        <f t="shared" si="21"/>
        <v>12</v>
      </c>
      <c r="B359" s="247">
        <f t="shared" si="23"/>
        <v>44554</v>
      </c>
      <c r="C359" s="248" t="str">
        <f t="shared" si="22"/>
        <v>2412</v>
      </c>
      <c r="D359" s="249">
        <f t="shared" si="20"/>
        <v>6</v>
      </c>
      <c r="E359" s="260">
        <v>4</v>
      </c>
    </row>
    <row r="360" spans="1:5" hidden="1" outlineLevel="1">
      <c r="A360" s="246">
        <f t="shared" si="21"/>
        <v>12</v>
      </c>
      <c r="B360" s="247">
        <f t="shared" si="23"/>
        <v>44555</v>
      </c>
      <c r="C360" s="248" t="str">
        <f t="shared" si="22"/>
        <v>2512</v>
      </c>
      <c r="D360" s="249">
        <f t="shared" si="20"/>
        <v>7</v>
      </c>
      <c r="E360" s="260">
        <v>4</v>
      </c>
    </row>
    <row r="361" spans="1:5" hidden="1" outlineLevel="1">
      <c r="A361" s="246">
        <f t="shared" si="21"/>
        <v>12</v>
      </c>
      <c r="B361" s="247">
        <f t="shared" si="23"/>
        <v>44556</v>
      </c>
      <c r="C361" s="248" t="str">
        <f t="shared" si="22"/>
        <v>2612</v>
      </c>
      <c r="D361" s="249" t="str">
        <f t="shared" si="20"/>
        <v>CN</v>
      </c>
      <c r="E361" s="260">
        <v>4</v>
      </c>
    </row>
    <row r="362" spans="1:5" hidden="1" outlineLevel="1">
      <c r="A362" s="246">
        <f t="shared" si="21"/>
        <v>12</v>
      </c>
      <c r="B362" s="247">
        <f t="shared" si="23"/>
        <v>44557</v>
      </c>
      <c r="C362" s="248" t="str">
        <f t="shared" si="22"/>
        <v>2712</v>
      </c>
      <c r="D362" s="249">
        <f t="shared" si="20"/>
        <v>2</v>
      </c>
      <c r="E362" s="260">
        <v>5</v>
      </c>
    </row>
    <row r="363" spans="1:5" hidden="1" outlineLevel="1">
      <c r="A363" s="246">
        <f t="shared" si="21"/>
        <v>12</v>
      </c>
      <c r="B363" s="247">
        <f t="shared" si="23"/>
        <v>44558</v>
      </c>
      <c r="C363" s="248" t="str">
        <f t="shared" si="22"/>
        <v>2812</v>
      </c>
      <c r="D363" s="249">
        <f t="shared" si="20"/>
        <v>3</v>
      </c>
      <c r="E363" s="260">
        <v>5</v>
      </c>
    </row>
    <row r="364" spans="1:5" hidden="1" outlineLevel="1">
      <c r="A364" s="246">
        <f t="shared" si="21"/>
        <v>12</v>
      </c>
      <c r="B364" s="247">
        <f t="shared" si="23"/>
        <v>44559</v>
      </c>
      <c r="C364" s="248" t="str">
        <f t="shared" si="22"/>
        <v>2912</v>
      </c>
      <c r="D364" s="249">
        <f t="shared" si="20"/>
        <v>4</v>
      </c>
      <c r="E364" s="260">
        <v>5</v>
      </c>
    </row>
    <row r="365" spans="1:5" hidden="1" outlineLevel="1">
      <c r="A365" s="246">
        <f t="shared" si="21"/>
        <v>12</v>
      </c>
      <c r="B365" s="247">
        <f t="shared" si="23"/>
        <v>44560</v>
      </c>
      <c r="C365" s="248" t="str">
        <f t="shared" si="22"/>
        <v>3012</v>
      </c>
      <c r="D365" s="249">
        <f t="shared" si="20"/>
        <v>5</v>
      </c>
      <c r="E365" s="260">
        <v>5</v>
      </c>
    </row>
    <row r="366" spans="1:5" collapsed="1">
      <c r="A366" s="246">
        <f t="shared" si="21"/>
        <v>12</v>
      </c>
      <c r="B366" s="247">
        <f t="shared" si="23"/>
        <v>44561</v>
      </c>
      <c r="C366" s="248" t="str">
        <f t="shared" si="22"/>
        <v>3112</v>
      </c>
      <c r="D366" s="249">
        <f t="shared" si="20"/>
        <v>6</v>
      </c>
      <c r="E366" s="260">
        <v>5</v>
      </c>
    </row>
    <row r="367" spans="1:5">
      <c r="D367" s="246"/>
      <c r="E367" s="260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containsText" dxfId="78" priority="1" operator="containsText" text="CN">
      <formula>NOT(ISERROR(SEARCH("CN",D1)))</formula>
    </cfRule>
  </conditionalFormatting>
  <conditionalFormatting sqref="A1:E1048576">
    <cfRule type="expression" dxfId="77" priority="2">
      <formula>D$2="CN"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A544"/>
  <sheetViews>
    <sheetView showGridLines="0" zoomScale="58" zoomScaleNormal="58" workbookViewId="0">
      <pane ySplit="8" topLeftCell="A510" activePane="bottomLeft" state="frozen"/>
      <selection pane="bottomLeft" activeCell="O462" sqref="O462:O533"/>
    </sheetView>
  </sheetViews>
  <sheetFormatPr defaultColWidth="9.140625" defaultRowHeight="15.75" outlineLevelRow="1"/>
  <cols>
    <col min="1" max="1" width="9.5703125" style="76" customWidth="1"/>
    <col min="2" max="2" width="5.140625" style="77" hidden="1" customWidth="1"/>
    <col min="3" max="3" width="28.140625" style="78" customWidth="1"/>
    <col min="4" max="4" width="41.140625" style="79" customWidth="1"/>
    <col min="5" max="5" width="12.140625" style="68" customWidth="1"/>
    <col min="6" max="6" width="11.5703125" style="68" customWidth="1"/>
    <col min="7" max="7" width="11.42578125" style="68" customWidth="1"/>
    <col min="8" max="8" width="10" style="68" customWidth="1"/>
    <col min="9" max="9" width="12.140625" style="68" customWidth="1"/>
    <col min="10" max="10" width="10.42578125" style="68" customWidth="1"/>
    <col min="11" max="11" width="8.140625" style="80" hidden="1" customWidth="1"/>
    <col min="12" max="12" width="10.85546875" style="80" customWidth="1"/>
    <col min="13" max="13" width="9.5703125" style="81" hidden="1" customWidth="1"/>
    <col min="14" max="14" width="5" style="82" hidden="1" customWidth="1"/>
    <col min="15" max="15" width="15.42578125" style="83" customWidth="1"/>
    <col min="16" max="16" width="16.85546875" style="84" customWidth="1"/>
    <col min="17" max="17" width="12.5703125" style="85" customWidth="1"/>
    <col min="18" max="18" width="12.28515625" style="73" customWidth="1"/>
    <col min="19" max="19" width="11.42578125" style="86" customWidth="1"/>
    <col min="20" max="20" width="9.5703125" style="86" customWidth="1"/>
    <col min="21" max="21" width="14" style="524"/>
    <col min="22" max="22" width="14.42578125" style="86"/>
    <col min="23" max="23" width="14" style="86"/>
    <col min="24" max="16384" width="9.140625" style="86"/>
  </cols>
  <sheetData>
    <row r="1" spans="1:23" s="66" customFormat="1" ht="21">
      <c r="A1" s="512" t="s">
        <v>682</v>
      </c>
      <c r="B1" s="513"/>
      <c r="C1" s="528" t="s">
        <v>755</v>
      </c>
      <c r="D1" s="87"/>
      <c r="E1" s="88">
        <f>168*0.75</f>
        <v>126</v>
      </c>
      <c r="F1" s="88">
        <f>224.4*0.85</f>
        <v>190.74</v>
      </c>
      <c r="G1" s="89">
        <v>330</v>
      </c>
      <c r="H1" s="89">
        <v>224.4</v>
      </c>
      <c r="I1" s="89">
        <v>330</v>
      </c>
      <c r="J1" s="116">
        <f>330*0.85</f>
        <v>280.5</v>
      </c>
      <c r="K1" s="117"/>
      <c r="L1" s="117">
        <v>374</v>
      </c>
      <c r="M1" s="118"/>
      <c r="N1" s="119"/>
      <c r="O1" s="120"/>
      <c r="P1" s="121"/>
      <c r="Q1" s="138"/>
      <c r="R1" s="139"/>
      <c r="S1" s="66" t="s">
        <v>750</v>
      </c>
      <c r="U1" s="516"/>
    </row>
    <row r="2" spans="1:23" s="66" customFormat="1">
      <c r="A2" s="514" t="s">
        <v>683</v>
      </c>
      <c r="B2" s="515"/>
      <c r="C2" s="561"/>
      <c r="D2" s="6" t="s">
        <v>10</v>
      </c>
      <c r="E2" s="539">
        <v>3284683</v>
      </c>
      <c r="F2" s="540">
        <v>3352387</v>
      </c>
      <c r="G2" s="541">
        <v>3373113</v>
      </c>
      <c r="H2" s="539">
        <v>3384346</v>
      </c>
      <c r="I2" s="540">
        <v>3384347</v>
      </c>
      <c r="J2" s="541">
        <v>3479885</v>
      </c>
      <c r="K2" s="542"/>
      <c r="L2" s="539">
        <v>3408152</v>
      </c>
      <c r="M2" s="543">
        <v>3360436</v>
      </c>
      <c r="N2" s="544"/>
      <c r="O2" s="581" t="s">
        <v>11</v>
      </c>
      <c r="P2" s="121"/>
      <c r="Q2" s="138"/>
      <c r="R2" s="139"/>
      <c r="U2" s="517">
        <v>26</v>
      </c>
    </row>
    <row r="3" spans="1:23" s="67" customFormat="1" ht="61.5" customHeight="1">
      <c r="A3" s="578" t="s">
        <v>14</v>
      </c>
      <c r="B3" s="91"/>
      <c r="C3" s="579" t="s">
        <v>684</v>
      </c>
      <c r="D3" s="580" t="s">
        <v>16</v>
      </c>
      <c r="E3" s="535" t="s">
        <v>685</v>
      </c>
      <c r="F3" s="536" t="s">
        <v>686</v>
      </c>
      <c r="G3" s="537" t="s">
        <v>19</v>
      </c>
      <c r="H3" s="535" t="s">
        <v>20</v>
      </c>
      <c r="I3" s="536" t="s">
        <v>21</v>
      </c>
      <c r="J3" s="537" t="s">
        <v>22</v>
      </c>
      <c r="K3" s="538"/>
      <c r="L3" s="535" t="s">
        <v>23</v>
      </c>
      <c r="M3" s="545" t="s">
        <v>24</v>
      </c>
      <c r="N3" s="546"/>
      <c r="O3" s="582"/>
      <c r="P3" s="583" t="s">
        <v>687</v>
      </c>
      <c r="Q3" s="584" t="s">
        <v>13</v>
      </c>
      <c r="R3" s="586" t="s">
        <v>688</v>
      </c>
      <c r="S3" s="588" t="s">
        <v>689</v>
      </c>
      <c r="T3" s="588" t="s">
        <v>690</v>
      </c>
      <c r="U3" s="518" t="s">
        <v>691</v>
      </c>
      <c r="V3" s="140"/>
    </row>
    <row r="4" spans="1:23" s="67" customFormat="1" ht="47.25" hidden="1">
      <c r="A4" s="578"/>
      <c r="B4" s="92"/>
      <c r="C4" s="579"/>
      <c r="D4" s="580"/>
      <c r="E4" s="547" t="s">
        <v>1</v>
      </c>
      <c r="F4" s="548" t="s">
        <v>1</v>
      </c>
      <c r="G4" s="549" t="s">
        <v>1</v>
      </c>
      <c r="H4" s="547" t="s">
        <v>1</v>
      </c>
      <c r="I4" s="548" t="s">
        <v>1</v>
      </c>
      <c r="J4" s="549" t="s">
        <v>1</v>
      </c>
      <c r="K4" s="550"/>
      <c r="L4" s="547" t="s">
        <v>1</v>
      </c>
      <c r="M4" s="551" t="s">
        <v>1</v>
      </c>
      <c r="N4" s="552"/>
      <c r="O4" s="582"/>
      <c r="P4" s="583"/>
      <c r="Q4" s="585"/>
      <c r="R4" s="586"/>
      <c r="S4" s="588"/>
      <c r="T4" s="588"/>
      <c r="U4" s="519"/>
    </row>
    <row r="5" spans="1:23" s="67" customFormat="1">
      <c r="A5" s="96"/>
      <c r="B5" s="97"/>
      <c r="C5" s="98"/>
      <c r="D5" s="98" t="s">
        <v>15</v>
      </c>
      <c r="E5" s="99">
        <f t="shared" ref="E5:N5" si="0">+SUM(E6,E7,E9,E8)</f>
        <v>1635</v>
      </c>
      <c r="F5" s="99">
        <f t="shared" si="0"/>
        <v>2252</v>
      </c>
      <c r="G5" s="99">
        <f t="shared" si="0"/>
        <v>442</v>
      </c>
      <c r="H5" s="99">
        <f t="shared" si="0"/>
        <v>319</v>
      </c>
      <c r="I5" s="99">
        <f t="shared" si="0"/>
        <v>35</v>
      </c>
      <c r="J5" s="99">
        <f t="shared" si="0"/>
        <v>14</v>
      </c>
      <c r="K5" s="99">
        <f t="shared" si="0"/>
        <v>0</v>
      </c>
      <c r="L5" s="99">
        <f t="shared" si="0"/>
        <v>208</v>
      </c>
      <c r="M5" s="122">
        <f t="shared" si="0"/>
        <v>0</v>
      </c>
      <c r="N5" s="122">
        <f t="shared" si="0"/>
        <v>0</v>
      </c>
      <c r="O5" s="99">
        <f>+SUM(O6,O7,O8,O9)</f>
        <v>946269.08000000007</v>
      </c>
      <c r="P5" s="123">
        <f>S5+T5</f>
        <v>3081259.9000000004</v>
      </c>
      <c r="Q5" s="141">
        <f>O5/P5</f>
        <v>0.30710459705135551</v>
      </c>
      <c r="R5" s="123">
        <f>O5-P5</f>
        <v>-2134990.8200000003</v>
      </c>
      <c r="S5" s="142">
        <f>S10+S65+S115+S200+S268+S339+S373+S398+S422+S461</f>
        <v>2391933.9000000004</v>
      </c>
      <c r="T5" s="142">
        <f>(T10+T65+T115+T200+T268+T339+T373+T398+T422)</f>
        <v>689325.99999999977</v>
      </c>
      <c r="U5" s="519"/>
    </row>
    <row r="6" spans="1:23" s="68" customFormat="1">
      <c r="A6" s="96"/>
      <c r="B6" s="100"/>
      <c r="C6" s="101"/>
      <c r="D6" s="101" t="s">
        <v>25</v>
      </c>
      <c r="E6" s="102">
        <f t="shared" ref="E6:N6" si="1">+SUM(E10,E65,E115,E200,E268)</f>
        <v>764</v>
      </c>
      <c r="F6" s="102">
        <f t="shared" si="1"/>
        <v>858</v>
      </c>
      <c r="G6" s="102">
        <f t="shared" si="1"/>
        <v>209</v>
      </c>
      <c r="H6" s="102">
        <f t="shared" si="1"/>
        <v>155</v>
      </c>
      <c r="I6" s="102">
        <f t="shared" si="1"/>
        <v>17</v>
      </c>
      <c r="J6" s="102">
        <f t="shared" si="1"/>
        <v>0</v>
      </c>
      <c r="K6" s="102">
        <f t="shared" si="1"/>
        <v>0</v>
      </c>
      <c r="L6" s="102">
        <f t="shared" si="1"/>
        <v>98</v>
      </c>
      <c r="M6" s="124">
        <f t="shared" si="1"/>
        <v>0</v>
      </c>
      <c r="N6" s="124">
        <f t="shared" si="1"/>
        <v>0</v>
      </c>
      <c r="O6" s="102">
        <f t="shared" ref="O6:O25" si="2">+SUMPRODUCT($E$1:$N$1,E6:N6)</f>
        <v>405932.92000000004</v>
      </c>
      <c r="P6" s="125"/>
      <c r="Q6" s="126"/>
      <c r="R6" s="126"/>
      <c r="S6" s="125">
        <f>S11+S66+S116+S201+S269+S340+S374+S399+S423+S462</f>
        <v>713811.4</v>
      </c>
      <c r="T6" s="125">
        <f>T11+T66+T116+T201+T269+T340+T374+T399+T423+T462</f>
        <v>178569.14</v>
      </c>
      <c r="U6" s="519"/>
    </row>
    <row r="7" spans="1:23" s="67" customFormat="1">
      <c r="A7" s="96"/>
      <c r="B7" s="100"/>
      <c r="C7" s="101"/>
      <c r="D7" s="101" t="s">
        <v>26</v>
      </c>
      <c r="E7" s="102">
        <f t="shared" ref="E7:N7" si="3">+SUM(E373,E398,E422,E339)</f>
        <v>720</v>
      </c>
      <c r="F7" s="102">
        <f t="shared" si="3"/>
        <v>869</v>
      </c>
      <c r="G7" s="102">
        <f t="shared" si="3"/>
        <v>193</v>
      </c>
      <c r="H7" s="102">
        <f t="shared" si="3"/>
        <v>114</v>
      </c>
      <c r="I7" s="102">
        <f t="shared" si="3"/>
        <v>16</v>
      </c>
      <c r="J7" s="102">
        <f t="shared" si="3"/>
        <v>13</v>
      </c>
      <c r="K7" s="102">
        <f t="shared" si="3"/>
        <v>0</v>
      </c>
      <c r="L7" s="102">
        <f t="shared" si="3"/>
        <v>90</v>
      </c>
      <c r="M7" s="124">
        <f t="shared" si="3"/>
        <v>0</v>
      </c>
      <c r="N7" s="124">
        <f t="shared" si="3"/>
        <v>0</v>
      </c>
      <c r="O7" s="102">
        <f t="shared" si="2"/>
        <v>388331.16</v>
      </c>
      <c r="P7" s="126"/>
      <c r="Q7" s="126"/>
      <c r="R7" s="126"/>
      <c r="S7" s="125"/>
      <c r="T7" s="125"/>
      <c r="U7" s="519"/>
    </row>
    <row r="8" spans="1:23" s="67" customFormat="1">
      <c r="A8" s="103"/>
      <c r="B8" s="100"/>
      <c r="C8" s="101"/>
      <c r="D8" s="101" t="s">
        <v>27</v>
      </c>
      <c r="E8" s="102">
        <f t="shared" ref="E8:N8" si="4">+E461</f>
        <v>147</v>
      </c>
      <c r="F8" s="102">
        <f t="shared" si="4"/>
        <v>259</v>
      </c>
      <c r="G8" s="102">
        <f t="shared" si="4"/>
        <v>36</v>
      </c>
      <c r="H8" s="102">
        <f t="shared" si="4"/>
        <v>47</v>
      </c>
      <c r="I8" s="102">
        <f t="shared" si="4"/>
        <v>2</v>
      </c>
      <c r="J8" s="102">
        <f t="shared" si="4"/>
        <v>0</v>
      </c>
      <c r="K8" s="102">
        <f t="shared" si="4"/>
        <v>0</v>
      </c>
      <c r="L8" s="102">
        <f t="shared" si="4"/>
        <v>19</v>
      </c>
      <c r="M8" s="124">
        <f t="shared" si="4"/>
        <v>0</v>
      </c>
      <c r="N8" s="124">
        <f t="shared" si="4"/>
        <v>0</v>
      </c>
      <c r="O8" s="102">
        <f t="shared" si="2"/>
        <v>98116.46</v>
      </c>
      <c r="P8" s="126"/>
      <c r="Q8" s="126"/>
      <c r="R8" s="126"/>
      <c r="S8" s="125"/>
      <c r="T8" s="125"/>
      <c r="U8" s="519"/>
      <c r="W8" s="121"/>
    </row>
    <row r="9" spans="1:23" s="69" customFormat="1" ht="12.75" hidden="1">
      <c r="A9" s="104">
        <v>807</v>
      </c>
      <c r="B9" s="105"/>
      <c r="C9" s="106"/>
      <c r="D9" s="106" t="s">
        <v>28</v>
      </c>
      <c r="E9" s="107">
        <f>(SUM('nabati '!B$3:B$4944)/6)-E6-E7-E8</f>
        <v>4</v>
      </c>
      <c r="F9" s="107">
        <f>+(SUM('nabati '!I$3:I$4944)/6)-F6-F7</f>
        <v>266</v>
      </c>
      <c r="G9" s="107">
        <f>+(SUM('nabati '!P$3:P$4944)/60)-G6-G7-G8</f>
        <v>4</v>
      </c>
      <c r="H9" s="107">
        <f>+(SUM('nabati '!W$3:W$4944)/6)-H6-H7-H8</f>
        <v>3</v>
      </c>
      <c r="I9" s="107">
        <f>+(SUM('nabati '!AD$3:AD$4944)/60)-I6-I7-I8</f>
        <v>0</v>
      </c>
      <c r="J9" s="107">
        <f>+(SUM('nabati '!AK$3:AK$4944)/60)-J6-J7-J8</f>
        <v>1</v>
      </c>
      <c r="K9" s="107">
        <f>+(SUM('nabati '!AR$3:AR$4944)/60)-K6-K7-K8</f>
        <v>0</v>
      </c>
      <c r="L9" s="107">
        <f>+(SUM('nabati '!AY$3:AY$4944)/20)-L6-L7-L8</f>
        <v>1</v>
      </c>
      <c r="M9" s="127"/>
      <c r="N9" s="127"/>
      <c r="O9" s="107">
        <f t="shared" si="2"/>
        <v>53888.54</v>
      </c>
      <c r="P9" s="128"/>
      <c r="Q9" s="143"/>
      <c r="R9" s="144"/>
      <c r="S9" s="145"/>
      <c r="T9" s="145"/>
      <c r="U9" s="520"/>
    </row>
    <row r="10" spans="1:23">
      <c r="A10" s="108"/>
      <c r="B10" s="109"/>
      <c r="C10" s="110"/>
      <c r="D10" s="111" t="s">
        <v>692</v>
      </c>
      <c r="E10" s="112">
        <f t="shared" ref="E10:N10" si="5">+SUM(E11:E64)</f>
        <v>171</v>
      </c>
      <c r="F10" s="112">
        <f t="shared" si="5"/>
        <v>173</v>
      </c>
      <c r="G10" s="112">
        <f t="shared" si="5"/>
        <v>34</v>
      </c>
      <c r="H10" s="112">
        <f t="shared" si="5"/>
        <v>22</v>
      </c>
      <c r="I10" s="112">
        <f t="shared" si="5"/>
        <v>0</v>
      </c>
      <c r="J10" s="112">
        <f t="shared" si="5"/>
        <v>0</v>
      </c>
      <c r="K10" s="112">
        <f t="shared" si="5"/>
        <v>0</v>
      </c>
      <c r="L10" s="129">
        <f t="shared" si="5"/>
        <v>27</v>
      </c>
      <c r="M10" s="130">
        <f t="shared" si="5"/>
        <v>0</v>
      </c>
      <c r="N10" s="130">
        <f t="shared" si="5"/>
        <v>0</v>
      </c>
      <c r="O10" s="131">
        <f t="shared" si="2"/>
        <v>80798.820000000007</v>
      </c>
      <c r="P10" s="132">
        <f>S10+T10</f>
        <v>341290.165214521</v>
      </c>
      <c r="Q10" s="141">
        <f>O10/P10</f>
        <v>0.23674523392495997</v>
      </c>
      <c r="R10" s="123">
        <f>O10-P10</f>
        <v>-260491.34521452099</v>
      </c>
      <c r="S10" s="146">
        <f>SUM(P11:P21)</f>
        <v>241190.02000000002</v>
      </c>
      <c r="T10" s="147">
        <v>100100.14521452101</v>
      </c>
      <c r="U10" s="521">
        <f>P10/$U$2</f>
        <v>13126.544815943114</v>
      </c>
      <c r="V10" s="148"/>
      <c r="W10" s="149"/>
    </row>
    <row r="11" spans="1:23" s="70" customFormat="1">
      <c r="A11" s="108" t="s">
        <v>30</v>
      </c>
      <c r="B11" s="108" t="s">
        <v>31</v>
      </c>
      <c r="C11" s="65" t="s">
        <v>32</v>
      </c>
      <c r="D11" s="65" t="s">
        <v>693</v>
      </c>
      <c r="E11" s="113">
        <f>+SUMIFS('nabati '!B:B,'nabati '!$E:$E,MTD!$A11)/6</f>
        <v>20</v>
      </c>
      <c r="F11" s="113">
        <f>+SUMIFS('nabati '!I:I,'nabati '!$L:$L,MTD!$A11)/6</f>
        <v>10</v>
      </c>
      <c r="G11" s="113">
        <f>+SUMIFS('nabati '!P:P,'nabati '!$S:$S,MTD!$A11)/60</f>
        <v>1</v>
      </c>
      <c r="H11" s="113">
        <f>+SUMIFS('nabati '!W:W,'nabati '!$Z:$Z,MTD!$A11)/6</f>
        <v>2</v>
      </c>
      <c r="I11" s="113">
        <f>+SUMIFS('nabati '!AD:AD,'nabati '!$AG:$AG,MTD!$A11)/60</f>
        <v>0</v>
      </c>
      <c r="J11" s="113">
        <f>+SUMIFS('nabati '!AK:AK,'nabati '!$AN:$AN,MTD!$A11)/60</f>
        <v>0</v>
      </c>
      <c r="K11" s="113">
        <f>+SUMIFS('nabati '!AR:AR,'nabati '!$AU:$AU,MTD!$A11)/60</f>
        <v>0</v>
      </c>
      <c r="L11" s="113">
        <f>+SUMIFS('nabati '!AY:AY,'nabati '!$BB:$BB,MTD!$A11)/20</f>
        <v>0</v>
      </c>
      <c r="M11" s="114">
        <f>+SUMIFS('nabati '!$BF:$BF,'nabati '!BI:BI,MTD!$A11)/6</f>
        <v>0</v>
      </c>
      <c r="N11" s="133">
        <f>+SUMIFS('nabati '!$BM:$BM,'nabati '!BP:BP,MTD!$A11)/6</f>
        <v>0</v>
      </c>
      <c r="O11" s="113">
        <f t="shared" si="2"/>
        <v>5206.2</v>
      </c>
      <c r="P11" s="134">
        <v>17602.3</v>
      </c>
      <c r="Q11" s="141"/>
      <c r="R11" s="123">
        <f t="shared" ref="R11:R21" si="6">O11-P11</f>
        <v>-12396.099999999999</v>
      </c>
      <c r="S11" s="150">
        <f>SUM(O11:O21)</f>
        <v>64509.4</v>
      </c>
      <c r="T11" s="151">
        <f>SUM(O22:O64)</f>
        <v>16289.419999999996</v>
      </c>
      <c r="U11" s="522"/>
      <c r="V11" s="152"/>
      <c r="W11" s="152"/>
    </row>
    <row r="12" spans="1:23" s="70" customFormat="1" hidden="1" outlineLevel="1">
      <c r="A12" s="108" t="s">
        <v>34</v>
      </c>
      <c r="B12" s="108" t="s">
        <v>31</v>
      </c>
      <c r="C12" s="65" t="s">
        <v>35</v>
      </c>
      <c r="D12" s="65" t="s">
        <v>693</v>
      </c>
      <c r="E12" s="113">
        <f>+SUMIFS('nabati '!B:B,'nabati '!$E:$E,MTD!$A12)/6</f>
        <v>30</v>
      </c>
      <c r="F12" s="113">
        <f>+SUMIFS('nabati '!I:I,'nabati '!$L:$L,MTD!$A12)/6</f>
        <v>20</v>
      </c>
      <c r="G12" s="113">
        <f>+SUMIFS('nabati '!P:P,'nabati '!$S:$S,MTD!$A12)/60</f>
        <v>5</v>
      </c>
      <c r="H12" s="113">
        <f>+SUMIFS('nabati '!W:W,'nabati '!$Z:$Z,MTD!$A12)/6</f>
        <v>0</v>
      </c>
      <c r="I12" s="114">
        <f>+SUMIFS('nabati '!AD:AD,'nabati '!$AG:$AG,MTD!$A12)/60</f>
        <v>0</v>
      </c>
      <c r="J12" s="114">
        <f>+SUMIFS('nabati '!AK:AK,'nabati '!$AN:$AN,MTD!$A12)/60</f>
        <v>0</v>
      </c>
      <c r="K12" s="114">
        <f>+SUMIFS('nabati '!AR:AR,'nabati '!$AU:$AU,MTD!$A12)/60</f>
        <v>0</v>
      </c>
      <c r="L12" s="114">
        <f>+SUMIFS('nabati '!AY:AY,'nabati '!$BB:$BB,MTD!$A12)/20</f>
        <v>5</v>
      </c>
      <c r="M12" s="114">
        <f>+SUMIFS('nabati '!$BF:$BF,'nabati '!$BI:$BI,MTD!$A12)/6</f>
        <v>0</v>
      </c>
      <c r="N12" s="133">
        <f>+SUMIFS('nabati '!$BM:$BM,'nabati '!BP:BP,MTD!$A12)/6</f>
        <v>0</v>
      </c>
      <c r="O12" s="113">
        <f t="shared" si="2"/>
        <v>11114.8</v>
      </c>
      <c r="P12" s="132">
        <v>52436.22</v>
      </c>
      <c r="Q12" s="153"/>
      <c r="R12" s="123">
        <f t="shared" si="6"/>
        <v>-41321.42</v>
      </c>
      <c r="S12" s="152"/>
      <c r="T12" s="154"/>
      <c r="U12" s="522"/>
      <c r="V12" s="152"/>
      <c r="W12" s="152"/>
    </row>
    <row r="13" spans="1:23" s="70" customFormat="1" hidden="1" outlineLevel="1">
      <c r="A13" s="108" t="s">
        <v>36</v>
      </c>
      <c r="B13" s="108" t="s">
        <v>31</v>
      </c>
      <c r="C13" s="65" t="s">
        <v>37</v>
      </c>
      <c r="D13" s="65" t="s">
        <v>693</v>
      </c>
      <c r="E13" s="113">
        <f>+SUMIFS('nabati '!B:B,'nabati '!$E:$E,MTD!$A13)/6</f>
        <v>30</v>
      </c>
      <c r="F13" s="113">
        <f>+SUMIFS('nabati '!I:I,'nabati '!$L:$L,MTD!$A13)/6</f>
        <v>20</v>
      </c>
      <c r="G13" s="113">
        <f>+SUMIFS('nabati '!P:P,'nabati '!$S:$S,MTD!$A13)/60</f>
        <v>2</v>
      </c>
      <c r="H13" s="114">
        <f>+SUMIFS('nabati '!W:W,'nabati '!$Z:$Z,MTD!$A13)/6</f>
        <v>6</v>
      </c>
      <c r="I13" s="114">
        <f>+SUMIFS('nabati '!AD:AD,'nabati '!$AG:$AG,MTD!$A13)/60</f>
        <v>0</v>
      </c>
      <c r="J13" s="114">
        <f>+SUMIFS('nabati '!AK:AK,'nabati '!$AN:$AN,MTD!$A13)/60</f>
        <v>0</v>
      </c>
      <c r="K13" s="114">
        <f>+SUMIFS('nabati '!AR:AR,'nabati '!$AU:$AU,MTD!$A13)/60</f>
        <v>0</v>
      </c>
      <c r="L13" s="114">
        <f>+SUMIFS('nabati '!AY:AY,'nabati '!$BB:$BB,MTD!$A13)/20</f>
        <v>6</v>
      </c>
      <c r="M13" s="114">
        <f>+SUMIFS('nabati '!$BF:$BF,'nabati '!BI:BI,MTD!$A13)/6</f>
        <v>0</v>
      </c>
      <c r="N13" s="133">
        <f>+SUMIFS('nabati '!$BM:$BM,'nabati '!BP:BP,MTD!$A13)/6</f>
        <v>0</v>
      </c>
      <c r="O13" s="113">
        <f t="shared" si="2"/>
        <v>11845.199999999999</v>
      </c>
      <c r="P13" s="132">
        <v>24632.98</v>
      </c>
      <c r="Q13" s="153"/>
      <c r="R13" s="123">
        <f t="shared" si="6"/>
        <v>-12787.78</v>
      </c>
      <c r="S13" s="152"/>
      <c r="T13" s="154"/>
      <c r="U13" s="522"/>
      <c r="V13" s="152"/>
      <c r="W13" s="152"/>
    </row>
    <row r="14" spans="1:23" s="70" customFormat="1" hidden="1" outlineLevel="1">
      <c r="A14" s="108" t="s">
        <v>38</v>
      </c>
      <c r="B14" s="108" t="s">
        <v>31</v>
      </c>
      <c r="C14" s="65" t="s">
        <v>39</v>
      </c>
      <c r="D14" s="65" t="s">
        <v>693</v>
      </c>
      <c r="E14" s="113">
        <f>+SUMIFS('nabati '!B:B,'nabati '!$E:$E,MTD!$A14)/6</f>
        <v>0</v>
      </c>
      <c r="F14" s="113">
        <f>+SUMIFS('nabati '!I:I,'nabati '!$L:$L,MTD!$A14)/6</f>
        <v>40</v>
      </c>
      <c r="G14" s="113">
        <f>+SUMIFS('nabati '!P:P,'nabati '!$S:$S,MTD!$A14)/60</f>
        <v>4</v>
      </c>
      <c r="H14" s="113">
        <f>+SUMIFS('nabati '!W:W,'nabati '!$Z:$Z,MTD!$A14)/6</f>
        <v>0</v>
      </c>
      <c r="I14" s="113">
        <f>+SUMIFS('nabati '!AD:AD,'nabati '!$AG:$AG,MTD!$A14)/60</f>
        <v>0</v>
      </c>
      <c r="J14" s="113">
        <f>+SUMIFS('nabati '!AK:AK,'nabati '!$AN:$AN,MTD!$A14)/60</f>
        <v>0</v>
      </c>
      <c r="K14" s="113">
        <f>+SUMIFS('nabati '!AR:AR,'nabati '!$AU:$AU,MTD!$A14)/60</f>
        <v>0</v>
      </c>
      <c r="L14" s="113">
        <f>+SUMIFS('nabati '!AY:AY,'nabati '!$BB:$BB,MTD!$A14)/20</f>
        <v>5</v>
      </c>
      <c r="M14" s="114">
        <f>+SUMIFS('nabati '!$BF:$BF,'nabati '!BI:BI,MTD!$A14)/6</f>
        <v>0</v>
      </c>
      <c r="N14" s="133">
        <f>+SUMIFS('nabati '!$BM:$BM,'nabati '!BP:BP,MTD!$A14)/6</f>
        <v>0</v>
      </c>
      <c r="O14" s="113">
        <f t="shared" si="2"/>
        <v>10819.6</v>
      </c>
      <c r="P14" s="134">
        <v>19683.2</v>
      </c>
      <c r="Q14" s="153"/>
      <c r="R14" s="123">
        <f t="shared" si="6"/>
        <v>-8863.6</v>
      </c>
      <c r="S14" s="152"/>
      <c r="T14" s="154"/>
      <c r="U14" s="522"/>
      <c r="V14" s="152"/>
      <c r="W14" s="152"/>
    </row>
    <row r="15" spans="1:23" s="71" customFormat="1" hidden="1" outlineLevel="1">
      <c r="A15" s="108" t="s">
        <v>40</v>
      </c>
      <c r="B15" s="108" t="s">
        <v>31</v>
      </c>
      <c r="C15" s="65" t="s">
        <v>41</v>
      </c>
      <c r="D15" s="65" t="s">
        <v>693</v>
      </c>
      <c r="E15" s="114">
        <f>+SUMIFS('nabati '!B:B,'nabati '!$E:$E,MTD!$A15)/6</f>
        <v>20</v>
      </c>
      <c r="F15" s="114">
        <f>+SUMIFS('nabati '!I:I,'nabati '!$L:$L,MTD!$A15)/6</f>
        <v>35</v>
      </c>
      <c r="G15" s="114">
        <f>+SUMIFS('nabati '!P:P,'nabati '!$S:$S,MTD!$A15)/60</f>
        <v>0</v>
      </c>
      <c r="H15" s="114">
        <f>+SUMIFS('nabati '!W:W,'nabati '!$Z:$Z,MTD!$A15)/6</f>
        <v>5</v>
      </c>
      <c r="I15" s="114">
        <f>+SUMIFS('nabati '!AD:AD,'nabati '!$AG:$AG,MTD!$A15)/60</f>
        <v>0</v>
      </c>
      <c r="J15" s="114">
        <f>+SUMIFS('nabati '!AK:AK,'nabati '!$AN:$AN,MTD!$A15)/60</f>
        <v>0</v>
      </c>
      <c r="K15" s="114">
        <f>+SUMIFS('nabati '!AR:AR,'nabati '!$AU:$AU,MTD!$A15)/60</f>
        <v>0</v>
      </c>
      <c r="L15" s="114">
        <f>+SUMIFS('nabati '!AY:AY,'nabati '!$BB:$BB,MTD!$A15)/20</f>
        <v>5</v>
      </c>
      <c r="M15" s="114">
        <f>+SUMIFS('nabati '!$BF:$BF,'nabati '!BI:BI,MTD!$A15)/6</f>
        <v>0</v>
      </c>
      <c r="N15" s="133">
        <f>+SUMIFS('nabati '!$BM:$BM,'nabati '!BP:BP,MTD!$A15)/6</f>
        <v>0</v>
      </c>
      <c r="O15" s="135">
        <f t="shared" si="2"/>
        <v>12187.900000000001</v>
      </c>
      <c r="P15" s="136">
        <v>26688</v>
      </c>
      <c r="Q15" s="85"/>
      <c r="R15" s="155">
        <f t="shared" si="6"/>
        <v>-14500.099999999999</v>
      </c>
      <c r="T15" s="73"/>
      <c r="U15" s="523"/>
    </row>
    <row r="16" spans="1:23" s="70" customFormat="1" hidden="1" outlineLevel="1">
      <c r="A16" s="108" t="s">
        <v>42</v>
      </c>
      <c r="B16" s="108" t="s">
        <v>31</v>
      </c>
      <c r="C16" s="65" t="s">
        <v>43</v>
      </c>
      <c r="D16" s="65" t="s">
        <v>693</v>
      </c>
      <c r="E16" s="113">
        <f>+SUMIFS('nabati '!B:B,'nabati '!$E:$E,MTD!$A16)/6</f>
        <v>30</v>
      </c>
      <c r="F16" s="113">
        <f>+SUMIFS('nabati '!I:I,'nabati '!$L:$L,MTD!$A16)/6</f>
        <v>15</v>
      </c>
      <c r="G16" s="113">
        <f>+SUMIFS('nabati '!P:P,'nabati '!$S:$S,MTD!$A16)/60</f>
        <v>3</v>
      </c>
      <c r="H16" s="113">
        <f>+SUMIFS('nabati '!W:W,'nabati '!$Z:$Z,MTD!$A16)/6</f>
        <v>3</v>
      </c>
      <c r="I16" s="113">
        <f>+SUMIFS('nabati '!AD:AD,'nabati '!$AG:$AG,MTD!$A16)/60</f>
        <v>0</v>
      </c>
      <c r="J16" s="113">
        <f>+SUMIFS('nabati '!AK:AK,'nabati '!$AN:$AN,MTD!$A16)/60</f>
        <v>0</v>
      </c>
      <c r="K16" s="113">
        <f>+SUMIFS('nabati '!AR:AR,'nabati '!$AU:$AU,MTD!$A16)/60</f>
        <v>0</v>
      </c>
      <c r="L16" s="113">
        <f>+SUMIFS('nabati '!AY:AY,'nabati '!$BB:$BB,MTD!$A16)/20</f>
        <v>0</v>
      </c>
      <c r="M16" s="114">
        <f>+SUMIFS('nabati '!$BF:$BF,'nabati '!BI:BI,MTD!$A16)/6</f>
        <v>0</v>
      </c>
      <c r="N16" s="133">
        <f>+SUMIFS('nabati '!$BM:$BM,'nabati '!BP:BP,MTD!$A16)/6</f>
        <v>0</v>
      </c>
      <c r="O16" s="135">
        <f t="shared" si="2"/>
        <v>8304.3000000000011</v>
      </c>
      <c r="P16" s="136">
        <v>52606.68</v>
      </c>
      <c r="Q16" s="85"/>
      <c r="R16" s="155">
        <f t="shared" si="6"/>
        <v>-44302.38</v>
      </c>
      <c r="T16" s="73"/>
      <c r="U16" s="524"/>
    </row>
    <row r="17" spans="1:21" s="70" customFormat="1" hidden="1" outlineLevel="1">
      <c r="A17" s="108" t="s">
        <v>44</v>
      </c>
      <c r="B17" s="108" t="s">
        <v>31</v>
      </c>
      <c r="C17" s="65" t="s">
        <v>45</v>
      </c>
      <c r="D17" s="65" t="s">
        <v>693</v>
      </c>
      <c r="E17" s="113">
        <f>+SUMIFS('nabati '!B:B,'nabati '!$E:$E,MTD!$A17)/6</f>
        <v>5</v>
      </c>
      <c r="F17" s="113">
        <f>+SUMIFS('nabati '!I:I,'nabati '!$L:$L,MTD!$A17)/6</f>
        <v>0</v>
      </c>
      <c r="G17" s="113">
        <f>+SUMIFS('nabati '!P:P,'nabati '!$S:$S,MTD!$A17)/60</f>
        <v>1</v>
      </c>
      <c r="H17" s="113">
        <f>+SUMIFS('nabati '!W:W,'nabati '!$Z:$Z,MTD!$A17)/6</f>
        <v>0</v>
      </c>
      <c r="I17" s="113">
        <f>+SUMIFS('nabati '!AD:AD,'nabati '!$AG:$AG,MTD!$A17)/60</f>
        <v>0</v>
      </c>
      <c r="J17" s="113">
        <f>+SUMIFS('nabati '!AK:AK,'nabati '!$AN:$AN,MTD!$A17)/60</f>
        <v>0</v>
      </c>
      <c r="K17" s="113">
        <f>+SUMIFS('nabati '!AR:AR,'nabati '!$AU:$AU,MTD!$A17)/60</f>
        <v>0</v>
      </c>
      <c r="L17" s="113">
        <f>+SUMIFS('nabati '!AY:AY,'nabati '!$BB:$BB,MTD!$A17)/20</f>
        <v>0</v>
      </c>
      <c r="M17" s="114">
        <f>+SUMIFS('nabati '!$BF:$BF,'nabati '!BI:BI,MTD!$A17)/6</f>
        <v>0</v>
      </c>
      <c r="N17" s="133">
        <f>+SUMIFS('nabati '!$BM:$BM,'nabati '!BP:BP,MTD!$A17)/6</f>
        <v>0</v>
      </c>
      <c r="O17" s="135">
        <f t="shared" si="2"/>
        <v>960</v>
      </c>
      <c r="P17" s="136">
        <v>7426.48</v>
      </c>
      <c r="Q17" s="85"/>
      <c r="R17" s="155">
        <f t="shared" si="6"/>
        <v>-6466.48</v>
      </c>
      <c r="T17" s="73"/>
      <c r="U17" s="524"/>
    </row>
    <row r="18" spans="1:21" s="70" customFormat="1" hidden="1" outlineLevel="1">
      <c r="A18" s="108" t="s">
        <v>46</v>
      </c>
      <c r="B18" s="108" t="s">
        <v>31</v>
      </c>
      <c r="C18" s="65" t="s">
        <v>47</v>
      </c>
      <c r="D18" s="65" t="s">
        <v>693</v>
      </c>
      <c r="E18" s="113">
        <f>+SUMIFS('nabati '!B:B,'nabati '!$E:$E,MTD!$A18)/6</f>
        <v>0</v>
      </c>
      <c r="F18" s="113">
        <f>+SUMIFS('nabati '!I:I,'nabati '!$L:$L,MTD!$A18)/6</f>
        <v>10</v>
      </c>
      <c r="G18" s="113">
        <f>+SUMIFS('nabati '!P:P,'nabati '!$S:$S,MTD!$A18)/60</f>
        <v>0</v>
      </c>
      <c r="H18" s="113">
        <f>+SUMIFS('nabati '!W:W,'nabati '!$Z:$Z,MTD!$A18)/6</f>
        <v>0</v>
      </c>
      <c r="I18" s="113">
        <f>+SUMIFS('nabati '!AD:AD,'nabati '!$AG:$AG,MTD!$A18)/60</f>
        <v>0</v>
      </c>
      <c r="J18" s="113">
        <f>+SUMIFS('nabati '!AK:AK,'nabati '!$AN:$AN,MTD!$A18)/60</f>
        <v>0</v>
      </c>
      <c r="K18" s="113">
        <f>+SUMIFS('nabati '!AR:AR,'nabati '!$AU:$AU,MTD!$A18)/60</f>
        <v>0</v>
      </c>
      <c r="L18" s="113">
        <f>+SUMIFS('nabati '!AY:AY,'nabati '!$BB:$BB,MTD!$A18)/20</f>
        <v>0</v>
      </c>
      <c r="M18" s="114">
        <f>+SUMIFS('nabati '!$BF:$BF,'nabati '!BI:BI,MTD!$A18)/6</f>
        <v>0</v>
      </c>
      <c r="N18" s="133">
        <f>+SUMIFS('nabati '!$BM:$BM,'nabati '!BP:BP,MTD!$A18)/6</f>
        <v>0</v>
      </c>
      <c r="O18" s="135">
        <f t="shared" si="2"/>
        <v>1907.4</v>
      </c>
      <c r="P18" s="121">
        <v>16525.72</v>
      </c>
      <c r="Q18" s="85"/>
      <c r="R18" s="155">
        <f t="shared" si="6"/>
        <v>-14618.320000000002</v>
      </c>
      <c r="T18" s="73"/>
      <c r="U18" s="524"/>
    </row>
    <row r="19" spans="1:21" s="70" customFormat="1" hidden="1" outlineLevel="1">
      <c r="A19" s="108" t="s">
        <v>48</v>
      </c>
      <c r="B19" s="108" t="s">
        <v>31</v>
      </c>
      <c r="C19" s="65" t="s">
        <v>49</v>
      </c>
      <c r="D19" s="65" t="s">
        <v>693</v>
      </c>
      <c r="E19" s="113">
        <f>+SUMIFS('nabati '!B:B,'nabati '!$E:$E,MTD!$A19)/6</f>
        <v>0</v>
      </c>
      <c r="F19" s="113">
        <f>+SUMIFS('nabati '!I:I,'nabati '!$L:$L,MTD!$A19)/6</f>
        <v>0</v>
      </c>
      <c r="G19" s="113">
        <f>+SUMIFS('nabati '!P:P,'nabati '!$S:$S,MTD!$A19)/60</f>
        <v>0</v>
      </c>
      <c r="H19" s="113">
        <f>+SUMIFS('nabati '!W:W,'nabati '!$Z:$Z,MTD!$A19)/6</f>
        <v>0</v>
      </c>
      <c r="I19" s="113">
        <f>+SUMIFS('nabati '!AD:AD,'nabati '!$AG:$AG,MTD!$A19)/60</f>
        <v>0</v>
      </c>
      <c r="J19" s="113">
        <f>+SUMIFS('nabati '!AK:AK,'nabati '!$AN:$AN,MTD!$A19)/60</f>
        <v>0</v>
      </c>
      <c r="K19" s="113">
        <f>+SUMIFS('nabati '!AR:AR,'nabati '!$AU:$AU,MTD!$A19)/60</f>
        <v>0</v>
      </c>
      <c r="L19" s="113">
        <f>+SUMIFS('nabati '!AY:AY,'nabati '!$BB:$BB,MTD!$A19)/20</f>
        <v>0</v>
      </c>
      <c r="M19" s="114">
        <f>+SUMIFS('nabati '!$BF:$BF,'nabati '!BI:BI,MTD!$A19)/6</f>
        <v>0</v>
      </c>
      <c r="N19" s="133">
        <f>+SUMIFS('nabati '!$BM:$BM,'nabati '!BP:BP,MTD!$A19)/6</f>
        <v>0</v>
      </c>
      <c r="O19" s="135">
        <f t="shared" si="2"/>
        <v>0</v>
      </c>
      <c r="P19" s="121">
        <v>9426.2199999999993</v>
      </c>
      <c r="Q19" s="85"/>
      <c r="R19" s="155">
        <f t="shared" si="6"/>
        <v>-9426.2199999999993</v>
      </c>
      <c r="T19" s="73"/>
      <c r="U19" s="524"/>
    </row>
    <row r="20" spans="1:21" s="70" customFormat="1" hidden="1" outlineLevel="1">
      <c r="A20" s="108" t="s">
        <v>50</v>
      </c>
      <c r="B20" s="108" t="s">
        <v>31</v>
      </c>
      <c r="C20" s="65" t="s">
        <v>51</v>
      </c>
      <c r="D20" s="65" t="s">
        <v>693</v>
      </c>
      <c r="E20" s="113">
        <f>+SUMIFS('nabati '!B:B,'nabati '!$E:$E,MTD!$A20)/6</f>
        <v>2</v>
      </c>
      <c r="F20" s="113">
        <f>+SUMIFS('nabati '!I:I,'nabati '!$L:$L,MTD!$A20)/6</f>
        <v>0</v>
      </c>
      <c r="G20" s="113">
        <f>+SUMIFS('nabati '!P:P,'nabati '!$S:$S,MTD!$A20)/60</f>
        <v>0</v>
      </c>
      <c r="H20" s="113">
        <f>+SUMIFS('nabati '!W:W,'nabati '!$Z:$Z,MTD!$A20)/6</f>
        <v>0</v>
      </c>
      <c r="I20" s="113">
        <f>+SUMIFS('nabati '!AD:AD,'nabati '!$AG:$AG,MTD!$A20)/60</f>
        <v>0</v>
      </c>
      <c r="J20" s="113">
        <f>+SUMIFS('nabati '!AK:AK,'nabati '!$AN:$AN,MTD!$A20)/60</f>
        <v>0</v>
      </c>
      <c r="K20" s="113">
        <f>+SUMIFS('nabati '!AR:AR,'nabati '!$AU:$AU,MTD!$A20)/60</f>
        <v>0</v>
      </c>
      <c r="L20" s="113">
        <f>+SUMIFS('nabati '!AY:AY,'nabati '!$BB:$BB,MTD!$A20)/20</f>
        <v>2</v>
      </c>
      <c r="M20" s="114">
        <f>+SUMIFS('nabati '!$BF:$BF,'nabati '!BI:BI,MTD!$A20)/6</f>
        <v>0</v>
      </c>
      <c r="N20" s="133">
        <f>+SUMIFS('nabati '!$BM:$BM,'nabati '!BP:BP,MTD!$A20)/6</f>
        <v>0</v>
      </c>
      <c r="O20" s="135">
        <f t="shared" si="2"/>
        <v>1000</v>
      </c>
      <c r="P20" s="121">
        <v>5803.06</v>
      </c>
      <c r="Q20" s="85"/>
      <c r="R20" s="155">
        <f t="shared" si="6"/>
        <v>-4803.0600000000004</v>
      </c>
      <c r="T20" s="73"/>
      <c r="U20" s="524"/>
    </row>
    <row r="21" spans="1:21" s="70" customFormat="1" hidden="1" outlineLevel="1">
      <c r="A21" s="108">
        <v>4201</v>
      </c>
      <c r="B21" s="108" t="s">
        <v>31</v>
      </c>
      <c r="C21" s="225" t="s">
        <v>52</v>
      </c>
      <c r="D21" s="65" t="s">
        <v>693</v>
      </c>
      <c r="E21" s="113">
        <f>+SUMIFS('nabati '!B:B,'nabati '!$E:$E,MTD!$A21)/6</f>
        <v>4</v>
      </c>
      <c r="F21" s="113">
        <f>+SUMIFS('nabati '!I:I,'nabati '!$L:$L,MTD!$A21)/6</f>
        <v>0</v>
      </c>
      <c r="G21" s="113">
        <f>+SUMIFS('nabati '!P:P,'nabati '!$S:$S,MTD!$A21)/60</f>
        <v>2</v>
      </c>
      <c r="H21" s="113">
        <f>+SUMIFS('nabati '!W:W,'nabati '!$Z:$Z,MTD!$A21)/6</f>
        <v>0</v>
      </c>
      <c r="I21" s="113">
        <f>+SUMIFS('nabati '!AD:AD,'nabati '!$AG:$AG,MTD!$A21)/60</f>
        <v>0</v>
      </c>
      <c r="J21" s="113">
        <f>+SUMIFS('nabati '!AK:AK,'nabati '!$AN:$AN,MTD!$A21)/60</f>
        <v>0</v>
      </c>
      <c r="K21" s="113">
        <f>+SUMIFS('nabati '!AR:AR,'nabati '!$AU:$AU,MTD!$A21)/60</f>
        <v>0</v>
      </c>
      <c r="L21" s="113">
        <f>+SUMIFS('nabati '!AY:AY,'nabati '!$BB:$BB,MTD!$A21)/20</f>
        <v>0</v>
      </c>
      <c r="M21" s="114">
        <f>+SUMIFS('nabati '!$BF:$BF,'nabati '!BI:BI,MTD!$A21)/6</f>
        <v>0</v>
      </c>
      <c r="N21" s="133">
        <f>+SUMIFS('nabati '!$BM:$BM,'nabati '!BP:BP,MTD!$A21)/6</f>
        <v>0</v>
      </c>
      <c r="O21" s="135">
        <f t="shared" si="2"/>
        <v>1164</v>
      </c>
      <c r="P21" s="121">
        <v>8359.16</v>
      </c>
      <c r="Q21" s="85"/>
      <c r="R21" s="155">
        <f t="shared" si="6"/>
        <v>-7195.16</v>
      </c>
      <c r="T21" s="73"/>
      <c r="U21" s="524"/>
    </row>
    <row r="22" spans="1:21" s="70" customFormat="1" hidden="1" outlineLevel="1">
      <c r="A22" s="108">
        <v>220</v>
      </c>
      <c r="B22" s="108" t="s">
        <v>53</v>
      </c>
      <c r="C22" s="58" t="s">
        <v>54</v>
      </c>
      <c r="D22" s="65" t="s">
        <v>693</v>
      </c>
      <c r="E22" s="113">
        <f>+SUMIFS('nabati '!B:B,'nabati '!$E:$E,MTD!$A22)/6</f>
        <v>2</v>
      </c>
      <c r="F22" s="113">
        <f>+SUMIFS('nabati '!I:I,'nabati '!$L:$L,MTD!$A22)/6</f>
        <v>2</v>
      </c>
      <c r="G22" s="113">
        <f>+SUMIFS('nabati '!P:P,'nabati '!$S:$S,MTD!$A22)/60</f>
        <v>0</v>
      </c>
      <c r="H22" s="113">
        <f>+SUMIFS('nabati '!W:W,'nabati '!$Z:$Z,MTD!$A22)/6</f>
        <v>0</v>
      </c>
      <c r="I22" s="113">
        <f>+SUMIFS('nabati '!AD:AD,'nabati '!$AG:$AG,MTD!$A22)/60</f>
        <v>0</v>
      </c>
      <c r="J22" s="113">
        <f>+SUMIFS('nabati '!AK:AK,'nabati '!$AN:$AN,MTD!$A22)/60</f>
        <v>0</v>
      </c>
      <c r="K22" s="113">
        <f>+SUMIFS('nabati '!AR:AR,'nabati '!$AU:$AU,MTD!$A22)/60</f>
        <v>0</v>
      </c>
      <c r="L22" s="113">
        <f>+SUMIFS('nabati '!AY:AY,'nabati '!$BB:$BB,MTD!$A22)/20</f>
        <v>0</v>
      </c>
      <c r="M22" s="114">
        <f>+SUMIFS('nabati '!$BF:$BF,'nabati '!BI:BI,MTD!$A22)/6</f>
        <v>0</v>
      </c>
      <c r="N22" s="133">
        <f>+SUMIFS('nabati '!$BM:$BM,'nabati '!BP:BP,MTD!$A22)/6</f>
        <v>0</v>
      </c>
      <c r="O22" s="135">
        <f t="shared" si="2"/>
        <v>633.48</v>
      </c>
      <c r="P22" s="121"/>
      <c r="Q22" s="85"/>
      <c r="R22" s="156"/>
      <c r="T22" s="73"/>
      <c r="U22" s="524"/>
    </row>
    <row r="23" spans="1:21" s="70" customFormat="1" hidden="1" outlineLevel="1">
      <c r="A23" s="108">
        <v>222</v>
      </c>
      <c r="B23" s="108" t="s">
        <v>53</v>
      </c>
      <c r="C23" s="58" t="s">
        <v>55</v>
      </c>
      <c r="D23" s="65" t="s">
        <v>693</v>
      </c>
      <c r="E23" s="113">
        <f>+SUMIFS('nabati '!B:B,'nabati '!$E:$E,MTD!$A23)/6</f>
        <v>0</v>
      </c>
      <c r="F23" s="113">
        <f>+SUMIFS('nabati '!I:I,'nabati '!$L:$L,MTD!$A23)/6</f>
        <v>0</v>
      </c>
      <c r="G23" s="113">
        <f>+SUMIFS('nabati '!P:P,'nabati '!$S:$S,MTD!$A23)/60</f>
        <v>0</v>
      </c>
      <c r="H23" s="113">
        <f>+SUMIFS('nabati '!W:W,'nabati '!$Z:$Z,MTD!$A23)/6</f>
        <v>0</v>
      </c>
      <c r="I23" s="113">
        <f>+SUMIFS('nabati '!AD:AD,'nabati '!$AG:$AG,MTD!$A23)/60</f>
        <v>0</v>
      </c>
      <c r="J23" s="113">
        <f>+SUMIFS('nabati '!AK:AK,'nabati '!$AN:$AN,MTD!$A23)/60</f>
        <v>0</v>
      </c>
      <c r="K23" s="113">
        <f>+SUMIFS('nabati '!AR:AR,'nabati '!$AU:$AU,MTD!$A23)/60</f>
        <v>0</v>
      </c>
      <c r="L23" s="113">
        <f>+SUMIFS('nabati '!AY:AY,'nabati '!$BB:$BB,MTD!$A23)/20</f>
        <v>0</v>
      </c>
      <c r="M23" s="114">
        <f>+SUMIFS('nabati '!$BF:$BF,'nabati '!BI:BI,MTD!$A23)/6</f>
        <v>0</v>
      </c>
      <c r="N23" s="133">
        <f>+SUMIFS('nabati '!$BM:$BM,'nabati '!BP:BP,MTD!$A23)/6</f>
        <v>0</v>
      </c>
      <c r="O23" s="135">
        <f t="shared" si="2"/>
        <v>0</v>
      </c>
      <c r="P23" s="84"/>
      <c r="Q23" s="85"/>
      <c r="T23" s="73"/>
      <c r="U23" s="524"/>
    </row>
    <row r="24" spans="1:21" s="70" customFormat="1" hidden="1" outlineLevel="1">
      <c r="A24" s="58">
        <v>2035</v>
      </c>
      <c r="B24" s="108" t="s">
        <v>53</v>
      </c>
      <c r="C24" s="58" t="s">
        <v>56</v>
      </c>
      <c r="D24" s="65" t="s">
        <v>693</v>
      </c>
      <c r="E24" s="113">
        <f>+SUMIFS('nabati '!B:B,'nabati '!$E:$E,MTD!$A24)/6</f>
        <v>3</v>
      </c>
      <c r="F24" s="113">
        <f>+SUMIFS('nabati '!I:I,'nabati '!$L:$L,MTD!$A24)/6</f>
        <v>1</v>
      </c>
      <c r="G24" s="113">
        <f>+SUMIFS('nabati '!P:P,'nabati '!$S:$S,MTD!$A24)/60</f>
        <v>1</v>
      </c>
      <c r="H24" s="113">
        <f>+SUMIFS('nabati '!W:W,'nabati '!$Z:$Z,MTD!$A24)/6</f>
        <v>0</v>
      </c>
      <c r="I24" s="113">
        <f>+SUMIFS('nabati '!AD:AD,'nabati '!$AG:$AG,MTD!$A24)/60</f>
        <v>0</v>
      </c>
      <c r="J24" s="113">
        <f>+SUMIFS('nabati '!AK:AK,'nabati '!$AN:$AN,MTD!$A24)/60</f>
        <v>0</v>
      </c>
      <c r="K24" s="113">
        <f>+SUMIFS('nabati '!AR:AR,'nabati '!$AU:$AU,MTD!$A24)/60</f>
        <v>0</v>
      </c>
      <c r="L24" s="113">
        <f>+SUMIFS('nabati '!AY:AY,'nabati '!$BB:$BB,MTD!$A24)/20</f>
        <v>1</v>
      </c>
      <c r="M24" s="114">
        <f>+SUMIFS('nabati '!$BF:$BF,'nabati '!BI:BI,MTD!$A24)/6</f>
        <v>0</v>
      </c>
      <c r="N24" s="133">
        <f>+SUMIFS('nabati '!$BM:$BM,'nabati '!BP:BP,MTD!$A24)/6</f>
        <v>0</v>
      </c>
      <c r="O24" s="135">
        <f t="shared" si="2"/>
        <v>1272.74</v>
      </c>
      <c r="P24" s="84"/>
      <c r="Q24" s="85"/>
      <c r="R24" s="73"/>
      <c r="T24" s="73"/>
      <c r="U24" s="524"/>
    </row>
    <row r="25" spans="1:21" s="70" customFormat="1" hidden="1" outlineLevel="1">
      <c r="A25" s="108">
        <v>259</v>
      </c>
      <c r="B25" s="108" t="s">
        <v>53</v>
      </c>
      <c r="C25" s="58" t="s">
        <v>57</v>
      </c>
      <c r="D25" s="65" t="s">
        <v>693</v>
      </c>
      <c r="E25" s="113">
        <f>+SUMIFS('nabati '!B:B,'nabati '!$E:$E,MTD!$A25)/6</f>
        <v>0</v>
      </c>
      <c r="F25" s="113">
        <f>+SUMIFS('nabati '!I:I,'nabati '!$L:$L,MTD!$A25)/6</f>
        <v>0</v>
      </c>
      <c r="G25" s="113">
        <f>+SUMIFS('nabati '!P:P,'nabati '!$S:$S,MTD!$A25)/60</f>
        <v>0</v>
      </c>
      <c r="H25" s="113">
        <f>+SUMIFS('nabati '!W:W,'nabati '!$Z:$Z,MTD!$A25)/6</f>
        <v>1</v>
      </c>
      <c r="I25" s="113">
        <f>+SUMIFS('nabati '!AD:AD,'nabati '!$AG:$AG,MTD!$A25)/60</f>
        <v>0</v>
      </c>
      <c r="J25" s="113">
        <f>+SUMIFS('nabati '!AK:AK,'nabati '!$AN:$AN,MTD!$A25)/60</f>
        <v>0</v>
      </c>
      <c r="K25" s="113">
        <f>+SUMIFS('nabati '!AR:AR,'nabati '!$AU:$AU,MTD!$A25)/60</f>
        <v>0</v>
      </c>
      <c r="L25" s="113">
        <f>+SUMIFS('nabati '!AY:AY,'nabati '!$BB:$BB,MTD!$A25)/20</f>
        <v>0</v>
      </c>
      <c r="M25" s="114">
        <f>+SUMIFS('nabati '!$BF:$BF,'nabati '!BI:BI,MTD!$A25)/6</f>
        <v>0</v>
      </c>
      <c r="N25" s="133">
        <f>+SUMIFS('nabati '!$BM:$BM,'nabati '!BP:BP,MTD!$A25)/6</f>
        <v>0</v>
      </c>
      <c r="O25" s="135">
        <f t="shared" si="2"/>
        <v>224.4</v>
      </c>
      <c r="P25" s="84"/>
      <c r="Q25" s="85"/>
      <c r="R25" s="73"/>
      <c r="T25" s="73"/>
      <c r="U25" s="524"/>
    </row>
    <row r="26" spans="1:21" s="70" customFormat="1" hidden="1" outlineLevel="1">
      <c r="A26" s="108">
        <v>275</v>
      </c>
      <c r="B26" s="108" t="s">
        <v>53</v>
      </c>
      <c r="C26" s="58" t="s">
        <v>58</v>
      </c>
      <c r="D26" s="65" t="s">
        <v>693</v>
      </c>
      <c r="E26" s="113">
        <f>+SUMIFS('nabati '!B:B,'nabati '!$E:$E,MTD!$A26)/6</f>
        <v>0</v>
      </c>
      <c r="F26" s="113">
        <f>+SUMIFS('nabati '!I:I,'nabati '!$L:$L,MTD!$A26)/6</f>
        <v>0</v>
      </c>
      <c r="G26" s="113">
        <f>+SUMIFS('nabati '!P:P,'nabati '!$S:$S,MTD!$A26)/60</f>
        <v>0</v>
      </c>
      <c r="H26" s="113">
        <f>+SUMIFS('nabati '!W:W,'nabati '!$Z:$Z,MTD!$A26)/6</f>
        <v>0</v>
      </c>
      <c r="I26" s="113">
        <f>+SUMIFS('nabati '!AD:AD,'nabati '!$AG:$AG,MTD!$A26)/60</f>
        <v>0</v>
      </c>
      <c r="J26" s="113">
        <f>+SUMIFS('nabati '!AK:AK,'nabati '!$AN:$AN,MTD!$A26)/60</f>
        <v>0</v>
      </c>
      <c r="K26" s="113">
        <f>+SUMIFS('nabati '!AR:AR,'nabati '!$AU:$AU,MTD!$A26)/60</f>
        <v>0</v>
      </c>
      <c r="L26" s="113">
        <f>+SUMIFS('nabati '!AY:AY,'nabati '!$BB:$BB,MTD!$A26)/20</f>
        <v>0</v>
      </c>
      <c r="M26" s="114">
        <f>+SUMIFS('nabati '!$BF:$BF,'nabati '!BI:BI,MTD!$A26)/6</f>
        <v>0</v>
      </c>
      <c r="N26" s="133">
        <f>+SUMIFS('nabati '!$BM:$BM,'nabati '!BP:BP,MTD!$A26)/6</f>
        <v>0</v>
      </c>
      <c r="O26" s="135">
        <f>+SUMPRODUCT($E$1:$N$1,E26:N26)</f>
        <v>0</v>
      </c>
      <c r="P26" s="84"/>
      <c r="Q26" s="85"/>
      <c r="R26" s="73"/>
      <c r="T26" s="73"/>
      <c r="U26" s="524"/>
    </row>
    <row r="27" spans="1:21" s="70" customFormat="1" hidden="1" outlineLevel="1">
      <c r="A27" s="108">
        <v>280</v>
      </c>
      <c r="B27" s="108" t="s">
        <v>53</v>
      </c>
      <c r="C27" s="58" t="s">
        <v>59</v>
      </c>
      <c r="D27" s="65" t="s">
        <v>693</v>
      </c>
      <c r="E27" s="113">
        <f>+SUMIFS('nabati '!B:B,'nabati '!$E:$E,MTD!$A27)/6</f>
        <v>1</v>
      </c>
      <c r="F27" s="113">
        <f>+SUMIFS('nabati '!I:I,'nabati '!$L:$L,MTD!$A27)/6</f>
        <v>3</v>
      </c>
      <c r="G27" s="113">
        <f>+SUMIFS('nabati '!P:P,'nabati '!$S:$S,MTD!$A27)/60</f>
        <v>1</v>
      </c>
      <c r="H27" s="113">
        <f>+SUMIFS('nabati '!W:W,'nabati '!$Z:$Z,MTD!$A27)/6</f>
        <v>1</v>
      </c>
      <c r="I27" s="113">
        <f>+SUMIFS('nabati '!AD:AD,'nabati '!$AG:$AG,MTD!$A27)/60</f>
        <v>0</v>
      </c>
      <c r="J27" s="113">
        <f>+SUMIFS('nabati '!AK:AK,'nabati '!$AN:$AN,MTD!$A27)/60</f>
        <v>0</v>
      </c>
      <c r="K27" s="113">
        <f>+SUMIFS('nabati '!AR:AR,'nabati '!$AU:$AU,MTD!$A27)/60</f>
        <v>0</v>
      </c>
      <c r="L27" s="113">
        <f>+SUMIFS('nabati '!AY:AY,'nabati '!$BB:$BB,MTD!$A27)/20</f>
        <v>0</v>
      </c>
      <c r="M27" s="114">
        <f>+SUMIFS('nabati '!$BF:$BF,'nabati '!BI:BI,MTD!$A27)/6</f>
        <v>0</v>
      </c>
      <c r="N27" s="133">
        <f>+SUMIFS('nabati '!$BM:$BM,'nabati '!BP:BP,MTD!$A27)/6</f>
        <v>0</v>
      </c>
      <c r="O27" s="135">
        <f>+SUMPRODUCT($E$1:$N$1,E27:N27)</f>
        <v>1252.6200000000001</v>
      </c>
      <c r="P27" s="84"/>
      <c r="Q27" s="85"/>
      <c r="R27" s="73"/>
      <c r="T27" s="73"/>
      <c r="U27" s="524"/>
    </row>
    <row r="28" spans="1:21" s="70" customFormat="1" hidden="1" outlineLevel="1">
      <c r="A28" s="108">
        <v>285</v>
      </c>
      <c r="B28" s="108" t="s">
        <v>53</v>
      </c>
      <c r="C28" s="58" t="s">
        <v>60</v>
      </c>
      <c r="D28" s="65" t="s">
        <v>693</v>
      </c>
      <c r="E28" s="113">
        <f>+SUMIFS('nabati '!B:B,'nabati '!$E:$E,MTD!$A28)/6</f>
        <v>0</v>
      </c>
      <c r="F28" s="113">
        <f>+SUMIFS('nabati '!I:I,'nabati '!$L:$L,MTD!$A28)/6</f>
        <v>0</v>
      </c>
      <c r="G28" s="113">
        <f>+SUMIFS('nabati '!P:P,'nabati '!$S:$S,MTD!$A28)/60</f>
        <v>0</v>
      </c>
      <c r="H28" s="113">
        <f>+SUMIFS('nabati '!W:W,'nabati '!$Z:$Z,MTD!$A28)/6</f>
        <v>0</v>
      </c>
      <c r="I28" s="113">
        <f>+SUMIFS('nabati '!AD:AD,'nabati '!$AG:$AG,MTD!$A28)/60</f>
        <v>0</v>
      </c>
      <c r="J28" s="113">
        <f>+SUMIFS('nabati '!AK:AK,'nabati '!$AN:$AN,MTD!$A28)/60</f>
        <v>0</v>
      </c>
      <c r="K28" s="113">
        <f>+SUMIFS('nabati '!AR:AR,'nabati '!$AU:$AU,MTD!$A28)/60</f>
        <v>0</v>
      </c>
      <c r="L28" s="113">
        <f>+SUMIFS('nabati '!AY:AY,'nabati '!$BB:$BB,MTD!$A28)/20</f>
        <v>0</v>
      </c>
      <c r="M28" s="114">
        <f>+SUMIFS('nabati '!$BF:$BF,'nabati '!BI:BI,MTD!$A28)/6</f>
        <v>0</v>
      </c>
      <c r="N28" s="133">
        <f>+SUMIFS('nabati '!$BM:$BM,'nabati '!BP:BP,MTD!$A28)/6</f>
        <v>0</v>
      </c>
      <c r="O28" s="135">
        <f>+SUMPRODUCT($E$1:$N$1,E28:N28)</f>
        <v>0</v>
      </c>
      <c r="P28" s="84"/>
      <c r="Q28" s="85"/>
      <c r="R28" s="73"/>
      <c r="T28" s="73"/>
      <c r="U28" s="524"/>
    </row>
    <row r="29" spans="1:21" s="70" customFormat="1" hidden="1" outlineLevel="1">
      <c r="A29" s="108">
        <v>287</v>
      </c>
      <c r="B29" s="108" t="s">
        <v>53</v>
      </c>
      <c r="C29" s="58" t="s">
        <v>61</v>
      </c>
      <c r="D29" s="65" t="s">
        <v>693</v>
      </c>
      <c r="E29" s="113">
        <f>+SUMIFS('nabati '!B:B,'nabati '!$E:$E,MTD!$A29)/6</f>
        <v>0</v>
      </c>
      <c r="F29" s="113">
        <f>+SUMIFS('nabati '!I:I,'nabati '!$L:$L,MTD!$A29)/6</f>
        <v>0</v>
      </c>
      <c r="G29" s="113">
        <f>+SUMIFS('nabati '!P:P,'nabati '!$S:$S,MTD!$A29)/60</f>
        <v>1</v>
      </c>
      <c r="H29" s="113">
        <f>+SUMIFS('nabati '!W:W,'nabati '!$Z:$Z,MTD!$A29)/6</f>
        <v>0</v>
      </c>
      <c r="I29" s="113">
        <f>+SUMIFS('nabati '!AD:AD,'nabati '!$AG:$AG,MTD!$A29)/60</f>
        <v>0</v>
      </c>
      <c r="J29" s="113">
        <f>+SUMIFS('nabati '!AK:AK,'nabati '!$AN:$AN,MTD!$A29)/60</f>
        <v>0</v>
      </c>
      <c r="K29" s="113">
        <f>+SUMIFS('nabati '!AR:AR,'nabati '!$AU:$AU,MTD!$A29)/60</f>
        <v>0</v>
      </c>
      <c r="L29" s="113">
        <f>+SUMIFS('nabati '!AY:AY,'nabati '!$BB:$BB,MTD!$A29)/20</f>
        <v>0</v>
      </c>
      <c r="M29" s="114">
        <f>+SUMIFS('nabati '!$BF:$BF,'nabati '!BI:BI,MTD!$A29)/6</f>
        <v>0</v>
      </c>
      <c r="N29" s="133">
        <f>+SUMIFS('nabati '!$BM:$BM,'nabati '!BP:BP,MTD!$A29)/6</f>
        <v>0</v>
      </c>
      <c r="O29" s="135">
        <f>+SUMPRODUCT($E$1:$N$1,E29:N29)</f>
        <v>330</v>
      </c>
      <c r="P29" s="84"/>
      <c r="Q29" s="85"/>
      <c r="R29" s="73"/>
      <c r="T29" s="73"/>
      <c r="U29" s="524"/>
    </row>
    <row r="30" spans="1:21" s="70" customFormat="1" hidden="1" outlineLevel="1">
      <c r="A30" s="108">
        <v>401</v>
      </c>
      <c r="B30" s="108" t="s">
        <v>53</v>
      </c>
      <c r="C30" s="58" t="s">
        <v>62</v>
      </c>
      <c r="D30" s="65" t="s">
        <v>693</v>
      </c>
      <c r="E30" s="113">
        <f>+SUMIFS('nabati '!B:B,'nabati '!$E:$E,MTD!$A30)/6</f>
        <v>0</v>
      </c>
      <c r="F30" s="113">
        <f>+SUMIFS('nabati '!I:I,'nabati '!$L:$L,MTD!$A30)/6</f>
        <v>0</v>
      </c>
      <c r="G30" s="113">
        <f>+SUMIFS('nabati '!P:P,'nabati '!$S:$S,MTD!$A30)/60</f>
        <v>0</v>
      </c>
      <c r="H30" s="113">
        <f>+SUMIFS('nabati '!W:W,'nabati '!$Z:$Z,MTD!$A30)/6</f>
        <v>0</v>
      </c>
      <c r="I30" s="113">
        <f>+SUMIFS('nabati '!AD:AD,'nabati '!$AG:$AG,MTD!$A30)/60</f>
        <v>0</v>
      </c>
      <c r="J30" s="113">
        <f>+SUMIFS('nabati '!AK:AK,'nabati '!$AN:$AN,MTD!$A30)/60</f>
        <v>0</v>
      </c>
      <c r="K30" s="113">
        <f>+SUMIFS('nabati '!AR:AR,'nabati '!$AU:$AU,MTD!$A30)/60</f>
        <v>0</v>
      </c>
      <c r="L30" s="113">
        <f>+SUMIFS('nabati '!AY:AY,'nabati '!$BB:$BB,MTD!$A30)/20</f>
        <v>0</v>
      </c>
      <c r="M30" s="114">
        <f>+SUMIFS('nabati '!$BF:$BF,'nabati '!BI:BI,MTD!$A30)/6</f>
        <v>0</v>
      </c>
      <c r="N30" s="133">
        <f>+SUMIFS('nabati '!$BM:$BM,'nabati '!BP:BP,MTD!$A30)/6</f>
        <v>0</v>
      </c>
      <c r="O30" s="135">
        <f t="shared" ref="O30:O51" si="7">+SUMPRODUCT($E$1:$N$1,E30:N30)</f>
        <v>0</v>
      </c>
      <c r="P30" s="84"/>
      <c r="Q30" s="85"/>
      <c r="R30" s="73"/>
      <c r="T30" s="73"/>
      <c r="U30" s="524"/>
    </row>
    <row r="31" spans="1:21" s="70" customFormat="1" hidden="1" outlineLevel="1">
      <c r="A31" s="108">
        <v>403</v>
      </c>
      <c r="B31" s="108" t="s">
        <v>53</v>
      </c>
      <c r="C31" s="58" t="s">
        <v>63</v>
      </c>
      <c r="D31" s="65" t="s">
        <v>693</v>
      </c>
      <c r="E31" s="113">
        <f>+SUMIFS('nabati '!B:B,'nabati '!$E:$E,MTD!$A31)/6</f>
        <v>0</v>
      </c>
      <c r="F31" s="113">
        <f>+SUMIFS('nabati '!I:I,'nabati '!$L:$L,MTD!$A31)/6</f>
        <v>0</v>
      </c>
      <c r="G31" s="113">
        <f>+SUMIFS('nabati '!P:P,'nabati '!$S:$S,MTD!$A31)/60</f>
        <v>0</v>
      </c>
      <c r="H31" s="113">
        <f>+SUMIFS('nabati '!W:W,'nabati '!$Z:$Z,MTD!$A31)/6</f>
        <v>0</v>
      </c>
      <c r="I31" s="113">
        <f>+SUMIFS('nabati '!AD:AD,'nabati '!$AG:$AG,MTD!$A31)/60</f>
        <v>0</v>
      </c>
      <c r="J31" s="113">
        <f>+SUMIFS('nabati '!AK:AK,'nabati '!$AN:$AN,MTD!$A31)/60</f>
        <v>0</v>
      </c>
      <c r="K31" s="113">
        <f>+SUMIFS('nabati '!AR:AR,'nabati '!$AU:$AU,MTD!$A31)/60</f>
        <v>0</v>
      </c>
      <c r="L31" s="113">
        <f>+SUMIFS('nabati '!AY:AY,'nabati '!$BB:$BB,MTD!$A31)/20</f>
        <v>0</v>
      </c>
      <c r="M31" s="114">
        <f>+SUMIFS('nabati '!$BF:$BF,'nabati '!BI:BI,MTD!$A31)/6</f>
        <v>0</v>
      </c>
      <c r="N31" s="133">
        <f>+SUMIFS('nabati '!$BM:$BM,'nabati '!BP:BP,MTD!$A31)/6</f>
        <v>0</v>
      </c>
      <c r="O31" s="135">
        <f t="shared" si="7"/>
        <v>0</v>
      </c>
      <c r="P31" s="84"/>
      <c r="Q31" s="85"/>
      <c r="R31" s="73"/>
      <c r="T31" s="73"/>
      <c r="U31" s="524"/>
    </row>
    <row r="32" spans="1:21" s="70" customFormat="1" hidden="1" outlineLevel="1">
      <c r="A32" s="108">
        <v>405</v>
      </c>
      <c r="B32" s="108" t="s">
        <v>53</v>
      </c>
      <c r="C32" s="58" t="s">
        <v>64</v>
      </c>
      <c r="D32" s="65" t="s">
        <v>693</v>
      </c>
      <c r="E32" s="113">
        <f>+SUMIFS('nabati '!B:B,'nabati '!$E:$E,MTD!$A32)/6</f>
        <v>0</v>
      </c>
      <c r="F32" s="113">
        <f>+SUMIFS('nabati '!I:I,'nabati '!$L:$L,MTD!$A32)/6</f>
        <v>0</v>
      </c>
      <c r="G32" s="113">
        <f>+SUMIFS('nabati '!P:P,'nabati '!$S:$S,MTD!$A32)/60</f>
        <v>1</v>
      </c>
      <c r="H32" s="113">
        <f>+SUMIFS('nabati '!W:W,'nabati '!$Z:$Z,MTD!$A32)/6</f>
        <v>0</v>
      </c>
      <c r="I32" s="113">
        <f>+SUMIFS('nabati '!AD:AD,'nabati '!$AG:$AG,MTD!$A32)/60</f>
        <v>0</v>
      </c>
      <c r="J32" s="113">
        <f>+SUMIFS('nabati '!AK:AK,'nabati '!$AN:$AN,MTD!$A32)/60</f>
        <v>0</v>
      </c>
      <c r="K32" s="113">
        <f>+SUMIFS('nabati '!AR:AR,'nabati '!$AU:$AU,MTD!$A32)/60</f>
        <v>0</v>
      </c>
      <c r="L32" s="113">
        <f>+SUMIFS('nabati '!AY:AY,'nabati '!$BB:$BB,MTD!$A32)/20</f>
        <v>0</v>
      </c>
      <c r="M32" s="114">
        <f>+SUMIFS('nabati '!$BF:$BF,'nabati '!BI:BI,MTD!$A32)/6</f>
        <v>0</v>
      </c>
      <c r="N32" s="133">
        <f>+SUMIFS('nabati '!$BM:$BM,'nabati '!BP:BP,MTD!$A32)/6</f>
        <v>0</v>
      </c>
      <c r="O32" s="135">
        <f t="shared" si="7"/>
        <v>330</v>
      </c>
      <c r="P32" s="84"/>
      <c r="Q32" s="85"/>
      <c r="R32" s="73"/>
      <c r="T32" s="73"/>
      <c r="U32" s="524"/>
    </row>
    <row r="33" spans="1:21" s="70" customFormat="1" hidden="1" outlineLevel="1">
      <c r="A33" s="108">
        <v>406</v>
      </c>
      <c r="B33" s="108" t="s">
        <v>53</v>
      </c>
      <c r="C33" s="58" t="s">
        <v>65</v>
      </c>
      <c r="D33" s="65" t="s">
        <v>693</v>
      </c>
      <c r="E33" s="113">
        <f>+SUMIFS('nabati '!B:B,'nabati '!$E:$E,MTD!$A33)/6</f>
        <v>1</v>
      </c>
      <c r="F33" s="113">
        <f>+SUMIFS('nabati '!I:I,'nabati '!$L:$L,MTD!$A33)/6</f>
        <v>1</v>
      </c>
      <c r="G33" s="113">
        <f>+SUMIFS('nabati '!P:P,'nabati '!$S:$S,MTD!$A33)/60</f>
        <v>1</v>
      </c>
      <c r="H33" s="113">
        <f>+SUMIFS('nabati '!W:W,'nabati '!$Z:$Z,MTD!$A33)/6</f>
        <v>0</v>
      </c>
      <c r="I33" s="113">
        <f>+SUMIFS('nabati '!AD:AD,'nabati '!$AG:$AG,MTD!$A33)/60</f>
        <v>0</v>
      </c>
      <c r="J33" s="113">
        <f>+SUMIFS('nabati '!AK:AK,'nabati '!$AN:$AN,MTD!$A33)/60</f>
        <v>0</v>
      </c>
      <c r="K33" s="113">
        <f>+SUMIFS('nabati '!AR:AR,'nabati '!$AU:$AU,MTD!$A33)/60</f>
        <v>0</v>
      </c>
      <c r="L33" s="113">
        <f>+SUMIFS('nabati '!AY:AY,'nabati '!$BB:$BB,MTD!$A33)/20</f>
        <v>0</v>
      </c>
      <c r="M33" s="114">
        <f>+SUMIFS('nabati '!$BF:$BF,'nabati '!BI:BI,MTD!$A33)/6</f>
        <v>0</v>
      </c>
      <c r="N33" s="133">
        <f>+SUMIFS('nabati '!$BM:$BM,'nabati '!BP:BP,MTD!$A33)/6</f>
        <v>0</v>
      </c>
      <c r="O33" s="135">
        <f t="shared" si="7"/>
        <v>646.74</v>
      </c>
      <c r="P33" s="84"/>
      <c r="Q33" s="85"/>
      <c r="R33" s="73"/>
      <c r="T33" s="73"/>
      <c r="U33" s="524"/>
    </row>
    <row r="34" spans="1:21" s="70" customFormat="1" hidden="1" outlineLevel="1">
      <c r="A34" s="108">
        <v>639</v>
      </c>
      <c r="B34" s="108" t="s">
        <v>53</v>
      </c>
      <c r="C34" s="58" t="s">
        <v>66</v>
      </c>
      <c r="D34" s="65" t="s">
        <v>693</v>
      </c>
      <c r="E34" s="113">
        <f>+SUMIFS('nabati '!B:B,'nabati '!$E:$E,MTD!$A34)/6</f>
        <v>0</v>
      </c>
      <c r="F34" s="113">
        <f>+SUMIFS('nabati '!I:I,'nabati '!$L:$L,MTD!$A34)/6</f>
        <v>2</v>
      </c>
      <c r="G34" s="113">
        <f>+SUMIFS('nabati '!P:P,'nabati '!$S:$S,MTD!$A34)/60</f>
        <v>1</v>
      </c>
      <c r="H34" s="113">
        <f>+SUMIFS('nabati '!W:W,'nabati '!$Z:$Z,MTD!$A34)/6</f>
        <v>0</v>
      </c>
      <c r="I34" s="113">
        <f>+SUMIFS('nabati '!AD:AD,'nabati '!$AG:$AG,MTD!$A34)/60</f>
        <v>0</v>
      </c>
      <c r="J34" s="113">
        <f>+SUMIFS('nabati '!AK:AK,'nabati '!$AN:$AN,MTD!$A34)/60</f>
        <v>0</v>
      </c>
      <c r="K34" s="113">
        <f>+SUMIFS('nabati '!AR:AR,'nabati '!$AU:$AU,MTD!$A34)/60</f>
        <v>0</v>
      </c>
      <c r="L34" s="113">
        <f>+SUMIFS('nabati '!AY:AY,'nabati '!$BB:$BB,MTD!$A34)/20</f>
        <v>0</v>
      </c>
      <c r="M34" s="114">
        <f>+SUMIFS('nabati '!$BF:$BF,'nabati '!BI:BI,MTD!$A34)/6</f>
        <v>0</v>
      </c>
      <c r="N34" s="133">
        <f>+SUMIFS('nabati '!$BM:$BM,'nabati '!BP:BP,MTD!$A34)/6</f>
        <v>0</v>
      </c>
      <c r="O34" s="135">
        <f t="shared" si="7"/>
        <v>711.48</v>
      </c>
      <c r="P34" s="84"/>
      <c r="Q34" s="85"/>
      <c r="R34" s="73"/>
      <c r="T34" s="73"/>
      <c r="U34" s="524"/>
    </row>
    <row r="35" spans="1:21" s="70" customFormat="1" hidden="1" outlineLevel="1">
      <c r="A35" s="108">
        <v>641</v>
      </c>
      <c r="B35" s="108" t="s">
        <v>53</v>
      </c>
      <c r="C35" s="58" t="s">
        <v>67</v>
      </c>
      <c r="D35" s="65" t="s">
        <v>693</v>
      </c>
      <c r="E35" s="113">
        <f>+SUMIFS('nabati '!B:B,'nabati '!$E:$E,MTD!$A35)/6</f>
        <v>2</v>
      </c>
      <c r="F35" s="113">
        <f>+SUMIFS('nabati '!I:I,'nabati '!$L:$L,MTD!$A35)/6</f>
        <v>0</v>
      </c>
      <c r="G35" s="113">
        <f>+SUMIFS('nabati '!P:P,'nabati '!$S:$S,MTD!$A35)/60</f>
        <v>1</v>
      </c>
      <c r="H35" s="113">
        <f>+SUMIFS('nabati '!W:W,'nabati '!$Z:$Z,MTD!$A35)/6</f>
        <v>0</v>
      </c>
      <c r="I35" s="113">
        <f>+SUMIFS('nabati '!AD:AD,'nabati '!$AG:$AG,MTD!$A35)/60</f>
        <v>0</v>
      </c>
      <c r="J35" s="113">
        <f>+SUMIFS('nabati '!AK:AK,'nabati '!$AN:$AN,MTD!$A35)/60</f>
        <v>0</v>
      </c>
      <c r="K35" s="113">
        <f>+SUMIFS('nabati '!AR:AR,'nabati '!$AU:$AU,MTD!$A35)/60</f>
        <v>0</v>
      </c>
      <c r="L35" s="113">
        <f>+SUMIFS('nabati '!AY:AY,'nabati '!$BB:$BB,MTD!$A35)/20</f>
        <v>0</v>
      </c>
      <c r="M35" s="114">
        <f>+SUMIFS('nabati '!$BF:$BF,'nabati '!BI:BI,MTD!$A35)/6</f>
        <v>0</v>
      </c>
      <c r="N35" s="133">
        <f>+SUMIFS('nabati '!$BM:$BM,'nabati '!BP:BP,MTD!$A35)/6</f>
        <v>0</v>
      </c>
      <c r="O35" s="135">
        <f t="shared" si="7"/>
        <v>582</v>
      </c>
      <c r="P35" s="84"/>
      <c r="Q35" s="85"/>
      <c r="R35" s="73"/>
      <c r="T35" s="73"/>
      <c r="U35" s="524"/>
    </row>
    <row r="36" spans="1:21" s="70" customFormat="1" hidden="1" outlineLevel="1">
      <c r="A36" s="108">
        <v>643</v>
      </c>
      <c r="B36" s="108" t="s">
        <v>53</v>
      </c>
      <c r="C36" s="58" t="s">
        <v>68</v>
      </c>
      <c r="D36" s="65" t="s">
        <v>693</v>
      </c>
      <c r="E36" s="113">
        <f>+SUMIFS('nabati '!B:B,'nabati '!$E:$E,MTD!$A36)/6</f>
        <v>2</v>
      </c>
      <c r="F36" s="113">
        <f>+SUMIFS('nabati '!I:I,'nabati '!$L:$L,MTD!$A36)/6</f>
        <v>0</v>
      </c>
      <c r="G36" s="113">
        <f>+SUMIFS('nabati '!P:P,'nabati '!$S:$S,MTD!$A36)/60</f>
        <v>0</v>
      </c>
      <c r="H36" s="113">
        <f>+SUMIFS('nabati '!W:W,'nabati '!$Z:$Z,MTD!$A36)/6</f>
        <v>0</v>
      </c>
      <c r="I36" s="113">
        <f>+SUMIFS('nabati '!AD:AD,'nabati '!$AG:$AG,MTD!$A36)/60</f>
        <v>0</v>
      </c>
      <c r="J36" s="113">
        <f>+SUMIFS('nabati '!AK:AK,'nabati '!$AN:$AN,MTD!$A36)/60</f>
        <v>0</v>
      </c>
      <c r="K36" s="113">
        <f>+SUMIFS('nabati '!AR:AR,'nabati '!$AU:$AU,MTD!$A36)/60</f>
        <v>0</v>
      </c>
      <c r="L36" s="113">
        <f>+SUMIFS('nabati '!AY:AY,'nabati '!$BB:$BB,MTD!$A36)/20</f>
        <v>0</v>
      </c>
      <c r="M36" s="114">
        <f>+SUMIFS('nabati '!$BF:$BF,'nabati '!BI:BI,MTD!$A36)/6</f>
        <v>0</v>
      </c>
      <c r="N36" s="133">
        <f>+SUMIFS('nabati '!$BM:$BM,'nabati '!BP:BP,MTD!$A36)/6</f>
        <v>0</v>
      </c>
      <c r="O36" s="135">
        <f t="shared" si="7"/>
        <v>252</v>
      </c>
      <c r="P36" s="84"/>
      <c r="Q36" s="85"/>
      <c r="R36" s="73"/>
      <c r="T36" s="73"/>
      <c r="U36" s="524"/>
    </row>
    <row r="37" spans="1:21" s="70" customFormat="1" hidden="1" outlineLevel="1">
      <c r="A37" s="108">
        <v>653</v>
      </c>
      <c r="B37" s="108" t="s">
        <v>53</v>
      </c>
      <c r="C37" s="58" t="s">
        <v>69</v>
      </c>
      <c r="D37" s="65" t="s">
        <v>693</v>
      </c>
      <c r="E37" s="113">
        <f>+SUMIFS('nabati '!B:B,'nabati '!$E:$E,MTD!$A37)/6</f>
        <v>0</v>
      </c>
      <c r="F37" s="113">
        <f>+SUMIFS('nabati '!I:I,'nabati '!$L:$L,MTD!$A37)/6</f>
        <v>0</v>
      </c>
      <c r="G37" s="113">
        <f>+SUMIFS('nabati '!P:P,'nabati '!$S:$S,MTD!$A37)/60</f>
        <v>0</v>
      </c>
      <c r="H37" s="113">
        <f>+SUMIFS('nabati '!W:W,'nabati '!$Z:$Z,MTD!$A37)/6</f>
        <v>0</v>
      </c>
      <c r="I37" s="113">
        <f>+SUMIFS('nabati '!AD:AD,'nabati '!$AG:$AG,MTD!$A37)/60</f>
        <v>0</v>
      </c>
      <c r="J37" s="113">
        <f>+SUMIFS('nabati '!AK:AK,'nabati '!$AN:$AN,MTD!$A37)/60</f>
        <v>0</v>
      </c>
      <c r="K37" s="113">
        <f>+SUMIFS('nabati '!AR:AR,'nabati '!$AU:$AU,MTD!$A37)/60</f>
        <v>0</v>
      </c>
      <c r="L37" s="113">
        <f>+SUMIFS('nabati '!AY:AY,'nabati '!$BB:$BB,MTD!$A37)/20</f>
        <v>0</v>
      </c>
      <c r="M37" s="114">
        <f>+SUMIFS('nabati '!$BF:$BF,'nabati '!BI:BI,MTD!$A37)/6</f>
        <v>0</v>
      </c>
      <c r="N37" s="133">
        <f>+SUMIFS('nabati '!$BM:$BM,'nabati '!BP:BP,MTD!$A37)/6</f>
        <v>0</v>
      </c>
      <c r="O37" s="135">
        <f t="shared" si="7"/>
        <v>0</v>
      </c>
      <c r="P37" s="84"/>
      <c r="Q37" s="85"/>
      <c r="R37" s="73"/>
      <c r="T37" s="73"/>
      <c r="U37" s="524"/>
    </row>
    <row r="38" spans="1:21" s="70" customFormat="1" hidden="1" outlineLevel="1">
      <c r="A38" s="108">
        <v>656</v>
      </c>
      <c r="B38" s="108" t="s">
        <v>53</v>
      </c>
      <c r="C38" s="58" t="s">
        <v>70</v>
      </c>
      <c r="D38" s="65" t="s">
        <v>693</v>
      </c>
      <c r="E38" s="113">
        <f>+SUMIFS('nabati '!B:B,'nabati '!$E:$E,MTD!$A38)/6</f>
        <v>2</v>
      </c>
      <c r="F38" s="113">
        <f>+SUMIFS('nabati '!I:I,'nabati '!$L:$L,MTD!$A38)/6</f>
        <v>3</v>
      </c>
      <c r="G38" s="113">
        <f>+SUMIFS('nabati '!P:P,'nabati '!$S:$S,MTD!$A38)/60</f>
        <v>1</v>
      </c>
      <c r="H38" s="113">
        <f>+SUMIFS('nabati '!W:W,'nabati '!$Z:$Z,MTD!$A38)/6</f>
        <v>1</v>
      </c>
      <c r="I38" s="113">
        <f>+SUMIFS('nabati '!AD:AD,'nabati '!$AG:$AG,MTD!$A38)/60</f>
        <v>0</v>
      </c>
      <c r="J38" s="113">
        <f>+SUMIFS('nabati '!AK:AK,'nabati '!$AN:$AN,MTD!$A38)/60</f>
        <v>0</v>
      </c>
      <c r="K38" s="113">
        <f>+SUMIFS('nabati '!AR:AR,'nabati '!$AU:$AU,MTD!$A38)/60</f>
        <v>0</v>
      </c>
      <c r="L38" s="113">
        <f>+SUMIFS('nabati '!AY:AY,'nabati '!$BB:$BB,MTD!$A38)/20</f>
        <v>0</v>
      </c>
      <c r="M38" s="114">
        <f>+SUMIFS('nabati '!$BF:$BF,'nabati '!BI:BI,MTD!$A38)/6</f>
        <v>0</v>
      </c>
      <c r="N38" s="133">
        <f>+SUMIFS('nabati '!$BM:$BM,'nabati '!BP:BP,MTD!$A38)/6</f>
        <v>0</v>
      </c>
      <c r="O38" s="135">
        <f t="shared" si="7"/>
        <v>1378.6200000000001</v>
      </c>
      <c r="P38" s="84"/>
      <c r="Q38" s="85"/>
      <c r="R38" s="73"/>
      <c r="T38" s="73"/>
      <c r="U38" s="524"/>
    </row>
    <row r="39" spans="1:21" s="70" customFormat="1" hidden="1" outlineLevel="1">
      <c r="A39" s="108">
        <v>663</v>
      </c>
      <c r="B39" s="108" t="s">
        <v>53</v>
      </c>
      <c r="C39" s="226" t="s">
        <v>71</v>
      </c>
      <c r="D39" s="65" t="s">
        <v>693</v>
      </c>
      <c r="E39" s="113">
        <f>+SUMIFS('nabati '!B:B,'nabati '!$E:$E,MTD!$A39)/6</f>
        <v>0</v>
      </c>
      <c r="F39" s="113">
        <f>+SUMIFS('nabati '!I:I,'nabati '!$L:$L,MTD!$A39)/6</f>
        <v>0</v>
      </c>
      <c r="G39" s="113">
        <f>+SUMIFS('nabati '!P:P,'nabati '!$S:$S,MTD!$A39)/60</f>
        <v>0</v>
      </c>
      <c r="H39" s="113">
        <f>+SUMIFS('nabati '!W:W,'nabati '!$Z:$Z,MTD!$A39)/6</f>
        <v>0</v>
      </c>
      <c r="I39" s="113">
        <f>+SUMIFS('nabati '!AD:AD,'nabati '!$AG:$AG,MTD!$A39)/60</f>
        <v>0</v>
      </c>
      <c r="J39" s="113">
        <f>+SUMIFS('nabati '!AK:AK,'nabati '!$AN:$AN,MTD!$A39)/60</f>
        <v>0</v>
      </c>
      <c r="K39" s="113">
        <f>+SUMIFS('nabati '!AR:AR,'nabati '!$AU:$AU,MTD!$A39)/60</f>
        <v>0</v>
      </c>
      <c r="L39" s="113">
        <f>+SUMIFS('nabati '!AY:AY,'nabati '!$BB:$BB,MTD!$A39)/20</f>
        <v>0</v>
      </c>
      <c r="M39" s="114">
        <f>+SUMIFS('nabati '!$BF:$BF,'nabati '!BI:BI,MTD!$A39)/6</f>
        <v>0</v>
      </c>
      <c r="N39" s="133">
        <f>+SUMIFS('nabati '!$BM:$BM,'nabati '!BP:BP,MTD!$A39)/6</f>
        <v>0</v>
      </c>
      <c r="O39" s="135">
        <f t="shared" si="7"/>
        <v>0</v>
      </c>
      <c r="P39" s="84"/>
      <c r="Q39" s="85"/>
      <c r="R39" s="73"/>
      <c r="T39" s="73"/>
      <c r="U39" s="524"/>
    </row>
    <row r="40" spans="1:21" s="70" customFormat="1" hidden="1" outlineLevel="1">
      <c r="A40" s="108">
        <v>680</v>
      </c>
      <c r="B40" s="108" t="s">
        <v>53</v>
      </c>
      <c r="C40" s="226" t="s">
        <v>72</v>
      </c>
      <c r="D40" s="65" t="s">
        <v>693</v>
      </c>
      <c r="E40" s="113">
        <f>+SUMIFS('nabati '!B:B,'nabati '!$E:$E,MTD!$A40)/6</f>
        <v>0</v>
      </c>
      <c r="F40" s="113">
        <f>+SUMIFS('nabati '!I:I,'nabati '!$L:$L,MTD!$A40)/6</f>
        <v>0</v>
      </c>
      <c r="G40" s="113">
        <f>+SUMIFS('nabati '!P:P,'nabati '!$S:$S,MTD!$A40)/60</f>
        <v>0</v>
      </c>
      <c r="H40" s="113">
        <f>+SUMIFS('nabati '!W:W,'nabati '!$Z:$Z,MTD!$A40)/6</f>
        <v>0</v>
      </c>
      <c r="I40" s="113">
        <f>+SUMIFS('nabati '!AD:AD,'nabati '!$AG:$AG,MTD!$A40)/60</f>
        <v>0</v>
      </c>
      <c r="J40" s="113">
        <f>+SUMIFS('nabati '!AK:AK,'nabati '!$AN:$AN,MTD!$A40)/60</f>
        <v>0</v>
      </c>
      <c r="K40" s="113">
        <f>+SUMIFS('nabati '!AR:AR,'nabati '!$AU:$AU,MTD!$A40)/60</f>
        <v>0</v>
      </c>
      <c r="L40" s="113">
        <f>+SUMIFS('nabati '!AY:AY,'nabati '!$BB:$BB,MTD!$A40)/20</f>
        <v>0</v>
      </c>
      <c r="M40" s="114">
        <f>+SUMIFS('nabati '!$BF:$BF,'nabati '!BI:BI,MTD!$A40)/6</f>
        <v>0</v>
      </c>
      <c r="N40" s="133">
        <f>+SUMIFS('nabati '!$BM:$BM,'nabati '!BP:BP,MTD!$A40)/6</f>
        <v>0</v>
      </c>
      <c r="O40" s="135">
        <f t="shared" si="7"/>
        <v>0</v>
      </c>
      <c r="P40" s="84"/>
      <c r="Q40" s="85"/>
      <c r="R40" s="73"/>
      <c r="T40" s="73"/>
      <c r="U40" s="524"/>
    </row>
    <row r="41" spans="1:21" s="70" customFormat="1" hidden="1" outlineLevel="1">
      <c r="A41" s="108">
        <v>684</v>
      </c>
      <c r="B41" s="108" t="s">
        <v>53</v>
      </c>
      <c r="C41" s="58" t="s">
        <v>73</v>
      </c>
      <c r="D41" s="65" t="s">
        <v>693</v>
      </c>
      <c r="E41" s="113">
        <f>+SUMIFS('nabati '!B:B,'nabati '!$E:$E,MTD!$A41)/6</f>
        <v>1</v>
      </c>
      <c r="F41" s="113">
        <f>+SUMIFS('nabati '!I:I,'nabati '!$L:$L,MTD!$A41)/6</f>
        <v>1</v>
      </c>
      <c r="G41" s="113">
        <f>+SUMIFS('nabati '!P:P,'nabati '!$S:$S,MTD!$A41)/60</f>
        <v>1</v>
      </c>
      <c r="H41" s="113">
        <f>+SUMIFS('nabati '!W:W,'nabati '!$Z:$Z,MTD!$A41)/6</f>
        <v>0</v>
      </c>
      <c r="I41" s="113">
        <f>+SUMIFS('nabati '!AD:AD,'nabati '!$AG:$AG,MTD!$A41)/60</f>
        <v>0</v>
      </c>
      <c r="J41" s="113">
        <f>+SUMIFS('nabati '!AK:AK,'nabati '!$AN:$AN,MTD!$A41)/60</f>
        <v>0</v>
      </c>
      <c r="K41" s="113">
        <f>+SUMIFS('nabati '!AR:AR,'nabati '!$AU:$AU,MTD!$A41)/60</f>
        <v>0</v>
      </c>
      <c r="L41" s="113">
        <f>+SUMIFS('nabati '!AY:AY,'nabati '!$BB:$BB,MTD!$A41)/20</f>
        <v>1</v>
      </c>
      <c r="M41" s="114">
        <f>+SUMIFS('nabati '!$BF:$BF,'nabati '!BI:BI,MTD!$A41)/6</f>
        <v>0</v>
      </c>
      <c r="N41" s="133">
        <f>+SUMIFS('nabati '!$BM:$BM,'nabati '!BP:BP,MTD!$A41)/6</f>
        <v>0</v>
      </c>
      <c r="O41" s="135">
        <f t="shared" si="7"/>
        <v>1020.74</v>
      </c>
      <c r="P41" s="84"/>
      <c r="Q41" s="85"/>
      <c r="R41" s="73"/>
      <c r="T41" s="73"/>
      <c r="U41" s="524"/>
    </row>
    <row r="42" spans="1:21" s="70" customFormat="1" hidden="1" outlineLevel="1">
      <c r="A42" s="108">
        <v>685</v>
      </c>
      <c r="B42" s="108" t="s">
        <v>53</v>
      </c>
      <c r="C42" s="58" t="s">
        <v>74</v>
      </c>
      <c r="D42" s="65" t="s">
        <v>693</v>
      </c>
      <c r="E42" s="113">
        <f>+SUMIFS('nabati '!B:B,'nabati '!$E:$E,MTD!$A42)/6</f>
        <v>3</v>
      </c>
      <c r="F42" s="113">
        <f>+SUMIFS('nabati '!I:I,'nabati '!$L:$L,MTD!$A42)/6</f>
        <v>3</v>
      </c>
      <c r="G42" s="113">
        <f>+SUMIFS('nabati '!P:P,'nabati '!$S:$S,MTD!$A42)/60</f>
        <v>1</v>
      </c>
      <c r="H42" s="113">
        <f>+SUMIFS('nabati '!W:W,'nabati '!$Z:$Z,MTD!$A42)/6</f>
        <v>0</v>
      </c>
      <c r="I42" s="113">
        <f>+SUMIFS('nabati '!AD:AD,'nabati '!$AG:$AG,MTD!$A42)/60</f>
        <v>0</v>
      </c>
      <c r="J42" s="113">
        <f>+SUMIFS('nabati '!AK:AK,'nabati '!$AN:$AN,MTD!$A42)/60</f>
        <v>0</v>
      </c>
      <c r="K42" s="113">
        <f>+SUMIFS('nabati '!AR:AR,'nabati '!$AU:$AU,MTD!$A42)/60</f>
        <v>0</v>
      </c>
      <c r="L42" s="113">
        <f>+SUMIFS('nabati '!AY:AY,'nabati '!$BB:$BB,MTD!$A42)/20</f>
        <v>0</v>
      </c>
      <c r="M42" s="114">
        <f>+SUMIFS('nabati '!$BF:$BF,'nabati '!BI:BI,MTD!$A42)/6</f>
        <v>0</v>
      </c>
      <c r="N42" s="133">
        <f>+SUMIFS('nabati '!$BM:$BM,'nabati '!BP:BP,MTD!$A42)/6</f>
        <v>0</v>
      </c>
      <c r="O42" s="135">
        <f t="shared" si="7"/>
        <v>1280.22</v>
      </c>
      <c r="P42" s="84"/>
      <c r="Q42" s="85"/>
      <c r="R42" s="73"/>
      <c r="T42" s="73"/>
      <c r="U42" s="524"/>
    </row>
    <row r="43" spans="1:21" s="70" customFormat="1" hidden="1" outlineLevel="1">
      <c r="A43" s="108">
        <v>687</v>
      </c>
      <c r="B43" s="108" t="s">
        <v>53</v>
      </c>
      <c r="C43" s="226" t="s">
        <v>75</v>
      </c>
      <c r="D43" s="65" t="s">
        <v>693</v>
      </c>
      <c r="E43" s="113">
        <f>+SUMIFS('nabati '!B:B,'nabati '!$E:$E,MTD!$A43)/6</f>
        <v>1</v>
      </c>
      <c r="F43" s="113">
        <f>+SUMIFS('nabati '!I:I,'nabati '!$L:$L,MTD!$A43)/6</f>
        <v>0</v>
      </c>
      <c r="G43" s="113">
        <f>+SUMIFS('nabati '!P:P,'nabati '!$S:$S,MTD!$A43)/60</f>
        <v>1</v>
      </c>
      <c r="H43" s="113">
        <f>+SUMIFS('nabati '!W:W,'nabati '!$Z:$Z,MTD!$A43)/6</f>
        <v>0</v>
      </c>
      <c r="I43" s="113">
        <f>+SUMIFS('nabati '!AD:AD,'nabati '!$AG:$AG,MTD!$A43)/60</f>
        <v>0</v>
      </c>
      <c r="J43" s="113">
        <f>+SUMIFS('nabati '!AK:AK,'nabati '!$AN:$AN,MTD!$A43)/60</f>
        <v>0</v>
      </c>
      <c r="K43" s="113">
        <f>+SUMIFS('nabati '!AR:AR,'nabati '!$AU:$AU,MTD!$A43)/60</f>
        <v>0</v>
      </c>
      <c r="L43" s="113">
        <f>+SUMIFS('nabati '!AY:AY,'nabati '!$BB:$BB,MTD!$A43)/20</f>
        <v>0</v>
      </c>
      <c r="M43" s="114">
        <f>+SUMIFS('nabati '!$BF:$BF,'nabati '!BI:BI,MTD!$A43)/6</f>
        <v>0</v>
      </c>
      <c r="N43" s="133">
        <f>+SUMIFS('nabati '!$BM:$BM,'nabati '!BP:BP,MTD!$A43)/6</f>
        <v>0</v>
      </c>
      <c r="O43" s="135">
        <f t="shared" si="7"/>
        <v>456</v>
      </c>
      <c r="P43" s="84"/>
      <c r="Q43" s="85"/>
      <c r="R43" s="73"/>
      <c r="T43" s="73"/>
      <c r="U43" s="524"/>
    </row>
    <row r="44" spans="1:21" s="70" customFormat="1" hidden="1" outlineLevel="1">
      <c r="A44" s="108">
        <v>692</v>
      </c>
      <c r="B44" s="108" t="s">
        <v>53</v>
      </c>
      <c r="C44" s="58" t="s">
        <v>76</v>
      </c>
      <c r="D44" s="65" t="s">
        <v>693</v>
      </c>
      <c r="E44" s="113">
        <f>+SUMIFS('nabati '!B:B,'nabati '!$E:$E,MTD!$A44)/6</f>
        <v>0</v>
      </c>
      <c r="F44" s="113">
        <f>+SUMIFS('nabati '!I:I,'nabati '!$L:$L,MTD!$A44)/6</f>
        <v>0</v>
      </c>
      <c r="G44" s="113">
        <f>+SUMIFS('nabati '!P:P,'nabati '!$S:$S,MTD!$A44)/60</f>
        <v>0</v>
      </c>
      <c r="H44" s="113">
        <f>+SUMIFS('nabati '!W:W,'nabati '!$Z:$Z,MTD!$A44)/6</f>
        <v>0</v>
      </c>
      <c r="I44" s="113">
        <f>+SUMIFS('nabati '!AD:AD,'nabati '!$AG:$AG,MTD!$A44)/60</f>
        <v>0</v>
      </c>
      <c r="J44" s="113">
        <f>+SUMIFS('nabati '!AK:AK,'nabati '!$AN:$AN,MTD!$A44)/60</f>
        <v>0</v>
      </c>
      <c r="K44" s="113">
        <f>+SUMIFS('nabati '!AR:AR,'nabati '!$AU:$AU,MTD!$A44)/60</f>
        <v>0</v>
      </c>
      <c r="L44" s="113">
        <f>+SUMIFS('nabati '!AY:AY,'nabati '!$BB:$BB,MTD!$A44)/20</f>
        <v>0</v>
      </c>
      <c r="M44" s="114">
        <f>+SUMIFS('nabati '!$BF:$BF,'nabati '!BI:BI,MTD!$A44)/6</f>
        <v>0</v>
      </c>
      <c r="N44" s="133">
        <f>+SUMIFS('nabati '!$BM:$BM,'nabati '!BP:BP,MTD!$A44)/6</f>
        <v>0</v>
      </c>
      <c r="O44" s="135">
        <f t="shared" si="7"/>
        <v>0</v>
      </c>
      <c r="P44" s="84"/>
      <c r="Q44" s="85"/>
      <c r="R44" s="73"/>
      <c r="T44" s="73"/>
      <c r="U44" s="524"/>
    </row>
    <row r="45" spans="1:21" s="70" customFormat="1" hidden="1" outlineLevel="1">
      <c r="A45" s="108">
        <v>697</v>
      </c>
      <c r="B45" s="108" t="s">
        <v>53</v>
      </c>
      <c r="C45" s="58" t="s">
        <v>77</v>
      </c>
      <c r="D45" s="65" t="s">
        <v>693</v>
      </c>
      <c r="E45" s="113">
        <f>+SUMIFS('nabati '!B:B,'nabati '!$E:$E,MTD!$A45)/6</f>
        <v>0</v>
      </c>
      <c r="F45" s="113">
        <f>+SUMIFS('nabati '!I:I,'nabati '!$L:$L,MTD!$A45)/6</f>
        <v>0</v>
      </c>
      <c r="G45" s="113">
        <f>+SUMIFS('nabati '!P:P,'nabati '!$S:$S,MTD!$A45)/60</f>
        <v>0</v>
      </c>
      <c r="H45" s="113">
        <f>+SUMIFS('nabati '!W:W,'nabati '!$Z:$Z,MTD!$A45)/6</f>
        <v>0</v>
      </c>
      <c r="I45" s="113">
        <f>+SUMIFS('nabati '!AD:AD,'nabati '!$AG:$AG,MTD!$A45)/60</f>
        <v>0</v>
      </c>
      <c r="J45" s="113">
        <f>+SUMIFS('nabati '!AK:AK,'nabati '!$AN:$AN,MTD!$A45)/60</f>
        <v>0</v>
      </c>
      <c r="K45" s="113">
        <f>+SUMIFS('nabati '!AR:AR,'nabati '!$AU:$AU,MTD!$A45)/60</f>
        <v>0</v>
      </c>
      <c r="L45" s="113">
        <f>+SUMIFS('nabati '!AY:AY,'nabati '!$BB:$BB,MTD!$A45)/20</f>
        <v>0</v>
      </c>
      <c r="M45" s="114">
        <f>+SUMIFS('nabati '!$BF:$BF,'nabati '!BI:BI,MTD!$A45)/6</f>
        <v>0</v>
      </c>
      <c r="N45" s="133">
        <f>+SUMIFS('nabati '!$BM:$BM,'nabati '!BP:BP,MTD!$A45)/6</f>
        <v>0</v>
      </c>
      <c r="O45" s="135">
        <f t="shared" si="7"/>
        <v>0</v>
      </c>
      <c r="P45" s="84"/>
      <c r="Q45" s="85"/>
      <c r="R45" s="73"/>
      <c r="T45" s="73"/>
      <c r="U45" s="524"/>
    </row>
    <row r="46" spans="1:21" s="70" customFormat="1" hidden="1" outlineLevel="1">
      <c r="A46" s="108">
        <v>2005</v>
      </c>
      <c r="B46" s="108" t="s">
        <v>53</v>
      </c>
      <c r="C46" s="58" t="s">
        <v>78</v>
      </c>
      <c r="D46" s="65" t="s">
        <v>693</v>
      </c>
      <c r="E46" s="113">
        <f>+SUMIFS('nabati '!B:B,'nabati '!$E:$E,MTD!$A46)/6</f>
        <v>0</v>
      </c>
      <c r="F46" s="113">
        <f>+SUMIFS('nabati '!I:I,'nabati '!$L:$L,MTD!$A46)/6</f>
        <v>0</v>
      </c>
      <c r="G46" s="113">
        <f>+SUMIFS('nabati '!P:P,'nabati '!$S:$S,MTD!$A46)/60</f>
        <v>0</v>
      </c>
      <c r="H46" s="113">
        <f>+SUMIFS('nabati '!W:W,'nabati '!$Z:$Z,MTD!$A46)/6</f>
        <v>0</v>
      </c>
      <c r="I46" s="113">
        <f>+SUMIFS('nabati '!AD:AD,'nabati '!$AG:$AG,MTD!$A46)/60</f>
        <v>0</v>
      </c>
      <c r="J46" s="113">
        <f>+SUMIFS('nabati '!AK:AK,'nabati '!$AN:$AN,MTD!$A46)/60</f>
        <v>0</v>
      </c>
      <c r="K46" s="113">
        <f>+SUMIFS('nabati '!AR:AR,'nabati '!$AU:$AU,MTD!$A46)/60</f>
        <v>0</v>
      </c>
      <c r="L46" s="113">
        <f>+SUMIFS('nabati '!AY:AY,'nabati '!$BB:$BB,MTD!$A46)/20</f>
        <v>0</v>
      </c>
      <c r="M46" s="114">
        <f>+SUMIFS('nabati '!$BF:$BF,'nabati '!BI:BI,MTD!$A46)/6</f>
        <v>0</v>
      </c>
      <c r="N46" s="133">
        <f>+SUMIFS('nabati '!$BM:$BM,'nabati '!BP:BP,MTD!$A46)/6</f>
        <v>0</v>
      </c>
      <c r="O46" s="135">
        <f t="shared" si="7"/>
        <v>0</v>
      </c>
      <c r="P46" s="84"/>
      <c r="Q46" s="85"/>
      <c r="R46" s="73"/>
      <c r="T46" s="73"/>
      <c r="U46" s="524"/>
    </row>
    <row r="47" spans="1:21" s="70" customFormat="1" hidden="1" outlineLevel="1">
      <c r="A47" s="108">
        <v>2010</v>
      </c>
      <c r="B47" s="108" t="s">
        <v>53</v>
      </c>
      <c r="C47" s="58" t="s">
        <v>79</v>
      </c>
      <c r="D47" s="65" t="s">
        <v>693</v>
      </c>
      <c r="E47" s="113">
        <f>+SUMIFS('nabati '!B:B,'nabati '!$E:$E,MTD!$A47)/6</f>
        <v>4</v>
      </c>
      <c r="F47" s="113">
        <f>+SUMIFS('nabati '!I:I,'nabati '!$L:$L,MTD!$A47)/6</f>
        <v>0</v>
      </c>
      <c r="G47" s="113">
        <f>+SUMIFS('nabati '!P:P,'nabati '!$S:$S,MTD!$A47)/60</f>
        <v>1</v>
      </c>
      <c r="H47" s="113">
        <f>+SUMIFS('nabati '!W:W,'nabati '!$Z:$Z,MTD!$A47)/6</f>
        <v>0</v>
      </c>
      <c r="I47" s="113">
        <f>+SUMIFS('nabati '!AD:AD,'nabati '!$AG:$AG,MTD!$A47)/60</f>
        <v>0</v>
      </c>
      <c r="J47" s="113">
        <f>+SUMIFS('nabati '!AK:AK,'nabati '!$AN:$AN,MTD!$A47)/60</f>
        <v>0</v>
      </c>
      <c r="K47" s="113">
        <f>+SUMIFS('nabati '!AR:AR,'nabati '!$AU:$AU,MTD!$A47)/60</f>
        <v>0</v>
      </c>
      <c r="L47" s="113">
        <f>+SUMIFS('nabati '!AY:AY,'nabati '!$BB:$BB,MTD!$A47)/20</f>
        <v>1</v>
      </c>
      <c r="M47" s="114">
        <f>+SUMIFS('nabati '!$BF:$BF,'nabati '!BI:BI,MTD!$A47)/6</f>
        <v>0</v>
      </c>
      <c r="N47" s="133">
        <f>+SUMIFS('nabati '!$BM:$BM,'nabati '!BP:BP,MTD!$A47)/6</f>
        <v>0</v>
      </c>
      <c r="O47" s="135">
        <f t="shared" si="7"/>
        <v>1208</v>
      </c>
      <c r="P47" s="84"/>
      <c r="Q47" s="85"/>
      <c r="R47" s="73"/>
      <c r="T47" s="73"/>
      <c r="U47" s="524"/>
    </row>
    <row r="48" spans="1:21" s="70" customFormat="1" hidden="1" outlineLevel="1">
      <c r="A48" s="108">
        <v>2015</v>
      </c>
      <c r="B48" s="108" t="s">
        <v>53</v>
      </c>
      <c r="C48" s="226" t="s">
        <v>80</v>
      </c>
      <c r="D48" s="65" t="s">
        <v>693</v>
      </c>
      <c r="E48" s="113">
        <f>+SUMIFS('nabati '!B:B,'nabati '!$E:$E,MTD!$A48)/6</f>
        <v>0</v>
      </c>
      <c r="F48" s="113">
        <f>+SUMIFS('nabati '!I:I,'nabati '!$L:$L,MTD!$A48)/6</f>
        <v>0</v>
      </c>
      <c r="G48" s="113">
        <f>+SUMIFS('nabati '!P:P,'nabati '!$S:$S,MTD!$A48)/60</f>
        <v>1</v>
      </c>
      <c r="H48" s="113">
        <f>+SUMIFS('nabati '!W:W,'nabati '!$Z:$Z,MTD!$A48)/6</f>
        <v>0</v>
      </c>
      <c r="I48" s="113">
        <f>+SUMIFS('nabati '!AD:AD,'nabati '!$AG:$AG,MTD!$A48)/60</f>
        <v>0</v>
      </c>
      <c r="J48" s="113">
        <f>+SUMIFS('nabati '!AK:AK,'nabati '!$AN:$AN,MTD!$A48)/60</f>
        <v>0</v>
      </c>
      <c r="K48" s="113">
        <f>+SUMIFS('nabati '!AR:AR,'nabati '!$AU:$AU,MTD!$A48)/60</f>
        <v>0</v>
      </c>
      <c r="L48" s="113">
        <f>+SUMIFS('nabati '!AY:AY,'nabati '!$BB:$BB,MTD!$A48)/20</f>
        <v>0</v>
      </c>
      <c r="M48" s="114">
        <f>+SUMIFS('nabati '!$BF:$BF,'nabati '!BI:BI,MTD!$A48)/6</f>
        <v>0</v>
      </c>
      <c r="N48" s="133">
        <f>+SUMIFS('nabati '!$BM:$BM,'nabati '!BP:BP,MTD!$A48)/6</f>
        <v>0</v>
      </c>
      <c r="O48" s="135">
        <f t="shared" si="7"/>
        <v>330</v>
      </c>
      <c r="P48" s="84"/>
      <c r="Q48" s="85"/>
      <c r="R48" s="73"/>
      <c r="T48" s="73"/>
      <c r="U48" s="524"/>
    </row>
    <row r="49" spans="1:21" s="70" customFormat="1" hidden="1" outlineLevel="1">
      <c r="A49" s="108">
        <v>2014</v>
      </c>
      <c r="B49" s="108" t="s">
        <v>53</v>
      </c>
      <c r="C49" s="58" t="s">
        <v>81</v>
      </c>
      <c r="D49" s="65" t="s">
        <v>693</v>
      </c>
      <c r="E49" s="113">
        <f>+SUMIFS('nabati '!B:B,'nabati '!$E:$E,MTD!$A49)/6</f>
        <v>0</v>
      </c>
      <c r="F49" s="113">
        <f>+SUMIFS('nabati '!I:I,'nabati '!$L:$L,MTD!$A49)/6</f>
        <v>1</v>
      </c>
      <c r="G49" s="113">
        <f>+SUMIFS('nabati '!P:P,'nabati '!$S:$S,MTD!$A49)/60</f>
        <v>0</v>
      </c>
      <c r="H49" s="113">
        <f>+SUMIFS('nabati '!W:W,'nabati '!$Z:$Z,MTD!$A49)/6</f>
        <v>0</v>
      </c>
      <c r="I49" s="113">
        <f>+SUMIFS('nabati '!AD:AD,'nabati '!$AG:$AG,MTD!$A49)/60</f>
        <v>0</v>
      </c>
      <c r="J49" s="113">
        <f>+SUMIFS('nabati '!AK:AK,'nabati '!$AN:$AN,MTD!$A49)/60</f>
        <v>0</v>
      </c>
      <c r="K49" s="113">
        <f>+SUMIFS('nabati '!AR:AR,'nabati '!$AU:$AU,MTD!$A49)/60</f>
        <v>0</v>
      </c>
      <c r="L49" s="113">
        <f>+SUMIFS('nabati '!AY:AY,'nabati '!$BB:$BB,MTD!$A49)/20</f>
        <v>0</v>
      </c>
      <c r="M49" s="114">
        <f>+SUMIFS('nabati '!$BF:$BF,'nabati '!BI:BI,MTD!$A49)/6</f>
        <v>0</v>
      </c>
      <c r="N49" s="133">
        <f>+SUMIFS('nabati '!$BM:$BM,'nabati '!BP:BP,MTD!$A49)/6</f>
        <v>0</v>
      </c>
      <c r="O49" s="135">
        <f t="shared" si="7"/>
        <v>190.74</v>
      </c>
      <c r="P49" s="84"/>
      <c r="Q49" s="85"/>
      <c r="R49" s="73"/>
      <c r="T49" s="73"/>
      <c r="U49" s="524"/>
    </row>
    <row r="50" spans="1:21" s="70" customFormat="1" hidden="1" outlineLevel="1">
      <c r="A50" s="108">
        <v>2040</v>
      </c>
      <c r="B50" s="108" t="s">
        <v>53</v>
      </c>
      <c r="C50" s="226" t="s">
        <v>82</v>
      </c>
      <c r="D50" s="65" t="s">
        <v>693</v>
      </c>
      <c r="E50" s="113">
        <f>+SUMIFS('nabati '!B:B,'nabati '!$E:$E,MTD!$A50)/6</f>
        <v>0</v>
      </c>
      <c r="F50" s="113">
        <f>+SUMIFS('nabati '!I:I,'nabati '!$L:$L,MTD!$A50)/6</f>
        <v>0</v>
      </c>
      <c r="G50" s="113">
        <f>+SUMIFS('nabati '!P:P,'nabati '!$S:$S,MTD!$A50)/60</f>
        <v>0</v>
      </c>
      <c r="H50" s="113">
        <f>+SUMIFS('nabati '!W:W,'nabati '!$Z:$Z,MTD!$A50)/6</f>
        <v>0</v>
      </c>
      <c r="I50" s="113">
        <f>+SUMIFS('nabati '!AD:AD,'nabati '!$AG:$AG,MTD!$A50)/60</f>
        <v>0</v>
      </c>
      <c r="J50" s="113">
        <f>+SUMIFS('nabati '!AK:AK,'nabati '!$AN:$AN,MTD!$A50)/60</f>
        <v>0</v>
      </c>
      <c r="K50" s="113">
        <f>+SUMIFS('nabati '!AR:AR,'nabati '!$AU:$AU,MTD!$A50)/60</f>
        <v>0</v>
      </c>
      <c r="L50" s="113">
        <f>+SUMIFS('nabati '!AY:AY,'nabati '!$BB:$BB,MTD!$A50)/20</f>
        <v>0</v>
      </c>
      <c r="M50" s="114">
        <f>+SUMIFS('nabati '!$BF:$BF,'nabati '!BI:BI,MTD!$A50)/6</f>
        <v>0</v>
      </c>
      <c r="N50" s="133">
        <f>+SUMIFS('nabati '!$BM:$BM,'nabati '!BP:BP,MTD!$A50)/6</f>
        <v>0</v>
      </c>
      <c r="O50" s="135">
        <f t="shared" si="7"/>
        <v>0</v>
      </c>
      <c r="P50" s="84"/>
      <c r="Q50" s="85"/>
      <c r="R50" s="73"/>
      <c r="T50" s="73"/>
      <c r="U50" s="524"/>
    </row>
    <row r="51" spans="1:21" s="70" customFormat="1" hidden="1" outlineLevel="1">
      <c r="A51" s="108">
        <v>2059</v>
      </c>
      <c r="B51" s="108" t="s">
        <v>53</v>
      </c>
      <c r="C51" s="226" t="s">
        <v>83</v>
      </c>
      <c r="D51" s="65" t="s">
        <v>693</v>
      </c>
      <c r="E51" s="113">
        <f>+SUMIFS('nabati '!B:B,'nabati '!$E:$E,MTD!$A51)/6</f>
        <v>0</v>
      </c>
      <c r="F51" s="113">
        <f>+SUMIFS('nabati '!I:I,'nabati '!$L:$L,MTD!$A51)/6</f>
        <v>0</v>
      </c>
      <c r="G51" s="113">
        <f>+SUMIFS('nabati '!P:P,'nabati '!$S:$S,MTD!$A51)/60</f>
        <v>1</v>
      </c>
      <c r="H51" s="113">
        <f>+SUMIFS('nabati '!W:W,'nabati '!$Z:$Z,MTD!$A51)/6</f>
        <v>0</v>
      </c>
      <c r="I51" s="113">
        <f>+SUMIFS('nabati '!AD:AD,'nabati '!$AG:$AG,MTD!$A51)/60</f>
        <v>0</v>
      </c>
      <c r="J51" s="113">
        <f>+SUMIFS('nabati '!AK:AK,'nabati '!$AN:$AN,MTD!$A51)/60</f>
        <v>0</v>
      </c>
      <c r="K51" s="113">
        <f>+SUMIFS('nabati '!AR:AR,'nabati '!$AU:$AU,MTD!$A51)/60</f>
        <v>0</v>
      </c>
      <c r="L51" s="113">
        <f>+SUMIFS('nabati '!AY:AY,'nabati '!$BB:$BB,MTD!$A51)/20</f>
        <v>0</v>
      </c>
      <c r="M51" s="114">
        <f>+SUMIFS('nabati '!$BF:$BF,'nabati '!BI:BI,MTD!$A51)/6</f>
        <v>0</v>
      </c>
      <c r="N51" s="133">
        <f>+SUMIFS('nabati '!$BM:$BM,'nabati '!BP:BP,MTD!$A51)/6</f>
        <v>0</v>
      </c>
      <c r="O51" s="135">
        <f t="shared" si="7"/>
        <v>330</v>
      </c>
      <c r="P51" s="84"/>
      <c r="Q51" s="85"/>
      <c r="R51" s="73"/>
      <c r="T51" s="73"/>
      <c r="U51" s="524"/>
    </row>
    <row r="52" spans="1:21" s="70" customFormat="1" hidden="1" outlineLevel="1">
      <c r="A52" s="108">
        <v>2072</v>
      </c>
      <c r="B52" s="108" t="s">
        <v>53</v>
      </c>
      <c r="C52" s="58" t="s">
        <v>84</v>
      </c>
      <c r="D52" s="65" t="s">
        <v>693</v>
      </c>
      <c r="E52" s="113">
        <f>+SUMIFS('nabati '!B:B,'nabati '!$E:$E,MTD!$A52)/6</f>
        <v>0</v>
      </c>
      <c r="F52" s="113">
        <f>+SUMIFS('nabati '!I:I,'nabati '!$L:$L,MTD!$A52)/6</f>
        <v>1</v>
      </c>
      <c r="G52" s="113">
        <f>+SUMIFS('nabati '!P:P,'nabati '!$S:$S,MTD!$A52)/60</f>
        <v>1</v>
      </c>
      <c r="H52" s="113">
        <f>+SUMIFS('nabati '!W:W,'nabati '!$Z:$Z,MTD!$A52)/6</f>
        <v>0</v>
      </c>
      <c r="I52" s="113">
        <f>+SUMIFS('nabati '!AD:AD,'nabati '!$AG:$AG,MTD!$A52)/60</f>
        <v>0</v>
      </c>
      <c r="J52" s="113">
        <f>+SUMIFS('nabati '!AK:AK,'nabati '!$AN:$AN,MTD!$A52)/60</f>
        <v>0</v>
      </c>
      <c r="K52" s="113">
        <f>+SUMIFS('nabati '!AR:AR,'nabati '!$AU:$AU,MTD!$A52)/60</f>
        <v>0</v>
      </c>
      <c r="L52" s="113">
        <f>+SUMIFS('nabati '!AY:AY,'nabati '!$BB:$BB,MTD!$A52)/20</f>
        <v>0</v>
      </c>
      <c r="M52" s="114">
        <f>+SUMIFS('nabati '!$BF:$BF,'nabati '!BI:BI,MTD!$A52)/6</f>
        <v>0</v>
      </c>
      <c r="N52" s="133">
        <f>+SUMIFS('nabati '!$BM:$BM,'nabati '!BP:BP,MTD!$A52)/6</f>
        <v>0</v>
      </c>
      <c r="O52" s="135">
        <f t="shared" ref="O52:O58" si="8">+SUMPRODUCT($E$1:$N$1,E52:N52)</f>
        <v>520.74</v>
      </c>
      <c r="P52" s="84"/>
      <c r="Q52" s="85"/>
      <c r="R52" s="73"/>
      <c r="T52" s="73"/>
      <c r="U52" s="524"/>
    </row>
    <row r="53" spans="1:21" s="70" customFormat="1" hidden="1" outlineLevel="1">
      <c r="A53" s="108">
        <v>2073</v>
      </c>
      <c r="B53" s="108" t="s">
        <v>53</v>
      </c>
      <c r="C53" s="58" t="s">
        <v>85</v>
      </c>
      <c r="D53" s="65" t="s">
        <v>693</v>
      </c>
      <c r="E53" s="113">
        <f>+SUMIFS('nabati '!B:B,'nabati '!$E:$E,MTD!$A53)/6</f>
        <v>1</v>
      </c>
      <c r="F53" s="113">
        <f>+SUMIFS('nabati '!I:I,'nabati '!$L:$L,MTD!$A53)/6</f>
        <v>0</v>
      </c>
      <c r="G53" s="113">
        <f>+SUMIFS('nabati '!P:P,'nabati '!$S:$S,MTD!$A53)/60</f>
        <v>0</v>
      </c>
      <c r="H53" s="113">
        <f>+SUMIFS('nabati '!W:W,'nabati '!$Z:$Z,MTD!$A53)/6</f>
        <v>1</v>
      </c>
      <c r="I53" s="113">
        <f>+SUMIFS('nabati '!AD:AD,'nabati '!$AG:$AG,MTD!$A53)/60</f>
        <v>0</v>
      </c>
      <c r="J53" s="113">
        <f>+SUMIFS('nabati '!AK:AK,'nabati '!$AN:$AN,MTD!$A53)/60</f>
        <v>0</v>
      </c>
      <c r="K53" s="113">
        <f>+SUMIFS('nabati '!AR:AR,'nabati '!$AU:$AU,MTD!$A53)/60</f>
        <v>0</v>
      </c>
      <c r="L53" s="113">
        <f>+SUMIFS('nabati '!AY:AY,'nabati '!$BB:$BB,MTD!$A53)/20</f>
        <v>0</v>
      </c>
      <c r="M53" s="114">
        <f>+SUMIFS('nabati '!$BF:$BF,'nabati '!BI:BI,MTD!$A53)/6</f>
        <v>0</v>
      </c>
      <c r="N53" s="133">
        <f>+SUMIFS('nabati '!$BM:$BM,'nabati '!BP:BP,MTD!$A53)/6</f>
        <v>0</v>
      </c>
      <c r="O53" s="135">
        <f t="shared" si="8"/>
        <v>350.4</v>
      </c>
      <c r="P53" s="84"/>
      <c r="Q53" s="85"/>
      <c r="R53" s="73"/>
      <c r="T53" s="73"/>
      <c r="U53" s="524"/>
    </row>
    <row r="54" spans="1:21" s="70" customFormat="1" hidden="1" outlineLevel="1">
      <c r="A54" s="108">
        <v>2087</v>
      </c>
      <c r="B54" s="108" t="s">
        <v>53</v>
      </c>
      <c r="C54" s="58" t="s">
        <v>86</v>
      </c>
      <c r="D54" s="65" t="s">
        <v>693</v>
      </c>
      <c r="E54" s="113">
        <f>+SUMIFS('nabati '!B:B,'nabati '!$E:$E,MTD!$A54)/6</f>
        <v>1</v>
      </c>
      <c r="F54" s="113">
        <f>+SUMIFS('nabati '!I:I,'nabati '!$L:$L,MTD!$A54)/6</f>
        <v>1</v>
      </c>
      <c r="G54" s="113">
        <f>+SUMIFS('nabati '!P:P,'nabati '!$S:$S,MTD!$A54)/60</f>
        <v>1</v>
      </c>
      <c r="H54" s="113">
        <f>+SUMIFS('nabati '!W:W,'nabati '!$Z:$Z,MTD!$A54)/6</f>
        <v>1</v>
      </c>
      <c r="I54" s="113">
        <f>+SUMIFS('nabati '!AD:AD,'nabati '!$AG:$AG,MTD!$A54)/60</f>
        <v>0</v>
      </c>
      <c r="J54" s="113">
        <f>+SUMIFS('nabati '!AK:AK,'nabati '!$AN:$AN,MTD!$A54)/60</f>
        <v>0</v>
      </c>
      <c r="K54" s="113">
        <f>+SUMIFS('nabati '!AR:AR,'nabati '!$AU:$AU,MTD!$A54)/60</f>
        <v>0</v>
      </c>
      <c r="L54" s="113">
        <f>+SUMIFS('nabati '!AY:AY,'nabati '!$BB:$BB,MTD!$A54)/20</f>
        <v>0</v>
      </c>
      <c r="M54" s="114">
        <f>+SUMIFS('nabati '!$BF:$BF,'nabati '!BI:BI,MTD!$A54)/6</f>
        <v>0</v>
      </c>
      <c r="N54" s="133">
        <f>+SUMIFS('nabati '!$BM:$BM,'nabati '!BP:BP,MTD!$A54)/6</f>
        <v>0</v>
      </c>
      <c r="O54" s="135">
        <f t="shared" si="8"/>
        <v>871.14</v>
      </c>
      <c r="P54" s="84"/>
      <c r="Q54" s="85"/>
      <c r="R54" s="73"/>
      <c r="T54" s="73"/>
      <c r="U54" s="524"/>
    </row>
    <row r="55" spans="1:21" s="70" customFormat="1" hidden="1" outlineLevel="1">
      <c r="A55" s="108">
        <v>2101</v>
      </c>
      <c r="B55" s="108" t="s">
        <v>53</v>
      </c>
      <c r="C55" s="58" t="s">
        <v>87</v>
      </c>
      <c r="D55" s="65" t="s">
        <v>693</v>
      </c>
      <c r="E55" s="113">
        <f>+SUMIFS('nabati '!B:B,'nabati '!$E:$E,MTD!$A55)/6</f>
        <v>0</v>
      </c>
      <c r="F55" s="113">
        <f>+SUMIFS('nabati '!I:I,'nabati '!$L:$L,MTD!$A55)/6</f>
        <v>0</v>
      </c>
      <c r="G55" s="113">
        <f>+SUMIFS('nabati '!P:P,'nabati '!$S:$S,MTD!$A55)/60</f>
        <v>0</v>
      </c>
      <c r="H55" s="113">
        <f>+SUMIFS('nabati '!W:W,'nabati '!$Z:$Z,MTD!$A55)/6</f>
        <v>0</v>
      </c>
      <c r="I55" s="113">
        <f>+SUMIFS('nabati '!AD:AD,'nabati '!$AG:$AG,MTD!$A55)/60</f>
        <v>0</v>
      </c>
      <c r="J55" s="113">
        <f>+SUMIFS('nabati '!AK:AK,'nabati '!$AN:$AN,MTD!$A55)/60</f>
        <v>0</v>
      </c>
      <c r="K55" s="113">
        <f>+SUMIFS('nabati '!AR:AR,'nabati '!$AU:$AU,MTD!$A55)/60</f>
        <v>0</v>
      </c>
      <c r="L55" s="113">
        <f>+SUMIFS('nabati '!AY:AY,'nabati '!$BB:$BB,MTD!$A55)/20</f>
        <v>0</v>
      </c>
      <c r="M55" s="114">
        <f>+SUMIFS('nabati '!$BF:$BF,'nabati '!BI:BI,MTD!$A55)/6</f>
        <v>0</v>
      </c>
      <c r="N55" s="133">
        <f>+SUMIFS('nabati '!$BM:$BM,'nabati '!BP:BP,MTD!$A55)/6</f>
        <v>0</v>
      </c>
      <c r="O55" s="135">
        <f t="shared" si="8"/>
        <v>0</v>
      </c>
      <c r="P55" s="84"/>
      <c r="Q55" s="85"/>
      <c r="R55" s="73"/>
      <c r="T55" s="73"/>
      <c r="U55" s="524"/>
    </row>
    <row r="56" spans="1:21" s="70" customFormat="1" hidden="1" outlineLevel="1">
      <c r="A56" s="108">
        <v>2117</v>
      </c>
      <c r="B56" s="108" t="s">
        <v>53</v>
      </c>
      <c r="C56" s="58" t="s">
        <v>88</v>
      </c>
      <c r="D56" s="65" t="s">
        <v>693</v>
      </c>
      <c r="E56" s="113">
        <f>+SUMIFS('nabati '!B:B,'nabati '!$E:$E,MTD!$A56)/6</f>
        <v>1</v>
      </c>
      <c r="F56" s="113">
        <f>+SUMIFS('nabati '!I:I,'nabati '!$L:$L,MTD!$A56)/6</f>
        <v>1</v>
      </c>
      <c r="G56" s="113">
        <f>+SUMIFS('nabati '!P:P,'nabati '!$S:$S,MTD!$A56)/60</f>
        <v>0</v>
      </c>
      <c r="H56" s="113">
        <f>+SUMIFS('nabati '!W:W,'nabati '!$Z:$Z,MTD!$A56)/6</f>
        <v>1</v>
      </c>
      <c r="I56" s="113">
        <f>+SUMIFS('nabati '!AD:AD,'nabati '!$AG:$AG,MTD!$A56)/60</f>
        <v>0</v>
      </c>
      <c r="J56" s="113">
        <f>+SUMIFS('nabati '!AK:AK,'nabati '!$AN:$AN,MTD!$A56)/60</f>
        <v>0</v>
      </c>
      <c r="K56" s="113">
        <f>+SUMIFS('nabati '!AR:AR,'nabati '!$AU:$AU,MTD!$A56)/60</f>
        <v>0</v>
      </c>
      <c r="L56" s="113">
        <f>+SUMIFS('nabati '!AY:AY,'nabati '!$BB:$BB,MTD!$A56)/20</f>
        <v>0</v>
      </c>
      <c r="M56" s="114">
        <f>+SUMIFS('nabati '!$BF:$BF,'nabati '!BI:BI,MTD!$A56)/6</f>
        <v>0</v>
      </c>
      <c r="N56" s="133">
        <f>+SUMIFS('nabati '!$BM:$BM,'nabati '!BP:BP,MTD!$A56)/6</f>
        <v>0</v>
      </c>
      <c r="O56" s="135">
        <f t="shared" si="8"/>
        <v>541.14</v>
      </c>
      <c r="P56" s="84"/>
      <c r="Q56" s="85"/>
      <c r="R56" s="73"/>
      <c r="T56" s="73"/>
      <c r="U56" s="524"/>
    </row>
    <row r="57" spans="1:21" s="70" customFormat="1" hidden="1" outlineLevel="1">
      <c r="A57" s="108">
        <v>2119</v>
      </c>
      <c r="B57" s="108" t="s">
        <v>53</v>
      </c>
      <c r="C57" s="58" t="s">
        <v>89</v>
      </c>
      <c r="D57" s="65" t="s">
        <v>693</v>
      </c>
      <c r="E57" s="113">
        <f>+SUMIFS('nabati '!B:B,'nabati '!$E:$E,MTD!$A57)/6</f>
        <v>2</v>
      </c>
      <c r="F57" s="113">
        <f>+SUMIFS('nabati '!I:I,'nabati '!$L:$L,MTD!$A57)/6</f>
        <v>2</v>
      </c>
      <c r="G57" s="113">
        <f>+SUMIFS('nabati '!P:P,'nabati '!$S:$S,MTD!$A57)/60</f>
        <v>0</v>
      </c>
      <c r="H57" s="113">
        <f>+SUMIFS('nabati '!W:W,'nabati '!$Z:$Z,MTD!$A57)/6</f>
        <v>0</v>
      </c>
      <c r="I57" s="113">
        <f>+SUMIFS('nabati '!AD:AD,'nabati '!$AG:$AG,MTD!$A57)/60</f>
        <v>0</v>
      </c>
      <c r="J57" s="113">
        <f>+SUMIFS('nabati '!AK:AK,'nabati '!$AN:$AN,MTD!$A57)/60</f>
        <v>0</v>
      </c>
      <c r="K57" s="113">
        <f>+SUMIFS('nabati '!AR:AR,'nabati '!$AU:$AU,MTD!$A57)/60</f>
        <v>0</v>
      </c>
      <c r="L57" s="113">
        <f>+SUMIFS('nabati '!AY:AY,'nabati '!$BB:$BB,MTD!$A57)/20</f>
        <v>0</v>
      </c>
      <c r="M57" s="114">
        <f>+SUMIFS('nabati '!$BF:$BF,'nabati '!BI:BI,MTD!$A57)/6</f>
        <v>0</v>
      </c>
      <c r="N57" s="133">
        <f>+SUMIFS('nabati '!$BM:$BM,'nabati '!BP:BP,MTD!$A57)/6</f>
        <v>0</v>
      </c>
      <c r="O57" s="135">
        <f t="shared" si="8"/>
        <v>633.48</v>
      </c>
      <c r="P57" s="84"/>
      <c r="Q57" s="85"/>
      <c r="R57" s="73"/>
      <c r="T57" s="73"/>
      <c r="U57" s="524"/>
    </row>
    <row r="58" spans="1:21" s="70" customFormat="1" hidden="1" outlineLevel="1">
      <c r="A58" s="108">
        <v>277</v>
      </c>
      <c r="B58" s="108" t="s">
        <v>53</v>
      </c>
      <c r="C58" s="65" t="s">
        <v>90</v>
      </c>
      <c r="D58" s="65" t="s">
        <v>693</v>
      </c>
      <c r="E58" s="113">
        <f>+SUMIFS('nabati '!B:B,'nabati '!$E:$E,MTD!$A58)/6</f>
        <v>1</v>
      </c>
      <c r="F58" s="113">
        <f>+SUMIFS('nabati '!I:I,'nabati '!$L:$L,MTD!$A58)/6</f>
        <v>1</v>
      </c>
      <c r="G58" s="113">
        <f>+SUMIFS('nabati '!P:P,'nabati '!$S:$S,MTD!$A58)/60</f>
        <v>0</v>
      </c>
      <c r="H58" s="113">
        <f>+SUMIFS('nabati '!W:W,'nabati '!$Z:$Z,MTD!$A58)/6</f>
        <v>0</v>
      </c>
      <c r="I58" s="113">
        <f>+SUMIFS('nabati '!AD:AD,'nabati '!$AG:$AG,MTD!$A58)/60</f>
        <v>0</v>
      </c>
      <c r="J58" s="113">
        <f>+SUMIFS('nabati '!AK:AK,'nabati '!$AN:$AN,MTD!$A58)/60</f>
        <v>0</v>
      </c>
      <c r="K58" s="113">
        <f>+SUMIFS('nabati '!AR:AR,'nabati '!$AU:$AU,MTD!$A58)/60</f>
        <v>0</v>
      </c>
      <c r="L58" s="113">
        <f>+SUMIFS('nabati '!AY:AY,'nabati '!$BB:$BB,MTD!$A58)/20</f>
        <v>1</v>
      </c>
      <c r="M58" s="114">
        <f>+SUMIFS('nabati '!$BF:$BF,'nabati '!BI:BI,MTD!$A58)/6</f>
        <v>0</v>
      </c>
      <c r="N58" s="133">
        <f>+SUMIFS('nabati '!$BM:$BM,'nabati '!BP:BP,MTD!$A58)/6</f>
        <v>0</v>
      </c>
      <c r="O58" s="135">
        <f t="shared" si="8"/>
        <v>690.74</v>
      </c>
      <c r="P58" s="84"/>
      <c r="Q58" s="85"/>
      <c r="R58" s="73"/>
      <c r="T58" s="73"/>
      <c r="U58" s="524"/>
    </row>
    <row r="59" spans="1:21" s="70" customFormat="1" hidden="1" outlineLevel="1">
      <c r="A59" s="115">
        <v>2122</v>
      </c>
      <c r="B59" s="108" t="s">
        <v>53</v>
      </c>
      <c r="C59" s="58" t="s">
        <v>91</v>
      </c>
      <c r="D59" s="65" t="s">
        <v>693</v>
      </c>
      <c r="E59" s="113">
        <f>+SUMIFS('nabati '!B:B,'nabati '!$E:$E,MTD!$A59)/6</f>
        <v>2</v>
      </c>
      <c r="F59" s="113">
        <f>+SUMIFS('nabati '!I:I,'nabati '!$L:$L,MTD!$A59)/6</f>
        <v>0</v>
      </c>
      <c r="G59" s="113">
        <f>+SUMIFS('nabati '!P:P,'nabati '!$S:$S,MTD!$A59)/60</f>
        <v>0</v>
      </c>
      <c r="H59" s="113">
        <f>+SUMIFS('nabati '!W:W,'nabati '!$Z:$Z,MTD!$A59)/6</f>
        <v>0</v>
      </c>
      <c r="I59" s="113">
        <f>+SUMIFS('nabati '!AD:AD,'nabati '!$AG:$AG,MTD!$A59)/60</f>
        <v>0</v>
      </c>
      <c r="J59" s="113">
        <f>+SUMIFS('nabati '!AK:AK,'nabati '!$AN:$AN,MTD!$A59)/60</f>
        <v>0</v>
      </c>
      <c r="K59" s="113">
        <f>+SUMIFS('nabati '!AR:AR,'nabati '!$AU:$AU,MTD!$A59)/60</f>
        <v>0</v>
      </c>
      <c r="L59" s="113">
        <f>+SUMIFS('nabati '!AY:AY,'nabati '!$BB:$BB,MTD!$A59)/20</f>
        <v>0</v>
      </c>
      <c r="M59" s="114">
        <f>+SUMIFS('nabati '!$BF:$BF,'nabati '!BI:BI,MTD!$A59)/6</f>
        <v>0</v>
      </c>
      <c r="N59" s="133">
        <f>+SUMIFS('nabati '!$BM:$BM,'nabati '!BP:BP,MTD!$A59)/6</f>
        <v>0</v>
      </c>
      <c r="O59" s="135">
        <f t="shared" ref="O59:O73" si="9">+SUMPRODUCT($E$1:$N$1,E59:N59)</f>
        <v>252</v>
      </c>
      <c r="P59" s="84"/>
      <c r="Q59" s="85"/>
      <c r="R59" s="73"/>
      <c r="T59" s="73"/>
      <c r="U59" s="524"/>
    </row>
    <row r="60" spans="1:21" s="70" customFormat="1" hidden="1" outlineLevel="1">
      <c r="A60" s="115">
        <v>2142</v>
      </c>
      <c r="B60" s="108" t="s">
        <v>53</v>
      </c>
      <c r="C60" s="226" t="s">
        <v>92</v>
      </c>
      <c r="D60" s="65" t="s">
        <v>693</v>
      </c>
      <c r="E60" s="113">
        <f>+SUMIFS('nabati '!B:B,'nabati '!$E:$E,MTD!$A60)/6</f>
        <v>0</v>
      </c>
      <c r="F60" s="113">
        <f>+SUMIFS('nabati '!I:I,'nabati '!$L:$L,MTD!$A60)/6</f>
        <v>0</v>
      </c>
      <c r="G60" s="113">
        <f>+SUMIFS('nabati '!P:P,'nabati '!$S:$S,MTD!$A60)/60</f>
        <v>0</v>
      </c>
      <c r="H60" s="113">
        <f>+SUMIFS('nabati '!W:W,'nabati '!$Z:$Z,MTD!$A60)/6</f>
        <v>0</v>
      </c>
      <c r="I60" s="113">
        <f>+SUMIFS('nabati '!AD:AD,'nabati '!$AG:$AG,MTD!$A60)/60</f>
        <v>0</v>
      </c>
      <c r="J60" s="113">
        <f>+SUMIFS('nabati '!AK:AK,'nabati '!$AN:$AN,MTD!$A60)/60</f>
        <v>0</v>
      </c>
      <c r="K60" s="113">
        <f>+SUMIFS('nabati '!AR:AR,'nabati '!$AU:$AU,MTD!$A60)/60</f>
        <v>0</v>
      </c>
      <c r="L60" s="113">
        <f>+SUMIFS('nabati '!AY:AY,'nabati '!$BB:$BB,MTD!$A60)/20</f>
        <v>0</v>
      </c>
      <c r="M60" s="114">
        <f>+SUMIFS('nabati '!$BF:$BF,'nabati '!BI:BI,MTD!$A60)/6</f>
        <v>0</v>
      </c>
      <c r="N60" s="133">
        <f>+SUMIFS('nabati '!$BM:$BM,'nabati '!BP:BP,MTD!$A60)/6</f>
        <v>0</v>
      </c>
      <c r="O60" s="135">
        <f t="shared" si="9"/>
        <v>0</v>
      </c>
      <c r="P60" s="84"/>
      <c r="Q60" s="85"/>
      <c r="R60" s="73"/>
      <c r="T60" s="73"/>
      <c r="U60" s="524"/>
    </row>
    <row r="61" spans="1:21" s="70" customFormat="1" hidden="1" outlineLevel="1">
      <c r="A61" s="115">
        <v>2133</v>
      </c>
      <c r="B61" s="108" t="s">
        <v>53</v>
      </c>
      <c r="C61" s="226" t="s">
        <v>93</v>
      </c>
      <c r="D61" s="65" t="s">
        <v>693</v>
      </c>
      <c r="E61" s="113">
        <f>+SUMIFS('nabati '!B:B,'nabati '!$E:$E,MTD!$A61)/6</f>
        <v>0</v>
      </c>
      <c r="F61" s="113">
        <f>+SUMIFS('nabati '!I:I,'nabati '!$L:$L,MTD!$A61)/6</f>
        <v>0</v>
      </c>
      <c r="G61" s="113">
        <f>+SUMIFS('nabati '!P:P,'nabati '!$S:$S,MTD!$A61)/60</f>
        <v>0</v>
      </c>
      <c r="H61" s="113">
        <f>+SUMIFS('nabati '!W:W,'nabati '!$Z:$Z,MTD!$A61)/6</f>
        <v>0</v>
      </c>
      <c r="I61" s="113">
        <f>+SUMIFS('nabati '!AD:AD,'nabati '!$AG:$AG,MTD!$A61)/60</f>
        <v>0</v>
      </c>
      <c r="J61" s="113">
        <f>+SUMIFS('nabati '!AK:AK,'nabati '!$AN:$AN,MTD!$A61)/60</f>
        <v>0</v>
      </c>
      <c r="K61" s="113">
        <f>+SUMIFS('nabati '!AR:AR,'nabati '!$AU:$AU,MTD!$A61)/60</f>
        <v>0</v>
      </c>
      <c r="L61" s="113">
        <f>+SUMIFS('nabati '!AY:AY,'nabati '!$BB:$BB,MTD!$A61)/20</f>
        <v>0</v>
      </c>
      <c r="M61" s="114">
        <f>+SUMIFS('nabati '!$BF:$BF,'nabati '!BI:BI,MTD!$A61)/6</f>
        <v>0</v>
      </c>
      <c r="N61" s="133">
        <f>+SUMIFS('nabati '!$BM:$BM,'nabati '!BP:BP,MTD!$A61)/6</f>
        <v>0</v>
      </c>
      <c r="O61" s="135">
        <f t="shared" si="9"/>
        <v>0</v>
      </c>
      <c r="P61" s="84"/>
      <c r="Q61" s="85"/>
      <c r="R61" s="73"/>
      <c r="T61" s="73"/>
      <c r="U61" s="524"/>
    </row>
    <row r="62" spans="1:21" s="70" customFormat="1" hidden="1" outlineLevel="1">
      <c r="A62" s="115">
        <v>2125</v>
      </c>
      <c r="B62" s="108" t="s">
        <v>53</v>
      </c>
      <c r="C62" s="58" t="s">
        <v>94</v>
      </c>
      <c r="D62" s="65" t="s">
        <v>693</v>
      </c>
      <c r="E62" s="113">
        <f>+SUMIFS('nabati '!B:B,'nabati '!$E:$E,MTD!$A62)/6</f>
        <v>0</v>
      </c>
      <c r="F62" s="113">
        <f>+SUMIFS('nabati '!I:I,'nabati '!$L:$L,MTD!$A62)/6</f>
        <v>0</v>
      </c>
      <c r="G62" s="113">
        <f>+SUMIFS('nabati '!P:P,'nabati '!$S:$S,MTD!$A62)/60</f>
        <v>0</v>
      </c>
      <c r="H62" s="113">
        <f>+SUMIFS('nabati '!W:W,'nabati '!$Z:$Z,MTD!$A62)/6</f>
        <v>0</v>
      </c>
      <c r="I62" s="113">
        <f>+SUMIFS('nabati '!AD:AD,'nabati '!$AG:$AG,MTD!$A62)/60</f>
        <v>0</v>
      </c>
      <c r="J62" s="113">
        <f>+SUMIFS('nabati '!AK:AK,'nabati '!$AN:$AN,MTD!$A62)/60</f>
        <v>0</v>
      </c>
      <c r="K62" s="113">
        <f>+SUMIFS('nabati '!AR:AR,'nabati '!$AU:$AU,MTD!$A62)/60</f>
        <v>0</v>
      </c>
      <c r="L62" s="113">
        <f>+SUMIFS('nabati '!AY:AY,'nabati '!$BB:$BB,MTD!$A62)/20</f>
        <v>0</v>
      </c>
      <c r="M62" s="114">
        <f>+SUMIFS('nabati '!$BF:$BF,'nabati '!BI:BI,MTD!$A62)/6</f>
        <v>0</v>
      </c>
      <c r="N62" s="133">
        <f>+SUMIFS('nabati '!$BM:$BM,'nabati '!BP:BP,MTD!$A62)/6</f>
        <v>0</v>
      </c>
      <c r="O62" s="135">
        <f t="shared" si="9"/>
        <v>0</v>
      </c>
      <c r="P62" s="84"/>
      <c r="Q62" s="85"/>
      <c r="R62" s="73"/>
      <c r="T62" s="73"/>
      <c r="U62" s="524"/>
    </row>
    <row r="63" spans="1:21" s="70" customFormat="1" hidden="1" outlineLevel="1">
      <c r="A63" s="58">
        <v>212</v>
      </c>
      <c r="B63" s="108" t="s">
        <v>53</v>
      </c>
      <c r="C63" s="58" t="s">
        <v>95</v>
      </c>
      <c r="D63" s="65" t="s">
        <v>693</v>
      </c>
      <c r="E63" s="113">
        <f>+SUMIFS('nabati '!B:B,'nabati '!$E:$E,MTD!$A63)/6</f>
        <v>0</v>
      </c>
      <c r="F63" s="113">
        <f>+SUMIFS('nabati '!I:I,'nabati '!$L:$L,MTD!$A63)/6</f>
        <v>0</v>
      </c>
      <c r="G63" s="113">
        <f>+SUMIFS('nabati '!P:P,'nabati '!$S:$S,MTD!$A63)/60</f>
        <v>0</v>
      </c>
      <c r="H63" s="113">
        <f>+SUMIFS('nabati '!W:W,'nabati '!$Z:$Z,MTD!$A63)/6</f>
        <v>0</v>
      </c>
      <c r="I63" s="113">
        <f>+SUMIFS('nabati '!AD:AD,'nabati '!$AG:$AG,MTD!$A63)/60</f>
        <v>0</v>
      </c>
      <c r="J63" s="113">
        <f>+SUMIFS('nabati '!AK:AK,'nabati '!$AN:$AN,MTD!$A63)/60</f>
        <v>0</v>
      </c>
      <c r="K63" s="113">
        <f>+SUMIFS('nabati '!AR:AR,'nabati '!$AU:$AU,MTD!$A63)/60</f>
        <v>0</v>
      </c>
      <c r="L63" s="113">
        <f>+SUMIFS('nabati '!AY:AY,'nabati '!$BB:$BB,MTD!$A63)/20</f>
        <v>0</v>
      </c>
      <c r="M63" s="114">
        <f>+SUMIFS('nabati '!$BF:$BF,'nabati '!BI:BI,MTD!$A63)/6</f>
        <v>0</v>
      </c>
      <c r="N63" s="133">
        <f>+SUMIFS('nabati '!$BM:$BM,'nabati '!BP:BP,MTD!$A63)/6</f>
        <v>0</v>
      </c>
      <c r="O63" s="135">
        <f t="shared" si="9"/>
        <v>0</v>
      </c>
      <c r="P63" s="84"/>
      <c r="Q63" s="85"/>
      <c r="R63" s="73"/>
      <c r="T63" s="73"/>
      <c r="U63" s="524"/>
    </row>
    <row r="64" spans="1:21" s="70" customFormat="1" collapsed="1">
      <c r="A64" s="115">
        <v>2131</v>
      </c>
      <c r="B64" s="108" t="s">
        <v>53</v>
      </c>
      <c r="C64" s="558" t="s">
        <v>96</v>
      </c>
      <c r="D64" s="65" t="s">
        <v>693</v>
      </c>
      <c r="E64" s="113">
        <f>+SUMIFS('nabati '!B:B,'nabati '!$E:$E,MTD!$A64)/6</f>
        <v>0</v>
      </c>
      <c r="F64" s="113">
        <f>+SUMIFS('nabati '!I:I,'nabati '!$L:$L,MTD!$A64)/6</f>
        <v>0</v>
      </c>
      <c r="G64" s="113">
        <f>+SUMIFS('nabati '!P:P,'nabati '!$S:$S,MTD!$A64)/60</f>
        <v>0</v>
      </c>
      <c r="H64" s="113">
        <f>+SUMIFS('nabati '!W:W,'nabati '!$Z:$Z,MTD!$A64)/6</f>
        <v>0</v>
      </c>
      <c r="I64" s="113">
        <f>+SUMIFS('nabati '!AD:AD,'nabati '!$AG:$AG,MTD!$A64)/60</f>
        <v>0</v>
      </c>
      <c r="J64" s="113">
        <f>+SUMIFS('nabati '!AK:AK,'nabati '!$AN:$AN,MTD!$A64)/60</f>
        <v>0</v>
      </c>
      <c r="K64" s="113">
        <f>+SUMIFS('nabati '!AR:AR,'nabati '!$AU:$AU,MTD!$A64)/60</f>
        <v>0</v>
      </c>
      <c r="L64" s="113">
        <f>+SUMIFS('nabati '!AY:AY,'nabati '!$BB:$BB,MTD!$A64)/20</f>
        <v>0</v>
      </c>
      <c r="M64" s="114">
        <f>+SUMIFS('nabati '!$BF:$BF,'nabati '!BI:BI,MTD!$A64)/6</f>
        <v>0</v>
      </c>
      <c r="N64" s="133">
        <f>+SUMIFS('nabati '!$BM:$BM,'nabati '!BP:BP,MTD!$A64)/6</f>
        <v>0</v>
      </c>
      <c r="O64" s="135">
        <f t="shared" si="9"/>
        <v>0</v>
      </c>
      <c r="P64" s="84"/>
      <c r="Q64" s="85"/>
      <c r="R64" s="73"/>
      <c r="T64" s="73"/>
      <c r="U64" s="524"/>
    </row>
    <row r="65" spans="1:21" s="72" customFormat="1">
      <c r="A65" s="157"/>
      <c r="B65" s="158"/>
      <c r="C65" s="159"/>
      <c r="D65" s="160" t="s">
        <v>694</v>
      </c>
      <c r="E65" s="161">
        <f t="shared" ref="E65:N65" si="10">+SUM(E66:E114)</f>
        <v>129</v>
      </c>
      <c r="F65" s="161">
        <f t="shared" si="10"/>
        <v>177</v>
      </c>
      <c r="G65" s="161">
        <f t="shared" si="10"/>
        <v>21</v>
      </c>
      <c r="H65" s="161">
        <f t="shared" si="10"/>
        <v>29</v>
      </c>
      <c r="I65" s="161">
        <f t="shared" si="10"/>
        <v>0</v>
      </c>
      <c r="J65" s="161">
        <f t="shared" si="10"/>
        <v>0</v>
      </c>
      <c r="K65" s="161">
        <f t="shared" si="10"/>
        <v>0</v>
      </c>
      <c r="L65" s="161">
        <f t="shared" si="10"/>
        <v>6</v>
      </c>
      <c r="M65" s="168">
        <f t="shared" si="10"/>
        <v>0</v>
      </c>
      <c r="N65" s="168">
        <f t="shared" si="10"/>
        <v>0</v>
      </c>
      <c r="O65" s="169">
        <f t="shared" si="9"/>
        <v>65696.58</v>
      </c>
      <c r="P65" s="121">
        <f>S65+T65</f>
        <v>285303.83881188114</v>
      </c>
      <c r="Q65" s="174">
        <f>O65/P65</f>
        <v>0.23026882594214904</v>
      </c>
      <c r="R65" s="155">
        <f>O65-P65</f>
        <v>-219607.25881188113</v>
      </c>
      <c r="S65" s="175">
        <f>SUM(P66:P73)</f>
        <v>203403.71999999997</v>
      </c>
      <c r="T65" s="176">
        <v>81900.118811881199</v>
      </c>
      <c r="U65" s="521">
        <f>P65/$U$2</f>
        <v>10973.224569687736</v>
      </c>
    </row>
    <row r="66" spans="1:21" s="70" customFormat="1">
      <c r="A66" s="108" t="s">
        <v>98</v>
      </c>
      <c r="B66" s="108" t="s">
        <v>31</v>
      </c>
      <c r="C66" s="65" t="s">
        <v>99</v>
      </c>
      <c r="D66" s="65" t="s">
        <v>100</v>
      </c>
      <c r="E66" s="114">
        <f>+SUMIFS('nabati '!B:B,'nabati '!$E:$E,MTD!$A66)/6</f>
        <v>20</v>
      </c>
      <c r="F66" s="113">
        <f>+SUMIFS('nabati '!I:I,'nabati '!$L:$L,MTD!$A66)/6</f>
        <v>40</v>
      </c>
      <c r="G66" s="113">
        <f>+SUMIFS('nabati '!P:P,'nabati '!$S:$S,MTD!$A66)/60</f>
        <v>4</v>
      </c>
      <c r="H66" s="113">
        <f>+SUMIFS('nabati '!W:W,'nabati '!$Z:$Z,MTD!$A66)/6</f>
        <v>5</v>
      </c>
      <c r="I66" s="113">
        <f>+SUMIFS('nabati '!AD:AD,'nabati '!$AG:$AG,MTD!$A66)/60</f>
        <v>0</v>
      </c>
      <c r="J66" s="113">
        <f>+SUMIFS('nabati '!AK:AK,'nabati '!$AN:$AN,MTD!$A66)/60</f>
        <v>0</v>
      </c>
      <c r="K66" s="113">
        <f>+SUMIFS('nabati '!AR:AR,'nabati '!$AU:$AU,MTD!$A66)/60</f>
        <v>0</v>
      </c>
      <c r="L66" s="113">
        <f>+SUMIFS('nabati '!AY:AY,'nabati '!$BB:$BB,MTD!$A66)/20</f>
        <v>0</v>
      </c>
      <c r="M66" s="114">
        <f>+SUMIFS('nabati '!$BF:$BF,'nabati '!BI:BI,MTD!$A66)/6</f>
        <v>0</v>
      </c>
      <c r="N66" s="133">
        <f>+SUMIFS('nabati '!$BM:$BM,'nabati '!BP:BP,MTD!$A66)/6</f>
        <v>0</v>
      </c>
      <c r="O66" s="135">
        <f t="shared" si="9"/>
        <v>12591.6</v>
      </c>
      <c r="P66" s="121">
        <v>37094.1</v>
      </c>
      <c r="Q66" s="177"/>
      <c r="R66" s="155">
        <f t="shared" ref="R66:R73" si="11">O66-P66</f>
        <v>-24502.5</v>
      </c>
      <c r="S66" s="178">
        <f>SUM(O66:O73)</f>
        <v>54776.999999999993</v>
      </c>
      <c r="T66" s="179">
        <f>SUM(O74:O114)</f>
        <v>10919.579999999998</v>
      </c>
      <c r="U66" s="524"/>
    </row>
    <row r="67" spans="1:21" s="70" customFormat="1" hidden="1" outlineLevel="1">
      <c r="A67" s="108" t="s">
        <v>101</v>
      </c>
      <c r="B67" s="108" t="s">
        <v>31</v>
      </c>
      <c r="C67" s="65" t="s">
        <v>102</v>
      </c>
      <c r="D67" s="65" t="s">
        <v>100</v>
      </c>
      <c r="E67" s="114">
        <f>+SUMIFS('nabati '!B:B,'nabati '!$E:$E,MTD!$A67)/6</f>
        <v>10</v>
      </c>
      <c r="F67" s="113">
        <f>+SUMIFS('nabati '!I:I,'nabati '!$L:$L,MTD!$A67)/6</f>
        <v>10</v>
      </c>
      <c r="G67" s="113">
        <f>+SUMIFS('nabati '!P:P,'nabati '!$S:$S,MTD!$A67)/60</f>
        <v>5</v>
      </c>
      <c r="H67" s="113">
        <f>+SUMIFS('nabati '!W:W,'nabati '!$Z:$Z,MTD!$A67)/6</f>
        <v>5</v>
      </c>
      <c r="I67" s="113">
        <f>+SUMIFS('nabati '!AD:AD,'nabati '!$AG:$AG,MTD!$A67)/60</f>
        <v>0</v>
      </c>
      <c r="J67" s="113">
        <f>+SUMIFS('nabati '!AK:AK,'nabati '!$AN:$AN,MTD!$A67)/60</f>
        <v>0</v>
      </c>
      <c r="K67" s="113">
        <f>+SUMIFS('nabati '!AR:AR,'nabati '!$AU:$AU,MTD!$A67)/60</f>
        <v>0</v>
      </c>
      <c r="L67" s="113">
        <f>+SUMIFS('nabati '!AY:AY,'nabati '!$BB:$BB,MTD!$A67)/20</f>
        <v>0</v>
      </c>
      <c r="M67" s="114">
        <f>+SUMIFS('nabati '!$BF:$BF,'nabati '!BI:BI,MTD!$A67)/6</f>
        <v>0</v>
      </c>
      <c r="N67" s="133">
        <f>+SUMIFS('nabati '!$BM:$BM,'nabati '!BP:BP,MTD!$A67)/6</f>
        <v>0</v>
      </c>
      <c r="O67" s="135">
        <f t="shared" si="9"/>
        <v>5939.4</v>
      </c>
      <c r="P67" s="121">
        <v>24856.720000000001</v>
      </c>
      <c r="Q67" s="177"/>
      <c r="R67" s="155">
        <f t="shared" si="11"/>
        <v>-18917.32</v>
      </c>
      <c r="T67" s="73"/>
      <c r="U67" s="524"/>
    </row>
    <row r="68" spans="1:21" s="70" customFormat="1" hidden="1" outlineLevel="1">
      <c r="A68" s="108" t="s">
        <v>103</v>
      </c>
      <c r="B68" s="108" t="s">
        <v>31</v>
      </c>
      <c r="C68" s="65" t="s">
        <v>104</v>
      </c>
      <c r="D68" s="65" t="s">
        <v>100</v>
      </c>
      <c r="E68" s="113">
        <f>+SUMIFS('nabati '!B:B,'nabati '!$E:$E,MTD!$A68)/6</f>
        <v>5</v>
      </c>
      <c r="F68" s="113">
        <f>+SUMIFS('nabati '!I:I,'nabati '!$L:$L,MTD!$A68)/6</f>
        <v>35</v>
      </c>
      <c r="G68" s="113">
        <f>+SUMIFS('nabati '!P:P,'nabati '!$S:$S,MTD!$A68)/60</f>
        <v>1</v>
      </c>
      <c r="H68" s="113">
        <f>+SUMIFS('nabati '!W:W,'nabati '!$Z:$Z,MTD!$A68)/6</f>
        <v>0</v>
      </c>
      <c r="I68" s="113">
        <f>+SUMIFS('nabati '!AD:AD,'nabati '!$AG:$AG,MTD!$A68)/60</f>
        <v>0</v>
      </c>
      <c r="J68" s="113">
        <f>+SUMIFS('nabati '!AK:AK,'nabati '!$AN:$AN,MTD!$A68)/60</f>
        <v>0</v>
      </c>
      <c r="K68" s="113">
        <f>+SUMIFS('nabati '!AR:AR,'nabati '!$AU:$AU,MTD!$A68)/60</f>
        <v>0</v>
      </c>
      <c r="L68" s="113">
        <f>+SUMIFS('nabati '!AY:AY,'nabati '!$BB:$BB,MTD!$A68)/20</f>
        <v>0</v>
      </c>
      <c r="M68" s="114">
        <f>+SUMIFS('nabati '!$BF:$BF,'nabati '!BI:BI,MTD!$A68)/6</f>
        <v>0</v>
      </c>
      <c r="N68" s="133">
        <f>+SUMIFS('nabati '!$BM:$BM,'nabati '!BP:BP,MTD!$A68)/6</f>
        <v>0</v>
      </c>
      <c r="O68" s="135">
        <f t="shared" si="9"/>
        <v>7635.9000000000005</v>
      </c>
      <c r="P68" s="136">
        <v>37134.06</v>
      </c>
      <c r="Q68" s="177"/>
      <c r="R68" s="155">
        <f t="shared" si="11"/>
        <v>-29498.159999999996</v>
      </c>
      <c r="T68" s="73"/>
      <c r="U68" s="524"/>
    </row>
    <row r="69" spans="1:21" s="70" customFormat="1" hidden="1" outlineLevel="1">
      <c r="A69" s="108" t="s">
        <v>105</v>
      </c>
      <c r="B69" s="108" t="s">
        <v>31</v>
      </c>
      <c r="C69" s="65" t="s">
        <v>106</v>
      </c>
      <c r="D69" s="65" t="s">
        <v>100</v>
      </c>
      <c r="E69" s="113">
        <f>+SUMIFS('nabati '!B:B,'nabati '!$E:$E,MTD!$A69)/6</f>
        <v>30</v>
      </c>
      <c r="F69" s="113">
        <f>+SUMIFS('nabati '!I:I,'nabati '!$L:$L,MTD!$A69)/6</f>
        <v>40</v>
      </c>
      <c r="G69" s="113">
        <f>+SUMIFS('nabati '!P:P,'nabati '!$S:$S,MTD!$A69)/60</f>
        <v>3</v>
      </c>
      <c r="H69" s="113">
        <f>+SUMIFS('nabati '!W:W,'nabati '!$Z:$Z,MTD!$A69)/6</f>
        <v>0</v>
      </c>
      <c r="I69" s="113">
        <f>+SUMIFS('nabati '!AD:AD,'nabati '!$AG:$AG,MTD!$A69)/60</f>
        <v>0</v>
      </c>
      <c r="J69" s="113">
        <f>+SUMIFS('nabati '!AK:AK,'nabati '!$AN:$AN,MTD!$A69)/60</f>
        <v>0</v>
      </c>
      <c r="K69" s="113">
        <f>+SUMIFS('nabati '!AR:AR,'nabati '!$AU:$AU,MTD!$A69)/60</f>
        <v>0</v>
      </c>
      <c r="L69" s="113">
        <f>+SUMIFS('nabati '!AY:AY,'nabati '!$BB:$BB,MTD!$A69)/20</f>
        <v>3</v>
      </c>
      <c r="M69" s="114">
        <f>+SUMIFS('nabati '!$BF:$BF,'nabati '!BI:BI,MTD!$A69)/6</f>
        <v>0</v>
      </c>
      <c r="N69" s="133">
        <f>+SUMIFS('nabati '!$BM:$BM,'nabati '!BP:BP,MTD!$A69)/6</f>
        <v>0</v>
      </c>
      <c r="O69" s="135">
        <f t="shared" si="9"/>
        <v>13521.6</v>
      </c>
      <c r="P69" s="121">
        <v>23264.36</v>
      </c>
      <c r="Q69" s="177"/>
      <c r="R69" s="155">
        <f t="shared" si="11"/>
        <v>-9742.76</v>
      </c>
      <c r="T69" s="73"/>
      <c r="U69" s="524"/>
    </row>
    <row r="70" spans="1:21" s="70" customFormat="1" hidden="1" outlineLevel="1">
      <c r="A70" s="115" t="s">
        <v>107</v>
      </c>
      <c r="B70" s="115" t="s">
        <v>31</v>
      </c>
      <c r="C70" s="162" t="s">
        <v>108</v>
      </c>
      <c r="D70" s="65" t="s">
        <v>100</v>
      </c>
      <c r="E70" s="113">
        <f>+SUMIFS('nabati '!B:B,'nabati '!$E:$E,MTD!$A70)/6</f>
        <v>20</v>
      </c>
      <c r="F70" s="113">
        <f>+SUMIFS('nabati '!I:I,'nabati '!$L:$L,MTD!$A70)/6</f>
        <v>0</v>
      </c>
      <c r="G70" s="113">
        <f>+SUMIFS('nabati '!P:P,'nabati '!$S:$S,MTD!$A70)/60</f>
        <v>2</v>
      </c>
      <c r="H70" s="113">
        <f>+SUMIFS('nabati '!W:W,'nabati '!$Z:$Z,MTD!$A70)/6</f>
        <v>0</v>
      </c>
      <c r="I70" s="113">
        <f>+SUMIFS('nabati '!AD:AD,'nabati '!$AG:$AG,MTD!$A70)/60</f>
        <v>0</v>
      </c>
      <c r="J70" s="113">
        <f>+SUMIFS('nabati '!AK:AK,'nabati '!$AN:$AN,MTD!$A70)/60</f>
        <v>0</v>
      </c>
      <c r="K70" s="113">
        <f>+SUMIFS('nabati '!AR:AR,'nabati '!$AU:$AU,MTD!$A70)/60</f>
        <v>0</v>
      </c>
      <c r="L70" s="113">
        <f>+SUMIFS('nabati '!AY:AY,'nabati '!$BB:$BB,MTD!$A70)/20</f>
        <v>0</v>
      </c>
      <c r="M70" s="114">
        <f>+SUMIFS('nabati '!$BF:$BF,'nabati '!BI:BI,MTD!$A70)/6</f>
        <v>0</v>
      </c>
      <c r="N70" s="133">
        <f>+SUMIFS('nabati '!$BM:$BM,'nabati '!BP:BP,MTD!$A70)/6</f>
        <v>0</v>
      </c>
      <c r="O70" s="135">
        <f t="shared" si="9"/>
        <v>3180</v>
      </c>
      <c r="P70" s="121">
        <v>23812.66</v>
      </c>
      <c r="Q70" s="177"/>
      <c r="R70" s="155">
        <f t="shared" si="11"/>
        <v>-20632.66</v>
      </c>
      <c r="T70" s="73"/>
      <c r="U70" s="524"/>
    </row>
    <row r="71" spans="1:21" s="70" customFormat="1" hidden="1" outlineLevel="1">
      <c r="A71" s="108" t="s">
        <v>109</v>
      </c>
      <c r="B71" s="108" t="s">
        <v>31</v>
      </c>
      <c r="C71" s="162" t="s">
        <v>110</v>
      </c>
      <c r="D71" s="65" t="s">
        <v>100</v>
      </c>
      <c r="E71" s="113">
        <f>+SUMIFS('nabati '!B:B,'nabati '!$E:$E,MTD!$A71)/6</f>
        <v>6</v>
      </c>
      <c r="F71" s="113">
        <f>+SUMIFS('nabati '!I:I,'nabati '!$L:$L,MTD!$A71)/6</f>
        <v>8</v>
      </c>
      <c r="G71" s="113">
        <f>+SUMIFS('nabati '!P:P,'nabati '!$S:$S,MTD!$A71)/60</f>
        <v>1</v>
      </c>
      <c r="H71" s="113">
        <f>+SUMIFS('nabati '!W:W,'nabati '!$Z:$Z,MTD!$A71)/6</f>
        <v>0</v>
      </c>
      <c r="I71" s="113">
        <f>+SUMIFS('nabati '!AD:AD,'nabati '!$AG:$AG,MTD!$A71)/60</f>
        <v>0</v>
      </c>
      <c r="J71" s="113">
        <f>+SUMIFS('nabati '!AK:AK,'nabati '!$AN:$AN,MTD!$A71)/60</f>
        <v>0</v>
      </c>
      <c r="K71" s="113">
        <f>+SUMIFS('nabati '!AR:AR,'nabati '!$AU:$AU,MTD!$A71)/60</f>
        <v>0</v>
      </c>
      <c r="L71" s="113">
        <f>+SUMIFS('nabati '!AY:AY,'nabati '!$BB:$BB,MTD!$A71)/20</f>
        <v>0</v>
      </c>
      <c r="M71" s="114">
        <f>+SUMIFS('nabati '!$BF:$BF,'nabati '!BI:BI,MTD!$A71)/6</f>
        <v>0</v>
      </c>
      <c r="N71" s="133">
        <f>+SUMIFS('nabati '!$BM:$BM,'nabati '!BP:BP,MTD!$A71)/6</f>
        <v>0</v>
      </c>
      <c r="O71" s="135">
        <f t="shared" si="9"/>
        <v>2611.92</v>
      </c>
      <c r="P71" s="121">
        <v>21354.9</v>
      </c>
      <c r="Q71" s="177"/>
      <c r="R71" s="155">
        <f t="shared" si="11"/>
        <v>-18742.980000000003</v>
      </c>
      <c r="T71" s="73"/>
      <c r="U71" s="524"/>
    </row>
    <row r="72" spans="1:21" s="70" customFormat="1" hidden="1" outlineLevel="1">
      <c r="A72" s="108" t="s">
        <v>111</v>
      </c>
      <c r="B72" s="108" t="s">
        <v>31</v>
      </c>
      <c r="C72" s="65" t="s">
        <v>112</v>
      </c>
      <c r="D72" s="65" t="s">
        <v>100</v>
      </c>
      <c r="E72" s="113">
        <f>+SUMIFS('nabati '!B:B,'nabati '!$E:$E,MTD!$A72)/6</f>
        <v>22</v>
      </c>
      <c r="F72" s="113">
        <f>+SUMIFS('nabati '!I:I,'nabati '!$L:$L,MTD!$A72)/6</f>
        <v>12</v>
      </c>
      <c r="G72" s="113">
        <f>+SUMIFS('nabati '!P:P,'nabati '!$S:$S,MTD!$A72)/60</f>
        <v>2</v>
      </c>
      <c r="H72" s="113">
        <f>+SUMIFS('nabati '!W:W,'nabati '!$Z:$Z,MTD!$A72)/6</f>
        <v>10</v>
      </c>
      <c r="I72" s="113">
        <f>+SUMIFS('nabati '!AD:AD,'nabati '!$AG:$AG,MTD!$A72)/60</f>
        <v>0</v>
      </c>
      <c r="J72" s="113">
        <f>+SUMIFS('nabati '!AK:AK,'nabati '!$AN:$AN,MTD!$A72)/60</f>
        <v>0</v>
      </c>
      <c r="K72" s="113">
        <f>+SUMIFS('nabati '!AR:AR,'nabati '!$AU:$AU,MTD!$A72)/60</f>
        <v>0</v>
      </c>
      <c r="L72" s="113">
        <f>+SUMIFS('nabati '!AY:AY,'nabati '!$BB:$BB,MTD!$A72)/20</f>
        <v>0</v>
      </c>
      <c r="M72" s="114">
        <f>+SUMIFS('nabati '!$BF:$BF,'nabati '!BI:BI,MTD!$A72)/6</f>
        <v>0</v>
      </c>
      <c r="N72" s="133">
        <f>+SUMIFS('nabati '!$BM:$BM,'nabati '!BP:BP,MTD!$A72)/6</f>
        <v>0</v>
      </c>
      <c r="O72" s="135">
        <f t="shared" si="9"/>
        <v>7964.88</v>
      </c>
      <c r="P72" s="121">
        <v>24509.62</v>
      </c>
      <c r="Q72" s="177"/>
      <c r="R72" s="155">
        <f t="shared" si="11"/>
        <v>-16544.739999999998</v>
      </c>
      <c r="T72" s="73"/>
      <c r="U72" s="524"/>
    </row>
    <row r="73" spans="1:21" s="70" customFormat="1" hidden="1" outlineLevel="1">
      <c r="A73" s="115">
        <v>549</v>
      </c>
      <c r="B73" s="108" t="s">
        <v>31</v>
      </c>
      <c r="C73" s="162" t="s">
        <v>113</v>
      </c>
      <c r="D73" s="65" t="s">
        <v>100</v>
      </c>
      <c r="E73" s="113">
        <f>+SUMIFS('nabati '!B:B,'nabati '!$E:$E,MTD!$A73)/6</f>
        <v>3</v>
      </c>
      <c r="F73" s="113">
        <f>+SUMIFS('nabati '!I:I,'nabati '!$L:$L,MTD!$A73)/6</f>
        <v>5</v>
      </c>
      <c r="G73" s="113">
        <f>+SUMIFS('nabati '!P:P,'nabati '!$S:$S,MTD!$A73)/60</f>
        <v>0</v>
      </c>
      <c r="H73" s="113">
        <f>+SUMIFS('nabati '!W:W,'nabati '!$Z:$Z,MTD!$A73)/6</f>
        <v>0</v>
      </c>
      <c r="I73" s="113">
        <f>+SUMIFS('nabati '!AD:AD,'nabati '!$AG:$AG,MTD!$A73)/60</f>
        <v>0</v>
      </c>
      <c r="J73" s="113">
        <f>+SUMIFS('nabati '!AK:AK,'nabati '!$AN:$AN,MTD!$A73)/60</f>
        <v>0</v>
      </c>
      <c r="K73" s="113">
        <f>+SUMIFS('nabati '!AR:AR,'nabati '!$AU:$AU,MTD!$A73)/60</f>
        <v>0</v>
      </c>
      <c r="L73" s="113">
        <f>+SUMIFS('nabati '!AY:AY,'nabati '!$BB:$BB,MTD!$A73)/20</f>
        <v>0</v>
      </c>
      <c r="M73" s="114">
        <f>+SUMIFS('nabati '!$BF:$BF,'nabati '!BI:BI,MTD!$A73)/6</f>
        <v>0</v>
      </c>
      <c r="N73" s="133">
        <f>+SUMIFS('nabati '!$BM:$BM,'nabati '!BP:BP,MTD!$A73)/6</f>
        <v>0</v>
      </c>
      <c r="O73" s="135">
        <f t="shared" si="9"/>
        <v>1331.7</v>
      </c>
      <c r="P73" s="121">
        <v>11377.3</v>
      </c>
      <c r="Q73" s="177"/>
      <c r="R73" s="155">
        <f t="shared" si="11"/>
        <v>-10045.599999999999</v>
      </c>
      <c r="T73" s="73"/>
      <c r="U73" s="524"/>
    </row>
    <row r="74" spans="1:21" s="70" customFormat="1" hidden="1" outlineLevel="1">
      <c r="A74" s="58">
        <v>214</v>
      </c>
      <c r="B74" s="108" t="s">
        <v>31</v>
      </c>
      <c r="C74" s="226" t="s">
        <v>114</v>
      </c>
      <c r="D74" s="65" t="s">
        <v>100</v>
      </c>
      <c r="E74" s="113">
        <f>+SUMIFS('nabati '!B:B,'nabati '!$E:$E,MTD!$A74)/6</f>
        <v>0</v>
      </c>
      <c r="F74" s="113">
        <f>+SUMIFS('nabati '!I:I,'nabati '!$L:$L,MTD!$A74)/6</f>
        <v>0</v>
      </c>
      <c r="G74" s="113">
        <f>+SUMIFS('nabati '!P:P,'nabati '!$S:$S,MTD!$A74)/60</f>
        <v>0</v>
      </c>
      <c r="H74" s="113">
        <f>+SUMIFS('nabati '!W:W,'nabati '!$Z:$Z,MTD!$A74)/6</f>
        <v>0</v>
      </c>
      <c r="I74" s="113">
        <f>+SUMIFS('nabati '!AD:AD,'nabati '!$AG:$AG,MTD!$A74)/60</f>
        <v>0</v>
      </c>
      <c r="J74" s="113">
        <f>+SUMIFS('nabati '!AK:AK,'nabati '!$AN:$AN,MTD!$A74)/60</f>
        <v>0</v>
      </c>
      <c r="K74" s="113">
        <f>+SUMIFS('nabati '!AR:AR,'nabati '!$AU:$AU,MTD!$A74)/60</f>
        <v>0</v>
      </c>
      <c r="L74" s="113">
        <f>+SUMIFS('nabati '!AY:AY,'nabati '!$BB:$BB,MTD!$A74)/20</f>
        <v>0</v>
      </c>
      <c r="M74" s="114">
        <f>+SUMIFS('nabati '!$BF:$BF,'nabati '!BI:BI,MTD!$A74)/6</f>
        <v>0</v>
      </c>
      <c r="N74" s="133">
        <f>+SUMIFS('nabati '!$BM:$BM,'nabati '!BP:BP,MTD!$A74)/6</f>
        <v>0</v>
      </c>
      <c r="O74" s="135">
        <f t="shared" ref="O74:O92" si="12">+SUMPRODUCT($E$1:$N$1,E74:N74)</f>
        <v>0</v>
      </c>
      <c r="P74" s="84"/>
      <c r="Q74" s="177"/>
      <c r="R74" s="587"/>
      <c r="T74" s="73"/>
      <c r="U74" s="524"/>
    </row>
    <row r="75" spans="1:21" s="70" customFormat="1" hidden="1" outlineLevel="1">
      <c r="A75" s="58">
        <v>217</v>
      </c>
      <c r="B75" s="108" t="s">
        <v>53</v>
      </c>
      <c r="C75" s="58" t="s">
        <v>115</v>
      </c>
      <c r="D75" s="65" t="s">
        <v>100</v>
      </c>
      <c r="E75" s="113">
        <f>+SUMIFS('nabati '!B:B,'nabati '!$E:$E,MTD!$A75)/6</f>
        <v>0</v>
      </c>
      <c r="F75" s="113">
        <f>+SUMIFS('nabati '!I:I,'nabati '!$L:$L,MTD!$A75)/6</f>
        <v>2</v>
      </c>
      <c r="G75" s="113">
        <f>+SUMIFS('nabati '!P:P,'nabati '!$S:$S,MTD!$A75)/60</f>
        <v>0</v>
      </c>
      <c r="H75" s="113">
        <f>+SUMIFS('nabati '!W:W,'nabati '!$Z:$Z,MTD!$A75)/6</f>
        <v>1</v>
      </c>
      <c r="I75" s="113">
        <f>+SUMIFS('nabati '!AD:AD,'nabati '!$AG:$AG,MTD!$A75)/60</f>
        <v>0</v>
      </c>
      <c r="J75" s="113">
        <f>+SUMIFS('nabati '!AK:AK,'nabati '!$AN:$AN,MTD!$A75)/60</f>
        <v>0</v>
      </c>
      <c r="K75" s="113">
        <f>+SUMIFS('nabati '!AR:AR,'nabati '!$AU:$AU,MTD!$A75)/60</f>
        <v>0</v>
      </c>
      <c r="L75" s="113">
        <f>+SUMIFS('nabati '!AY:AY,'nabati '!$BB:$BB,MTD!$A75)/20</f>
        <v>0</v>
      </c>
      <c r="M75" s="114">
        <f>+SUMIFS('nabati '!$BF:$BF,'nabati '!BI:BI,MTD!$A75)/6</f>
        <v>0</v>
      </c>
      <c r="N75" s="133">
        <f>+SUMIFS('nabati '!$BM:$BM,'nabati '!BP:BP,MTD!$A75)/6</f>
        <v>0</v>
      </c>
      <c r="O75" s="135">
        <f t="shared" si="12"/>
        <v>605.88</v>
      </c>
      <c r="P75" s="84"/>
      <c r="Q75" s="177"/>
      <c r="R75" s="587"/>
      <c r="T75" s="73"/>
      <c r="U75" s="524"/>
    </row>
    <row r="76" spans="1:21" s="70" customFormat="1" hidden="1" outlineLevel="1">
      <c r="A76" s="58">
        <v>219</v>
      </c>
      <c r="B76" s="108" t="s">
        <v>53</v>
      </c>
      <c r="C76" s="226" t="s">
        <v>116</v>
      </c>
      <c r="D76" s="65" t="s">
        <v>100</v>
      </c>
      <c r="E76" s="113">
        <f>+SUMIFS('nabati '!B:B,'nabati '!$E:$E,MTD!$A76)/6</f>
        <v>1</v>
      </c>
      <c r="F76" s="113">
        <f>+SUMIFS('nabati '!I:I,'nabati '!$L:$L,MTD!$A76)/6</f>
        <v>1</v>
      </c>
      <c r="G76" s="113">
        <f>+SUMIFS('nabati '!P:P,'nabati '!$S:$S,MTD!$A76)/60</f>
        <v>0</v>
      </c>
      <c r="H76" s="113">
        <f>+SUMIFS('nabati '!W:W,'nabati '!$Z:$Z,MTD!$A76)/6</f>
        <v>0</v>
      </c>
      <c r="I76" s="113">
        <f>+SUMIFS('nabati '!AD:AD,'nabati '!$AG:$AG,MTD!$A76)/60</f>
        <v>0</v>
      </c>
      <c r="J76" s="113">
        <f>+SUMIFS('nabati '!AK:AK,'nabati '!$AN:$AN,MTD!$A76)/60</f>
        <v>0</v>
      </c>
      <c r="K76" s="113">
        <f>+SUMIFS('nabati '!AR:AR,'nabati '!$AU:$AU,MTD!$A76)/60</f>
        <v>0</v>
      </c>
      <c r="L76" s="113">
        <f>+SUMIFS('nabati '!AY:AY,'nabati '!$BB:$BB,MTD!$A76)/20</f>
        <v>0</v>
      </c>
      <c r="M76" s="114">
        <f>+SUMIFS('nabati '!$BF:$BF,'nabati '!BI:BI,MTD!$A76)/6</f>
        <v>0</v>
      </c>
      <c r="N76" s="133">
        <f>+SUMIFS('nabati '!$BM:$BM,'nabati '!BP:BP,MTD!$A76)/6</f>
        <v>0</v>
      </c>
      <c r="O76" s="135">
        <f t="shared" si="12"/>
        <v>316.74</v>
      </c>
      <c r="P76" s="84"/>
      <c r="Q76" s="177"/>
      <c r="R76" s="587"/>
      <c r="T76" s="73"/>
      <c r="U76" s="524"/>
    </row>
    <row r="77" spans="1:21" s="70" customFormat="1" hidden="1" outlineLevel="1">
      <c r="A77" s="58">
        <v>224</v>
      </c>
      <c r="B77" s="108" t="s">
        <v>53</v>
      </c>
      <c r="C77" s="58" t="s">
        <v>117</v>
      </c>
      <c r="D77" s="65" t="s">
        <v>100</v>
      </c>
      <c r="E77" s="113">
        <f>+SUMIFS('nabati '!B:B,'nabati '!$E:$E,MTD!$A77)/6</f>
        <v>5</v>
      </c>
      <c r="F77" s="113">
        <f>+SUMIFS('nabati '!I:I,'nabati '!$L:$L,MTD!$A77)/6</f>
        <v>1</v>
      </c>
      <c r="G77" s="113">
        <f>+SUMIFS('nabati '!P:P,'nabati '!$S:$S,MTD!$A77)/60</f>
        <v>1</v>
      </c>
      <c r="H77" s="113">
        <f>+SUMIFS('nabati '!W:W,'nabati '!$Z:$Z,MTD!$A77)/6</f>
        <v>2</v>
      </c>
      <c r="I77" s="113">
        <f>+SUMIFS('nabati '!AD:AD,'nabati '!$AG:$AG,MTD!$A77)/60</f>
        <v>0</v>
      </c>
      <c r="J77" s="113">
        <f>+SUMIFS('nabati '!AK:AK,'nabati '!$AN:$AN,MTD!$A77)/60</f>
        <v>0</v>
      </c>
      <c r="K77" s="113">
        <f>+SUMIFS('nabati '!AR:AR,'nabati '!$AU:$AU,MTD!$A77)/60</f>
        <v>0</v>
      </c>
      <c r="L77" s="113">
        <f>+SUMIFS('nabati '!AY:AY,'nabati '!$BB:$BB,MTD!$A77)/20</f>
        <v>1</v>
      </c>
      <c r="M77" s="114">
        <f>+SUMIFS('nabati '!$BF:$BF,'nabati '!BI:BI,MTD!$A77)/6</f>
        <v>0</v>
      </c>
      <c r="N77" s="133">
        <f>+SUMIFS('nabati '!$BM:$BM,'nabati '!BP:BP,MTD!$A77)/6</f>
        <v>0</v>
      </c>
      <c r="O77" s="135">
        <f t="shared" si="12"/>
        <v>1973.54</v>
      </c>
      <c r="P77" s="84"/>
      <c r="Q77" s="177"/>
      <c r="R77" s="587"/>
      <c r="T77" s="73"/>
      <c r="U77" s="524"/>
    </row>
    <row r="78" spans="1:21" s="70" customFormat="1" hidden="1" outlineLevel="1">
      <c r="A78" s="58">
        <v>229</v>
      </c>
      <c r="B78" s="108" t="s">
        <v>53</v>
      </c>
      <c r="C78" s="226" t="s">
        <v>118</v>
      </c>
      <c r="D78" s="65" t="s">
        <v>100</v>
      </c>
      <c r="E78" s="113">
        <f>+SUMIFS('nabati '!B:B,'nabati '!$E:$E,MTD!$A78)/6</f>
        <v>0</v>
      </c>
      <c r="F78" s="113">
        <f>+SUMIFS('nabati '!I:I,'nabati '!$L:$L,MTD!$A78)/6</f>
        <v>0</v>
      </c>
      <c r="G78" s="113">
        <f>+SUMIFS('nabati '!P:P,'nabati '!$S:$S,MTD!$A78)/60</f>
        <v>0</v>
      </c>
      <c r="H78" s="113">
        <f>+SUMIFS('nabati '!W:W,'nabati '!$Z:$Z,MTD!$A78)/6</f>
        <v>0</v>
      </c>
      <c r="I78" s="113">
        <f>+SUMIFS('nabati '!AD:AD,'nabati '!$AG:$AG,MTD!$A78)/60</f>
        <v>0</v>
      </c>
      <c r="J78" s="113">
        <f>+SUMIFS('nabati '!AK:AK,'nabati '!$AN:$AN,MTD!$A78)/60</f>
        <v>0</v>
      </c>
      <c r="K78" s="113">
        <f>+SUMIFS('nabati '!AR:AR,'nabati '!$AU:$AU,MTD!$A78)/60</f>
        <v>0</v>
      </c>
      <c r="L78" s="113">
        <f>+SUMIFS('nabati '!AY:AY,'nabati '!$BB:$BB,MTD!$A78)/20</f>
        <v>0</v>
      </c>
      <c r="M78" s="114">
        <f>+SUMIFS('nabati '!$BF:$BF,'nabati '!BI:BI,MTD!$A78)/6</f>
        <v>0</v>
      </c>
      <c r="N78" s="133">
        <f>+SUMIFS('nabati '!$BM:$BM,'nabati '!BP:BP,MTD!$A78)/6</f>
        <v>0</v>
      </c>
      <c r="O78" s="135">
        <f t="shared" si="12"/>
        <v>0</v>
      </c>
      <c r="P78" s="84"/>
      <c r="Q78" s="177"/>
      <c r="R78" s="587"/>
      <c r="T78" s="73"/>
      <c r="U78" s="524"/>
    </row>
    <row r="79" spans="1:21" s="70" customFormat="1" hidden="1" outlineLevel="1">
      <c r="A79" s="58">
        <v>230</v>
      </c>
      <c r="B79" s="108" t="s">
        <v>53</v>
      </c>
      <c r="C79" s="58" t="s">
        <v>119</v>
      </c>
      <c r="D79" s="65" t="s">
        <v>100</v>
      </c>
      <c r="E79" s="113">
        <f>+SUMIFS('nabati '!B:B,'nabati '!$E:$E,MTD!$A79)/6</f>
        <v>0</v>
      </c>
      <c r="F79" s="113">
        <f>+SUMIFS('nabati '!I:I,'nabati '!$L:$L,MTD!$A79)/6</f>
        <v>0</v>
      </c>
      <c r="G79" s="113">
        <f>+SUMIFS('nabati '!P:P,'nabati '!$S:$S,MTD!$A79)/60</f>
        <v>0</v>
      </c>
      <c r="H79" s="113">
        <f>+SUMIFS('nabati '!W:W,'nabati '!$Z:$Z,MTD!$A79)/6</f>
        <v>0</v>
      </c>
      <c r="I79" s="113">
        <f>+SUMIFS('nabati '!AD:AD,'nabati '!$AG:$AG,MTD!$A79)/60</f>
        <v>0</v>
      </c>
      <c r="J79" s="113">
        <f>+SUMIFS('nabati '!AK:AK,'nabati '!$AN:$AN,MTD!$A79)/60</f>
        <v>0</v>
      </c>
      <c r="K79" s="113">
        <f>+SUMIFS('nabati '!AR:AR,'nabati '!$AU:$AU,MTD!$A79)/60</f>
        <v>0</v>
      </c>
      <c r="L79" s="113">
        <f>+SUMIFS('nabati '!AY:AY,'nabati '!$BB:$BB,MTD!$A79)/20</f>
        <v>0</v>
      </c>
      <c r="M79" s="114">
        <f>+SUMIFS('nabati '!$BF:$BF,'nabati '!BI:BI,MTD!$A79)/6</f>
        <v>0</v>
      </c>
      <c r="N79" s="133">
        <f>+SUMIFS('nabati '!$BM:$BM,'nabati '!BP:BP,MTD!$A79)/6</f>
        <v>0</v>
      </c>
      <c r="O79" s="135">
        <f t="shared" si="12"/>
        <v>0</v>
      </c>
      <c r="P79" s="84"/>
      <c r="Q79" s="177"/>
      <c r="R79" s="587"/>
      <c r="T79" s="73"/>
      <c r="U79" s="524"/>
    </row>
    <row r="80" spans="1:21" s="70" customFormat="1" hidden="1" outlineLevel="1">
      <c r="A80" s="58">
        <v>232</v>
      </c>
      <c r="B80" s="108" t="s">
        <v>53</v>
      </c>
      <c r="C80" s="58" t="s">
        <v>120</v>
      </c>
      <c r="D80" s="65" t="s">
        <v>100</v>
      </c>
      <c r="E80" s="113">
        <f>+SUMIFS('nabati '!B:B,'nabati '!$E:$E,MTD!$A80)/6</f>
        <v>0</v>
      </c>
      <c r="F80" s="113">
        <f>+SUMIFS('nabati '!I:I,'nabati '!$L:$L,MTD!$A80)/6</f>
        <v>0</v>
      </c>
      <c r="G80" s="113">
        <f>+SUMIFS('nabati '!P:P,'nabati '!$S:$S,MTD!$A80)/60</f>
        <v>0</v>
      </c>
      <c r="H80" s="113">
        <f>+SUMIFS('nabati '!W:W,'nabati '!$Z:$Z,MTD!$A80)/6</f>
        <v>0</v>
      </c>
      <c r="I80" s="113">
        <f>+SUMIFS('nabati '!AD:AD,'nabati '!$AG:$AG,MTD!$A80)/60</f>
        <v>0</v>
      </c>
      <c r="J80" s="113">
        <f>+SUMIFS('nabati '!AK:AK,'nabati '!$AN:$AN,MTD!$A80)/60</f>
        <v>0</v>
      </c>
      <c r="K80" s="113">
        <f>+SUMIFS('nabati '!AR:AR,'nabati '!$AU:$AU,MTD!$A80)/60</f>
        <v>0</v>
      </c>
      <c r="L80" s="113">
        <f>+SUMIFS('nabati '!AY:AY,'nabati '!$BB:$BB,MTD!$A80)/20</f>
        <v>0</v>
      </c>
      <c r="M80" s="114">
        <f>+SUMIFS('nabati '!$BF:$BF,'nabati '!BI:BI,MTD!$A80)/6</f>
        <v>0</v>
      </c>
      <c r="N80" s="133">
        <f>+SUMIFS('nabati '!$BM:$BM,'nabati '!BP:BP,MTD!$A80)/6</f>
        <v>0</v>
      </c>
      <c r="O80" s="135">
        <f t="shared" si="12"/>
        <v>0</v>
      </c>
      <c r="P80" s="84"/>
      <c r="Q80" s="177"/>
      <c r="R80" s="587"/>
      <c r="T80" s="73"/>
      <c r="U80" s="524"/>
    </row>
    <row r="81" spans="1:21" s="70" customFormat="1" hidden="1" outlineLevel="1">
      <c r="A81" s="58">
        <v>234</v>
      </c>
      <c r="B81" s="108" t="s">
        <v>53</v>
      </c>
      <c r="C81" s="58" t="s">
        <v>121</v>
      </c>
      <c r="D81" s="65" t="s">
        <v>100</v>
      </c>
      <c r="E81" s="113">
        <f>+SUMIFS('nabati '!B:B,'nabati '!$E:$E,MTD!$A81)/6</f>
        <v>0</v>
      </c>
      <c r="F81" s="113">
        <f>+SUMIFS('nabati '!I:I,'nabati '!$L:$L,MTD!$A81)/6</f>
        <v>0</v>
      </c>
      <c r="G81" s="113">
        <f>+SUMIFS('nabati '!P:P,'nabati '!$S:$S,MTD!$A81)/60</f>
        <v>0</v>
      </c>
      <c r="H81" s="113">
        <f>+SUMIFS('nabati '!W:W,'nabati '!$Z:$Z,MTD!$A81)/6</f>
        <v>0</v>
      </c>
      <c r="I81" s="113">
        <f>+SUMIFS('nabati '!AD:AD,'nabati '!$AG:$AG,MTD!$A81)/60</f>
        <v>0</v>
      </c>
      <c r="J81" s="113">
        <f>+SUMIFS('nabati '!AK:AK,'nabati '!$AN:$AN,MTD!$A81)/60</f>
        <v>0</v>
      </c>
      <c r="K81" s="113">
        <f>+SUMIFS('nabati '!AR:AR,'nabati '!$AU:$AU,MTD!$A81)/60</f>
        <v>0</v>
      </c>
      <c r="L81" s="113">
        <f>+SUMIFS('nabati '!AY:AY,'nabati '!$BB:$BB,MTD!$A81)/20</f>
        <v>0</v>
      </c>
      <c r="M81" s="114">
        <f>+SUMIFS('nabati '!$BF:$BF,'nabati '!BI:BI,MTD!$A81)/6</f>
        <v>0</v>
      </c>
      <c r="N81" s="133">
        <f>+SUMIFS('nabati '!$BM:$BM,'nabati '!BP:BP,MTD!$A81)/6</f>
        <v>0</v>
      </c>
      <c r="O81" s="135">
        <f t="shared" si="12"/>
        <v>0</v>
      </c>
      <c r="P81" s="84"/>
      <c r="Q81" s="177"/>
      <c r="R81" s="587"/>
      <c r="T81" s="73"/>
      <c r="U81" s="524"/>
    </row>
    <row r="82" spans="1:21" s="70" customFormat="1" hidden="1" outlineLevel="1">
      <c r="A82" s="58">
        <v>245</v>
      </c>
      <c r="B82" s="108" t="s">
        <v>53</v>
      </c>
      <c r="C82" s="58" t="s">
        <v>122</v>
      </c>
      <c r="D82" s="65" t="s">
        <v>100</v>
      </c>
      <c r="E82" s="113">
        <f>+SUMIFS('nabati '!B:B,'nabati '!$E:$E,MTD!$A82)/6</f>
        <v>1</v>
      </c>
      <c r="F82" s="113">
        <f>+SUMIFS('nabati '!I:I,'nabati '!$L:$L,MTD!$A82)/6</f>
        <v>4</v>
      </c>
      <c r="G82" s="113">
        <f>+SUMIFS('nabati '!P:P,'nabati '!$S:$S,MTD!$A82)/60</f>
        <v>0</v>
      </c>
      <c r="H82" s="113">
        <f>+SUMIFS('nabati '!W:W,'nabati '!$Z:$Z,MTD!$A82)/6</f>
        <v>1</v>
      </c>
      <c r="I82" s="113">
        <f>+SUMIFS('nabati '!AD:AD,'nabati '!$AG:$AG,MTD!$A82)/60</f>
        <v>0</v>
      </c>
      <c r="J82" s="113">
        <f>+SUMIFS('nabati '!AK:AK,'nabati '!$AN:$AN,MTD!$A82)/60</f>
        <v>0</v>
      </c>
      <c r="K82" s="113">
        <f>+SUMIFS('nabati '!AR:AR,'nabati '!$AU:$AU,MTD!$A82)/60</f>
        <v>0</v>
      </c>
      <c r="L82" s="113">
        <f>+SUMIFS('nabati '!AY:AY,'nabati '!$BB:$BB,MTD!$A82)/20</f>
        <v>0</v>
      </c>
      <c r="M82" s="114">
        <f>+SUMIFS('nabati '!$BF:$BF,'nabati '!BI:BI,MTD!$A82)/6</f>
        <v>0</v>
      </c>
      <c r="N82" s="133">
        <f>+SUMIFS('nabati '!$BM:$BM,'nabati '!BP:BP,MTD!$A82)/6</f>
        <v>0</v>
      </c>
      <c r="O82" s="135">
        <f t="shared" si="12"/>
        <v>1113.3600000000001</v>
      </c>
      <c r="P82" s="84"/>
      <c r="Q82" s="177"/>
      <c r="R82" s="587"/>
      <c r="T82" s="73"/>
      <c r="U82" s="524"/>
    </row>
    <row r="83" spans="1:21" s="70" customFormat="1" hidden="1" outlineLevel="1">
      <c r="A83" s="58">
        <v>268</v>
      </c>
      <c r="B83" s="108" t="s">
        <v>53</v>
      </c>
      <c r="C83" s="226" t="s">
        <v>123</v>
      </c>
      <c r="D83" s="65" t="s">
        <v>100</v>
      </c>
      <c r="E83" s="113">
        <f>+SUMIFS('nabati '!B:B,'nabati '!$E:$E,MTD!$A83)/6</f>
        <v>0</v>
      </c>
      <c r="F83" s="113">
        <f>+SUMIFS('nabati '!I:I,'nabati '!$L:$L,MTD!$A83)/6</f>
        <v>0</v>
      </c>
      <c r="G83" s="113">
        <f>+SUMIFS('nabati '!P:P,'nabati '!$S:$S,MTD!$A83)/60</f>
        <v>0</v>
      </c>
      <c r="H83" s="113">
        <f>+SUMIFS('nabati '!W:W,'nabati '!$Z:$Z,MTD!$A83)/6</f>
        <v>0</v>
      </c>
      <c r="I83" s="113">
        <f>+SUMIFS('nabati '!AD:AD,'nabati '!$AG:$AG,MTD!$A83)/60</f>
        <v>0</v>
      </c>
      <c r="J83" s="113">
        <f>+SUMIFS('nabati '!AK:AK,'nabati '!$AN:$AN,MTD!$A83)/60</f>
        <v>0</v>
      </c>
      <c r="K83" s="113">
        <f>+SUMIFS('nabati '!AR:AR,'nabati '!$AU:$AU,MTD!$A83)/60</f>
        <v>0</v>
      </c>
      <c r="L83" s="113">
        <f>+SUMIFS('nabati '!AY:AY,'nabati '!$BB:$BB,MTD!$A83)/20</f>
        <v>0</v>
      </c>
      <c r="M83" s="114">
        <f>+SUMIFS('nabati '!$BF:$BF,'nabati '!BI:BI,MTD!$A83)/6</f>
        <v>0</v>
      </c>
      <c r="N83" s="133">
        <f>+SUMIFS('nabati '!$BM:$BM,'nabati '!BP:BP,MTD!$A83)/6</f>
        <v>0</v>
      </c>
      <c r="O83" s="135">
        <f t="shared" si="12"/>
        <v>0</v>
      </c>
      <c r="P83" s="84"/>
      <c r="Q83" s="177"/>
      <c r="R83" s="587"/>
      <c r="T83" s="73"/>
      <c r="U83" s="524"/>
    </row>
    <row r="84" spans="1:21" s="70" customFormat="1" hidden="1" outlineLevel="1">
      <c r="A84" s="58">
        <v>269</v>
      </c>
      <c r="B84" s="108" t="s">
        <v>53</v>
      </c>
      <c r="C84" s="226" t="s">
        <v>124</v>
      </c>
      <c r="D84" s="65" t="s">
        <v>100</v>
      </c>
      <c r="E84" s="113">
        <f>+SUMIFS('nabati '!B:B,'nabati '!$E:$E,MTD!$A84)/6</f>
        <v>2</v>
      </c>
      <c r="F84" s="113">
        <f>+SUMIFS('nabati '!I:I,'nabati '!$L:$L,MTD!$A84)/6</f>
        <v>1</v>
      </c>
      <c r="G84" s="113">
        <f>+SUMIFS('nabati '!P:P,'nabati '!$S:$S,MTD!$A84)/60</f>
        <v>0</v>
      </c>
      <c r="H84" s="113">
        <f>+SUMIFS('nabati '!W:W,'nabati '!$Z:$Z,MTD!$A84)/6</f>
        <v>0</v>
      </c>
      <c r="I84" s="113">
        <f>+SUMIFS('nabati '!AD:AD,'nabati '!$AG:$AG,MTD!$A84)/60</f>
        <v>0</v>
      </c>
      <c r="J84" s="113">
        <f>+SUMIFS('nabati '!AK:AK,'nabati '!$AN:$AN,MTD!$A84)/60</f>
        <v>0</v>
      </c>
      <c r="K84" s="113">
        <f>+SUMIFS('nabati '!AR:AR,'nabati '!$AU:$AU,MTD!$A84)/60</f>
        <v>0</v>
      </c>
      <c r="L84" s="113">
        <f>+SUMIFS('nabati '!AY:AY,'nabati '!$BB:$BB,MTD!$A84)/20</f>
        <v>0</v>
      </c>
      <c r="M84" s="114">
        <f>+SUMIFS('nabati '!$BF:$BF,'nabati '!BI:BI,MTD!$A84)/6</f>
        <v>0</v>
      </c>
      <c r="N84" s="133">
        <f>+SUMIFS('nabati '!$BM:$BM,'nabati '!BP:BP,MTD!$A84)/6</f>
        <v>0</v>
      </c>
      <c r="O84" s="135">
        <f t="shared" si="12"/>
        <v>442.74</v>
      </c>
      <c r="P84" s="84"/>
      <c r="Q84" s="177"/>
      <c r="R84" s="587"/>
      <c r="T84" s="73"/>
      <c r="U84" s="524"/>
    </row>
    <row r="85" spans="1:21" s="70" customFormat="1" hidden="1" outlineLevel="1">
      <c r="A85" s="58">
        <v>284</v>
      </c>
      <c r="B85" s="108" t="s">
        <v>53</v>
      </c>
      <c r="C85" s="226" t="s">
        <v>125</v>
      </c>
      <c r="D85" s="65" t="s">
        <v>100</v>
      </c>
      <c r="E85" s="113">
        <f>+SUMIFS('nabati '!B:B,'nabati '!$E:$E,MTD!$A85)/6</f>
        <v>0</v>
      </c>
      <c r="F85" s="113">
        <f>+SUMIFS('nabati '!I:I,'nabati '!$L:$L,MTD!$A85)/6</f>
        <v>0</v>
      </c>
      <c r="G85" s="113">
        <f>+SUMIFS('nabati '!P:P,'nabati '!$S:$S,MTD!$A85)/60</f>
        <v>0</v>
      </c>
      <c r="H85" s="113">
        <f>+SUMIFS('nabati '!W:W,'nabati '!$Z:$Z,MTD!$A85)/6</f>
        <v>0</v>
      </c>
      <c r="I85" s="113">
        <f>+SUMIFS('nabati '!AD:AD,'nabati '!$AG:$AG,MTD!$A85)/60</f>
        <v>0</v>
      </c>
      <c r="J85" s="113">
        <f>+SUMIFS('nabati '!AK:AK,'nabati '!$AN:$AN,MTD!$A85)/60</f>
        <v>0</v>
      </c>
      <c r="K85" s="113">
        <f>+SUMIFS('nabati '!AR:AR,'nabati '!$AU:$AU,MTD!$A85)/60</f>
        <v>0</v>
      </c>
      <c r="L85" s="113">
        <f>+SUMIFS('nabati '!AY:AY,'nabati '!$BB:$BB,MTD!$A85)/20</f>
        <v>0</v>
      </c>
      <c r="M85" s="114">
        <f>+SUMIFS('nabati '!$BF:$BF,'nabati '!BI:BI,MTD!$A85)/6</f>
        <v>0</v>
      </c>
      <c r="N85" s="133">
        <f>+SUMIFS('nabati '!$BM:$BM,'nabati '!BP:BP,MTD!$A85)/6</f>
        <v>0</v>
      </c>
      <c r="O85" s="135">
        <f t="shared" si="12"/>
        <v>0</v>
      </c>
      <c r="P85" s="84"/>
      <c r="Q85" s="177"/>
      <c r="R85" s="73"/>
      <c r="T85" s="73"/>
      <c r="U85" s="524"/>
    </row>
    <row r="86" spans="1:21" s="70" customFormat="1" hidden="1" outlineLevel="1">
      <c r="A86" s="58">
        <v>289</v>
      </c>
      <c r="B86" s="108" t="s">
        <v>53</v>
      </c>
      <c r="C86" s="58" t="s">
        <v>126</v>
      </c>
      <c r="D86" s="65" t="s">
        <v>100</v>
      </c>
      <c r="E86" s="113">
        <f>+SUMIFS('nabati '!B:B,'nabati '!$E:$E,MTD!$A86)/6</f>
        <v>1</v>
      </c>
      <c r="F86" s="113">
        <f>+SUMIFS('nabati '!I:I,'nabati '!$L:$L,MTD!$A86)/6</f>
        <v>2</v>
      </c>
      <c r="G86" s="113">
        <f>+SUMIFS('nabati '!P:P,'nabati '!$S:$S,MTD!$A86)/60</f>
        <v>1</v>
      </c>
      <c r="H86" s="113">
        <f>+SUMIFS('nabati '!W:W,'nabati '!$Z:$Z,MTD!$A86)/6</f>
        <v>1</v>
      </c>
      <c r="I86" s="113">
        <f>+SUMIFS('nabati '!AD:AD,'nabati '!$AG:$AG,MTD!$A86)/60</f>
        <v>0</v>
      </c>
      <c r="J86" s="113">
        <f>+SUMIFS('nabati '!AK:AK,'nabati '!$AN:$AN,MTD!$A86)/60</f>
        <v>0</v>
      </c>
      <c r="K86" s="113">
        <f>+SUMIFS('nabati '!AR:AR,'nabati '!$AU:$AU,MTD!$A86)/60</f>
        <v>0</v>
      </c>
      <c r="L86" s="113">
        <f>+SUMIFS('nabati '!AY:AY,'nabati '!$BB:$BB,MTD!$A86)/20</f>
        <v>1</v>
      </c>
      <c r="M86" s="114">
        <f>+SUMIFS('nabati '!$BF:$BF,'nabati '!BI:BI,MTD!$A86)/6</f>
        <v>0</v>
      </c>
      <c r="N86" s="133">
        <f>+SUMIFS('nabati '!$BM:$BM,'nabati '!BP:BP,MTD!$A86)/6</f>
        <v>0</v>
      </c>
      <c r="O86" s="135">
        <f t="shared" si="12"/>
        <v>1435.88</v>
      </c>
      <c r="P86" s="84"/>
      <c r="Q86" s="177"/>
      <c r="R86" s="73"/>
      <c r="T86" s="73"/>
      <c r="U86" s="524"/>
    </row>
    <row r="87" spans="1:21" s="70" customFormat="1" hidden="1" outlineLevel="1">
      <c r="A87" s="58">
        <v>297</v>
      </c>
      <c r="B87" s="108" t="s">
        <v>53</v>
      </c>
      <c r="C87" s="58" t="s">
        <v>127</v>
      </c>
      <c r="D87" s="65" t="s">
        <v>100</v>
      </c>
      <c r="E87" s="113">
        <f>+SUMIFS('nabati '!B:B,'nabati '!$E:$E,MTD!$A87)/6</f>
        <v>0</v>
      </c>
      <c r="F87" s="113">
        <f>+SUMIFS('nabati '!I:I,'nabati '!$L:$L,MTD!$A87)/6</f>
        <v>3</v>
      </c>
      <c r="G87" s="113">
        <f>+SUMIFS('nabati '!P:P,'nabati '!$S:$S,MTD!$A87)/60</f>
        <v>0</v>
      </c>
      <c r="H87" s="113">
        <f>+SUMIFS('nabati '!W:W,'nabati '!$Z:$Z,MTD!$A87)/6</f>
        <v>0</v>
      </c>
      <c r="I87" s="113">
        <f>+SUMIFS('nabati '!AD:AD,'nabati '!$AG:$AG,MTD!$A87)/60</f>
        <v>0</v>
      </c>
      <c r="J87" s="113">
        <f>+SUMIFS('nabati '!AK:AK,'nabati '!$AN:$AN,MTD!$A87)/60</f>
        <v>0</v>
      </c>
      <c r="K87" s="113">
        <f>+SUMIFS('nabati '!AR:AR,'nabati '!$AU:$AU,MTD!$A87)/60</f>
        <v>0</v>
      </c>
      <c r="L87" s="113">
        <f>+SUMIFS('nabati '!AY:AY,'nabati '!$BB:$BB,MTD!$A87)/20</f>
        <v>0</v>
      </c>
      <c r="M87" s="114">
        <f>+SUMIFS('nabati '!$BF:$BF,'nabati '!BI:BI,MTD!$A87)/6</f>
        <v>0</v>
      </c>
      <c r="N87" s="133">
        <f>+SUMIFS('nabati '!$BM:$BM,'nabati '!BP:BP,MTD!$A87)/6</f>
        <v>0</v>
      </c>
      <c r="O87" s="135">
        <f t="shared" si="12"/>
        <v>572.22</v>
      </c>
      <c r="P87" s="84"/>
      <c r="Q87" s="177"/>
      <c r="R87" s="73"/>
      <c r="T87" s="73"/>
      <c r="U87" s="524"/>
    </row>
    <row r="88" spans="1:21" s="70" customFormat="1" hidden="1" outlineLevel="1">
      <c r="A88" s="58">
        <v>400</v>
      </c>
      <c r="B88" s="108" t="s">
        <v>53</v>
      </c>
      <c r="C88" s="58" t="s">
        <v>128</v>
      </c>
      <c r="D88" s="65" t="s">
        <v>100</v>
      </c>
      <c r="E88" s="113">
        <f>+SUMIFS('nabati '!B:B,'nabati '!$E:$E,MTD!$A88)/6</f>
        <v>0</v>
      </c>
      <c r="F88" s="113">
        <f>+SUMIFS('nabati '!I:I,'nabati '!$L:$L,MTD!$A88)/6</f>
        <v>0</v>
      </c>
      <c r="G88" s="113">
        <f>+SUMIFS('nabati '!P:P,'nabati '!$S:$S,MTD!$A88)/60</f>
        <v>0</v>
      </c>
      <c r="H88" s="113">
        <f>+SUMIFS('nabati '!W:W,'nabati '!$Z:$Z,MTD!$A88)/6</f>
        <v>0</v>
      </c>
      <c r="I88" s="113">
        <f>+SUMIFS('nabati '!AD:AD,'nabati '!$AG:$AG,MTD!$A88)/60</f>
        <v>0</v>
      </c>
      <c r="J88" s="113">
        <f>+SUMIFS('nabati '!AK:AK,'nabati '!$AN:$AN,MTD!$A88)/60</f>
        <v>0</v>
      </c>
      <c r="K88" s="113">
        <f>+SUMIFS('nabati '!AR:AR,'nabati '!$AU:$AU,MTD!$A88)/60</f>
        <v>0</v>
      </c>
      <c r="L88" s="113">
        <f>+SUMIFS('nabati '!AY:AY,'nabati '!$BB:$BB,MTD!$A88)/20</f>
        <v>0</v>
      </c>
      <c r="M88" s="114">
        <f>+SUMIFS('nabati '!$BF:$BF,'nabati '!BI:BI,MTD!$A88)/6</f>
        <v>0</v>
      </c>
      <c r="N88" s="133">
        <f>+SUMIFS('nabati '!$BM:$BM,'nabati '!BP:BP,MTD!$A88)/6</f>
        <v>0</v>
      </c>
      <c r="O88" s="135">
        <f t="shared" si="12"/>
        <v>0</v>
      </c>
      <c r="P88" s="84"/>
      <c r="Q88" s="177"/>
      <c r="R88" s="73"/>
      <c r="T88" s="73"/>
      <c r="U88" s="524"/>
    </row>
    <row r="89" spans="1:21" s="70" customFormat="1" hidden="1" outlineLevel="1">
      <c r="A89" s="58">
        <v>402</v>
      </c>
      <c r="B89" s="108" t="s">
        <v>53</v>
      </c>
      <c r="C89" s="58" t="s">
        <v>129</v>
      </c>
      <c r="D89" s="65" t="s">
        <v>100</v>
      </c>
      <c r="E89" s="113">
        <f>+SUMIFS('nabati '!B:B,'nabati '!$E:$E,MTD!$A89)/6</f>
        <v>0</v>
      </c>
      <c r="F89" s="113">
        <f>+SUMIFS('nabati '!I:I,'nabati '!$L:$L,MTD!$A89)/6</f>
        <v>1</v>
      </c>
      <c r="G89" s="113">
        <f>+SUMIFS('nabati '!P:P,'nabati '!$S:$S,MTD!$A89)/60</f>
        <v>0</v>
      </c>
      <c r="H89" s="113">
        <f>+SUMIFS('nabati '!W:W,'nabati '!$Z:$Z,MTD!$A89)/6</f>
        <v>0</v>
      </c>
      <c r="I89" s="113">
        <f>+SUMIFS('nabati '!AD:AD,'nabati '!$AG:$AG,MTD!$A89)/60</f>
        <v>0</v>
      </c>
      <c r="J89" s="113">
        <f>+SUMIFS('nabati '!AK:AK,'nabati '!$AN:$AN,MTD!$A89)/60</f>
        <v>0</v>
      </c>
      <c r="K89" s="113">
        <f>+SUMIFS('nabati '!AR:AR,'nabati '!$AU:$AU,MTD!$A89)/60</f>
        <v>0</v>
      </c>
      <c r="L89" s="113">
        <f>+SUMIFS('nabati '!AY:AY,'nabati '!$BB:$BB,MTD!$A89)/20</f>
        <v>0</v>
      </c>
      <c r="M89" s="114">
        <f>+SUMIFS('nabati '!$BF:$BF,'nabati '!BI:BI,MTD!$A89)/6</f>
        <v>0</v>
      </c>
      <c r="N89" s="133">
        <f>+SUMIFS('nabati '!$BM:$BM,'nabati '!BP:BP,MTD!$A89)/6</f>
        <v>0</v>
      </c>
      <c r="O89" s="135">
        <f t="shared" si="12"/>
        <v>190.74</v>
      </c>
      <c r="P89" s="84"/>
      <c r="Q89" s="177"/>
      <c r="R89" s="73"/>
      <c r="T89" s="73"/>
      <c r="U89" s="524"/>
    </row>
    <row r="90" spans="1:21" s="70" customFormat="1" hidden="1" outlineLevel="1">
      <c r="A90" s="58">
        <v>642</v>
      </c>
      <c r="B90" s="108" t="s">
        <v>53</v>
      </c>
      <c r="C90" s="58" t="s">
        <v>130</v>
      </c>
      <c r="D90" s="65" t="s">
        <v>100</v>
      </c>
      <c r="E90" s="113">
        <f>+SUMIFS('nabati '!B:B,'nabati '!$E:$E,MTD!$A90)/6</f>
        <v>0</v>
      </c>
      <c r="F90" s="113">
        <f>+SUMIFS('nabati '!I:I,'nabati '!$L:$L,MTD!$A90)/6</f>
        <v>0</v>
      </c>
      <c r="G90" s="113">
        <f>+SUMIFS('nabati '!P:P,'nabati '!$S:$S,MTD!$A90)/60</f>
        <v>0</v>
      </c>
      <c r="H90" s="113">
        <f>+SUMIFS('nabati '!W:W,'nabati '!$Z:$Z,MTD!$A90)/6</f>
        <v>0</v>
      </c>
      <c r="I90" s="113">
        <f>+SUMIFS('nabati '!AD:AD,'nabati '!$AG:$AG,MTD!$A90)/60</f>
        <v>0</v>
      </c>
      <c r="J90" s="113">
        <f>+SUMIFS('nabati '!AK:AK,'nabati '!$AN:$AN,MTD!$A90)/60</f>
        <v>0</v>
      </c>
      <c r="K90" s="113">
        <f>+SUMIFS('nabati '!AR:AR,'nabati '!$AU:$AU,MTD!$A90)/60</f>
        <v>0</v>
      </c>
      <c r="L90" s="113">
        <f>+SUMIFS('nabati '!AY:AY,'nabati '!$BB:$BB,MTD!$A90)/20</f>
        <v>0</v>
      </c>
      <c r="M90" s="114">
        <f>+SUMIFS('nabati '!$BF:$BF,'nabati '!BI:BI,MTD!$A90)/6</f>
        <v>0</v>
      </c>
      <c r="N90" s="133">
        <f>+SUMIFS('nabati '!$BM:$BM,'nabati '!BP:BP,MTD!$A90)/6</f>
        <v>0</v>
      </c>
      <c r="O90" s="135">
        <f t="shared" si="12"/>
        <v>0</v>
      </c>
      <c r="P90" s="84"/>
      <c r="Q90" s="177"/>
      <c r="R90" s="73"/>
      <c r="T90" s="73"/>
      <c r="U90" s="524"/>
    </row>
    <row r="91" spans="1:21" s="70" customFormat="1" hidden="1" outlineLevel="1">
      <c r="A91" s="58">
        <v>661</v>
      </c>
      <c r="B91" s="108" t="s">
        <v>53</v>
      </c>
      <c r="C91" s="58" t="s">
        <v>131</v>
      </c>
      <c r="D91" s="65" t="s">
        <v>100</v>
      </c>
      <c r="E91" s="113">
        <f>+SUMIFS('nabati '!B:B,'nabati '!$E:$E,MTD!$A91)/6</f>
        <v>0</v>
      </c>
      <c r="F91" s="113">
        <f>+SUMIFS('nabati '!I:I,'nabati '!$L:$L,MTD!$A91)/6</f>
        <v>1</v>
      </c>
      <c r="G91" s="113">
        <f>+SUMIFS('nabati '!P:P,'nabati '!$S:$S,MTD!$A91)/60</f>
        <v>1</v>
      </c>
      <c r="H91" s="113">
        <f>+SUMIFS('nabati '!W:W,'nabati '!$Z:$Z,MTD!$A91)/6</f>
        <v>0</v>
      </c>
      <c r="I91" s="113">
        <f>+SUMIFS('nabati '!AD:AD,'nabati '!$AG:$AG,MTD!$A91)/60</f>
        <v>0</v>
      </c>
      <c r="J91" s="113">
        <f>+SUMIFS('nabati '!AK:AK,'nabati '!$AN:$AN,MTD!$A91)/60</f>
        <v>0</v>
      </c>
      <c r="K91" s="113">
        <f>+SUMIFS('nabati '!AR:AR,'nabati '!$AU:$AU,MTD!$A91)/60</f>
        <v>0</v>
      </c>
      <c r="L91" s="113">
        <f>+SUMIFS('nabati '!AY:AY,'nabati '!$BB:$BB,MTD!$A91)/20</f>
        <v>0</v>
      </c>
      <c r="M91" s="114">
        <f>+SUMIFS('nabati '!$BF:$BF,'nabati '!BI:BI,MTD!$A91)/6</f>
        <v>0</v>
      </c>
      <c r="N91" s="133">
        <f>+SUMIFS('nabati '!$BM:$BM,'nabati '!BP:BP,MTD!$A91)/6</f>
        <v>0</v>
      </c>
      <c r="O91" s="135">
        <f t="shared" si="12"/>
        <v>520.74</v>
      </c>
      <c r="P91" s="84"/>
      <c r="Q91" s="177"/>
      <c r="R91" s="73"/>
      <c r="T91" s="73"/>
      <c r="U91" s="524"/>
    </row>
    <row r="92" spans="1:21" s="70" customFormat="1" hidden="1" outlineLevel="1">
      <c r="A92" s="58">
        <v>694</v>
      </c>
      <c r="B92" s="108" t="s">
        <v>53</v>
      </c>
      <c r="C92" s="58" t="s">
        <v>132</v>
      </c>
      <c r="D92" s="65" t="s">
        <v>100</v>
      </c>
      <c r="E92" s="113">
        <f>+SUMIFS('nabati '!B:B,'nabati '!$E:$E,MTD!$A92)/6</f>
        <v>0</v>
      </c>
      <c r="F92" s="113">
        <f>+SUMIFS('nabati '!I:I,'nabati '!$L:$L,MTD!$A92)/6</f>
        <v>0</v>
      </c>
      <c r="G92" s="113">
        <f>+SUMIFS('nabati '!P:P,'nabati '!$S:$S,MTD!$A92)/60</f>
        <v>0</v>
      </c>
      <c r="H92" s="113">
        <f>+SUMIFS('nabati '!W:W,'nabati '!$Z:$Z,MTD!$A92)/6</f>
        <v>0</v>
      </c>
      <c r="I92" s="113">
        <f>+SUMIFS('nabati '!AD:AD,'nabati '!$AG:$AG,MTD!$A92)/60</f>
        <v>0</v>
      </c>
      <c r="J92" s="113">
        <f>+SUMIFS('nabati '!AK:AK,'nabati '!$AN:$AN,MTD!$A92)/60</f>
        <v>0</v>
      </c>
      <c r="K92" s="113">
        <f>+SUMIFS('nabati '!AR:AR,'nabati '!$AU:$AU,MTD!$A92)/60</f>
        <v>0</v>
      </c>
      <c r="L92" s="113">
        <f>+SUMIFS('nabati '!AY:AY,'nabati '!$BB:$BB,MTD!$A92)/20</f>
        <v>0</v>
      </c>
      <c r="M92" s="114">
        <f>+SUMIFS('nabati '!$BF:$BF,'nabati '!BI:BI,MTD!$A92)/6</f>
        <v>0</v>
      </c>
      <c r="N92" s="133">
        <f>+SUMIFS('nabati '!$BM:$BM,'nabati '!BP:BP,MTD!$A92)/6</f>
        <v>0</v>
      </c>
      <c r="O92" s="135">
        <f t="shared" si="12"/>
        <v>0</v>
      </c>
      <c r="P92" s="84"/>
      <c r="Q92" s="177"/>
      <c r="R92" s="73"/>
      <c r="T92" s="73"/>
      <c r="U92" s="524"/>
    </row>
    <row r="93" spans="1:21" s="70" customFormat="1" hidden="1" outlineLevel="1">
      <c r="A93" s="58">
        <v>2042</v>
      </c>
      <c r="B93" s="108" t="s">
        <v>53</v>
      </c>
      <c r="C93" s="58" t="s">
        <v>133</v>
      </c>
      <c r="D93" s="65" t="s">
        <v>100</v>
      </c>
      <c r="E93" s="113">
        <f>+SUMIFS('nabati '!B:B,'nabati '!$E:$E,MTD!$A93)/6</f>
        <v>0</v>
      </c>
      <c r="F93" s="113">
        <f>+SUMIFS('nabati '!I:I,'nabati '!$L:$L,MTD!$A93)/6</f>
        <v>0</v>
      </c>
      <c r="G93" s="113">
        <f>+SUMIFS('nabati '!P:P,'nabati '!$S:$S,MTD!$A93)/60</f>
        <v>0</v>
      </c>
      <c r="H93" s="113">
        <f>+SUMIFS('nabati '!W:W,'nabati '!$Z:$Z,MTD!$A93)/6</f>
        <v>0</v>
      </c>
      <c r="I93" s="113">
        <f>+SUMIFS('nabati '!AD:AD,'nabati '!$AG:$AG,MTD!$A93)/60</f>
        <v>0</v>
      </c>
      <c r="J93" s="113">
        <f>+SUMIFS('nabati '!AK:AK,'nabati '!$AN:$AN,MTD!$A93)/60</f>
        <v>0</v>
      </c>
      <c r="K93" s="113">
        <f>+SUMIFS('nabati '!AR:AR,'nabati '!$AU:$AU,MTD!$A93)/60</f>
        <v>0</v>
      </c>
      <c r="L93" s="113">
        <f>+SUMIFS('nabati '!AY:AY,'nabati '!$BB:$BB,MTD!$A93)/20</f>
        <v>0</v>
      </c>
      <c r="M93" s="114">
        <f>+SUMIFS('nabati '!$BF:$BF,'nabati '!BI:BI,MTD!$A93)/6</f>
        <v>0</v>
      </c>
      <c r="N93" s="133">
        <f>+SUMIFS('nabati '!$BM:$BM,'nabati '!BP:BP,MTD!$A93)/6</f>
        <v>0</v>
      </c>
      <c r="O93" s="135">
        <f t="shared" ref="O93:O98" si="13">+SUMPRODUCT($E$1:$N$1,E93:N93)</f>
        <v>0</v>
      </c>
      <c r="P93" s="84"/>
      <c r="Q93" s="177"/>
      <c r="R93" s="73"/>
      <c r="T93" s="73"/>
      <c r="U93" s="524"/>
    </row>
    <row r="94" spans="1:21" s="70" customFormat="1" hidden="1" outlineLevel="1">
      <c r="A94" s="58">
        <v>2052</v>
      </c>
      <c r="B94" s="108" t="s">
        <v>53</v>
      </c>
      <c r="C94" s="58" t="s">
        <v>134</v>
      </c>
      <c r="D94" s="65" t="s">
        <v>100</v>
      </c>
      <c r="E94" s="113">
        <f>+SUMIFS('nabati '!B:B,'nabati '!$E:$E,MTD!$A94)/6</f>
        <v>0</v>
      </c>
      <c r="F94" s="113">
        <f>+SUMIFS('nabati '!I:I,'nabati '!$L:$L,MTD!$A94)/6</f>
        <v>0</v>
      </c>
      <c r="G94" s="113">
        <f>+SUMIFS('nabati '!P:P,'nabati '!$S:$S,MTD!$A94)/60</f>
        <v>0</v>
      </c>
      <c r="H94" s="113">
        <f>+SUMIFS('nabati '!W:W,'nabati '!$Z:$Z,MTD!$A94)/6</f>
        <v>0</v>
      </c>
      <c r="I94" s="113">
        <f>+SUMIFS('nabati '!AD:AD,'nabati '!$AG:$AG,MTD!$A94)/60</f>
        <v>0</v>
      </c>
      <c r="J94" s="113">
        <f>+SUMIFS('nabati '!AK:AK,'nabati '!$AN:$AN,MTD!$A94)/60</f>
        <v>0</v>
      </c>
      <c r="K94" s="113">
        <f>+SUMIFS('nabati '!AR:AR,'nabati '!$AU:$AU,MTD!$A94)/60</f>
        <v>0</v>
      </c>
      <c r="L94" s="113">
        <f>+SUMIFS('nabati '!AY:AY,'nabati '!$BB:$BB,MTD!$A94)/20</f>
        <v>0</v>
      </c>
      <c r="M94" s="114">
        <f>+SUMIFS('nabati '!$BF:$BF,'nabati '!BI:BI,MTD!$A94)/6</f>
        <v>0</v>
      </c>
      <c r="N94" s="133">
        <f>+SUMIFS('nabati '!$BM:$BM,'nabati '!BP:BP,MTD!$A94)/6</f>
        <v>0</v>
      </c>
      <c r="O94" s="135">
        <f t="shared" si="13"/>
        <v>0</v>
      </c>
      <c r="P94" s="84"/>
      <c r="Q94" s="177"/>
      <c r="R94" s="73"/>
      <c r="T94" s="73"/>
      <c r="U94" s="524"/>
    </row>
    <row r="95" spans="1:21" s="70" customFormat="1" hidden="1" outlineLevel="1">
      <c r="A95" s="58">
        <v>2063</v>
      </c>
      <c r="B95" s="108" t="s">
        <v>53</v>
      </c>
      <c r="C95" s="58" t="s">
        <v>135</v>
      </c>
      <c r="D95" s="65" t="s">
        <v>100</v>
      </c>
      <c r="E95" s="113">
        <f>+SUMIFS('nabati '!B:B,'nabati '!$E:$E,MTD!$A95)/6</f>
        <v>0</v>
      </c>
      <c r="F95" s="113">
        <f>+SUMIFS('nabati '!I:I,'nabati '!$L:$L,MTD!$A95)/6</f>
        <v>0</v>
      </c>
      <c r="G95" s="113">
        <f>+SUMIFS('nabati '!P:P,'nabati '!$S:$S,MTD!$A95)/60</f>
        <v>0</v>
      </c>
      <c r="H95" s="113">
        <f>+SUMIFS('nabati '!W:W,'nabati '!$Z:$Z,MTD!$A95)/6</f>
        <v>0</v>
      </c>
      <c r="I95" s="113">
        <f>+SUMIFS('nabati '!AD:AD,'nabati '!$AG:$AG,MTD!$A95)/60</f>
        <v>0</v>
      </c>
      <c r="J95" s="113">
        <f>+SUMIFS('nabati '!AK:AK,'nabati '!$AN:$AN,MTD!$A95)/60</f>
        <v>0</v>
      </c>
      <c r="K95" s="113">
        <f>+SUMIFS('nabati '!AR:AR,'nabati '!$AU:$AU,MTD!$A95)/60</f>
        <v>0</v>
      </c>
      <c r="L95" s="113">
        <f>+SUMIFS('nabati '!AY:AY,'nabati '!$BB:$BB,MTD!$A95)/20</f>
        <v>0</v>
      </c>
      <c r="M95" s="114">
        <f>+SUMIFS('nabati '!$BF:$BF,'nabati '!BI:BI,MTD!$A95)/6</f>
        <v>0</v>
      </c>
      <c r="N95" s="133">
        <f>+SUMIFS('nabati '!$BM:$BM,'nabati '!BP:BP,MTD!$A95)/6</f>
        <v>0</v>
      </c>
      <c r="O95" s="135">
        <f t="shared" si="13"/>
        <v>0</v>
      </c>
      <c r="P95" s="84"/>
      <c r="Q95" s="177"/>
      <c r="R95" s="73"/>
      <c r="T95" s="73"/>
      <c r="U95" s="524"/>
    </row>
    <row r="96" spans="1:21" s="70" customFormat="1" hidden="1" outlineLevel="1">
      <c r="A96" s="58">
        <v>2064</v>
      </c>
      <c r="B96" s="108" t="s">
        <v>53</v>
      </c>
      <c r="C96" s="58" t="s">
        <v>136</v>
      </c>
      <c r="D96" s="65" t="s">
        <v>100</v>
      </c>
      <c r="E96" s="113">
        <f>+SUMIFS('nabati '!B:B,'nabati '!$E:$E,MTD!$A96)/6</f>
        <v>0</v>
      </c>
      <c r="F96" s="113">
        <f>+SUMIFS('nabati '!I:I,'nabati '!$L:$L,MTD!$A96)/6</f>
        <v>0</v>
      </c>
      <c r="G96" s="113">
        <f>+SUMIFS('nabati '!P:P,'nabati '!$S:$S,MTD!$A96)/60</f>
        <v>0</v>
      </c>
      <c r="H96" s="113">
        <f>+SUMIFS('nabati '!W:W,'nabati '!$Z:$Z,MTD!$A96)/6</f>
        <v>0</v>
      </c>
      <c r="I96" s="113">
        <f>+SUMIFS('nabati '!AD:AD,'nabati '!$AG:$AG,MTD!$A96)/60</f>
        <v>0</v>
      </c>
      <c r="J96" s="113">
        <f>+SUMIFS('nabati '!AK:AK,'nabati '!$AN:$AN,MTD!$A96)/60</f>
        <v>0</v>
      </c>
      <c r="K96" s="113">
        <f>+SUMIFS('nabati '!AR:AR,'nabati '!$AU:$AU,MTD!$A96)/60</f>
        <v>0</v>
      </c>
      <c r="L96" s="113">
        <f>+SUMIFS('nabati '!AY:AY,'nabati '!$BB:$BB,MTD!$A96)/20</f>
        <v>0</v>
      </c>
      <c r="M96" s="114">
        <f>+SUMIFS('nabati '!$BF:$BF,'nabati '!BI:BI,MTD!$A96)/6</f>
        <v>0</v>
      </c>
      <c r="N96" s="133">
        <f>+SUMIFS('nabati '!$BM:$BM,'nabati '!BP:BP,MTD!$A96)/6</f>
        <v>0</v>
      </c>
      <c r="O96" s="135">
        <f t="shared" si="13"/>
        <v>0</v>
      </c>
      <c r="P96" s="84"/>
      <c r="Q96" s="177"/>
      <c r="R96" s="73"/>
      <c r="T96" s="73"/>
      <c r="U96" s="524"/>
    </row>
    <row r="97" spans="1:21" s="70" customFormat="1" hidden="1" outlineLevel="1">
      <c r="A97" s="58">
        <v>2070</v>
      </c>
      <c r="B97" s="108" t="s">
        <v>53</v>
      </c>
      <c r="C97" s="58" t="s">
        <v>137</v>
      </c>
      <c r="D97" s="65" t="s">
        <v>100</v>
      </c>
      <c r="E97" s="113">
        <f>+SUMIFS('nabati '!B:B,'nabati '!$E:$E,MTD!$A97)/6</f>
        <v>0</v>
      </c>
      <c r="F97" s="113">
        <f>+SUMIFS('nabati '!I:I,'nabati '!$L:$L,MTD!$A97)/6</f>
        <v>0</v>
      </c>
      <c r="G97" s="113">
        <f>+SUMIFS('nabati '!P:P,'nabati '!$S:$S,MTD!$A97)/60</f>
        <v>0</v>
      </c>
      <c r="H97" s="113">
        <f>+SUMIFS('nabati '!W:W,'nabati '!$Z:$Z,MTD!$A97)/6</f>
        <v>0</v>
      </c>
      <c r="I97" s="113">
        <f>+SUMIFS('nabati '!AD:AD,'nabati '!$AG:$AG,MTD!$A97)/60</f>
        <v>0</v>
      </c>
      <c r="J97" s="113">
        <f>+SUMIFS('nabati '!AK:AK,'nabati '!$AN:$AN,MTD!$A97)/60</f>
        <v>0</v>
      </c>
      <c r="K97" s="113">
        <f>+SUMIFS('nabati '!AR:AR,'nabati '!$AU:$AU,MTD!$A97)/60</f>
        <v>0</v>
      </c>
      <c r="L97" s="113">
        <f>+SUMIFS('nabati '!AY:AY,'nabati '!$BB:$BB,MTD!$A97)/20</f>
        <v>0</v>
      </c>
      <c r="M97" s="114">
        <f>+SUMIFS('nabati '!$BF:$BF,'nabati '!BI:BI,MTD!$A97)/6</f>
        <v>0</v>
      </c>
      <c r="N97" s="133">
        <f>+SUMIFS('nabati '!$BM:$BM,'nabati '!BP:BP,MTD!$A97)/6</f>
        <v>0</v>
      </c>
      <c r="O97" s="135">
        <f t="shared" si="13"/>
        <v>0</v>
      </c>
      <c r="P97" s="84"/>
      <c r="Q97" s="177"/>
      <c r="R97" s="73"/>
      <c r="T97" s="73"/>
      <c r="U97" s="524"/>
    </row>
    <row r="98" spans="1:21" s="70" customFormat="1" hidden="1" outlineLevel="1">
      <c r="A98" s="58">
        <v>2078</v>
      </c>
      <c r="B98" s="108" t="s">
        <v>53</v>
      </c>
      <c r="C98" s="58" t="s">
        <v>138</v>
      </c>
      <c r="D98" s="65" t="s">
        <v>100</v>
      </c>
      <c r="E98" s="113">
        <f>+SUMIFS('nabati '!B:B,'nabati '!$E:$E,MTD!$A98)/6</f>
        <v>0</v>
      </c>
      <c r="F98" s="113">
        <f>+SUMIFS('nabati '!I:I,'nabati '!$L:$L,MTD!$A98)/6</f>
        <v>0</v>
      </c>
      <c r="G98" s="113">
        <f>+SUMIFS('nabati '!P:P,'nabati '!$S:$S,MTD!$A98)/60</f>
        <v>0</v>
      </c>
      <c r="H98" s="113">
        <f>+SUMIFS('nabati '!W:W,'nabati '!$Z:$Z,MTD!$A98)/6</f>
        <v>0</v>
      </c>
      <c r="I98" s="113">
        <f>+SUMIFS('nabati '!AD:AD,'nabati '!$AG:$AG,MTD!$A98)/60</f>
        <v>0</v>
      </c>
      <c r="J98" s="113">
        <f>+SUMIFS('nabati '!AK:AK,'nabati '!$AN:$AN,MTD!$A98)/60</f>
        <v>0</v>
      </c>
      <c r="K98" s="113">
        <f>+SUMIFS('nabati '!AR:AR,'nabati '!$AU:$AU,MTD!$A98)/60</f>
        <v>0</v>
      </c>
      <c r="L98" s="113">
        <f>+SUMIFS('nabati '!AY:AY,'nabati '!$BB:$BB,MTD!$A98)/20</f>
        <v>0</v>
      </c>
      <c r="M98" s="114">
        <f>+SUMIFS('nabati '!$BF:$BF,'nabati '!BI:BI,MTD!$A98)/6</f>
        <v>0</v>
      </c>
      <c r="N98" s="133">
        <f>+SUMIFS('nabati '!$BM:$BM,'nabati '!BP:BP,MTD!$A98)/6</f>
        <v>0</v>
      </c>
      <c r="O98" s="135">
        <f t="shared" si="13"/>
        <v>0</v>
      </c>
      <c r="P98" s="84"/>
      <c r="Q98" s="177"/>
      <c r="R98" s="73"/>
      <c r="T98" s="73"/>
      <c r="U98" s="524"/>
    </row>
    <row r="99" spans="1:21" s="70" customFormat="1" hidden="1" outlineLevel="1">
      <c r="A99" s="58">
        <v>2082</v>
      </c>
      <c r="B99" s="108" t="s">
        <v>53</v>
      </c>
      <c r="C99" s="58" t="s">
        <v>139</v>
      </c>
      <c r="D99" s="65" t="s">
        <v>100</v>
      </c>
      <c r="E99" s="113">
        <f>+SUMIFS('nabati '!B:B,'nabati '!$E:$E,MTD!$A99)/6</f>
        <v>0</v>
      </c>
      <c r="F99" s="113">
        <f>+SUMIFS('nabati '!I:I,'nabati '!$L:$L,MTD!$A99)/6</f>
        <v>1</v>
      </c>
      <c r="G99" s="113">
        <f>+SUMIFS('nabati '!P:P,'nabati '!$S:$S,MTD!$A99)/60</f>
        <v>0</v>
      </c>
      <c r="H99" s="113">
        <f>+SUMIFS('nabati '!W:W,'nabati '!$Z:$Z,MTD!$A99)/6</f>
        <v>0</v>
      </c>
      <c r="I99" s="113">
        <f>+SUMIFS('nabati '!AD:AD,'nabati '!$AG:$AG,MTD!$A99)/60</f>
        <v>0</v>
      </c>
      <c r="J99" s="113">
        <f>+SUMIFS('nabati '!AK:AK,'nabati '!$AN:$AN,MTD!$A99)/60</f>
        <v>0</v>
      </c>
      <c r="K99" s="113">
        <f>+SUMIFS('nabati '!AR:AR,'nabati '!$AU:$AU,MTD!$A99)/60</f>
        <v>0</v>
      </c>
      <c r="L99" s="113">
        <f>+SUMIFS('nabati '!AY:AY,'nabati '!$BB:$BB,MTD!$A99)/20</f>
        <v>0</v>
      </c>
      <c r="M99" s="114">
        <f>+SUMIFS('nabati '!$BF:$BF,'nabati '!BI:BI,MTD!$A99)/6</f>
        <v>0</v>
      </c>
      <c r="N99" s="133">
        <f>+SUMIFS('nabati '!$BM:$BM,'nabati '!BP:BP,MTD!$A99)/6</f>
        <v>0</v>
      </c>
      <c r="O99" s="135">
        <f t="shared" ref="O99:O108" si="14">+SUMPRODUCT($E$1:$N$1,E99:N99)</f>
        <v>190.74</v>
      </c>
      <c r="P99" s="84"/>
      <c r="Q99" s="177"/>
      <c r="R99" s="73"/>
      <c r="T99" s="73"/>
      <c r="U99" s="524"/>
    </row>
    <row r="100" spans="1:21" s="70" customFormat="1" hidden="1" outlineLevel="1">
      <c r="A100" s="58">
        <v>2096</v>
      </c>
      <c r="B100" s="108" t="s">
        <v>53</v>
      </c>
      <c r="C100" s="58" t="s">
        <v>140</v>
      </c>
      <c r="D100" s="65" t="s">
        <v>100</v>
      </c>
      <c r="E100" s="113">
        <f>+SUMIFS('nabati '!B:B,'nabati '!$E:$E,MTD!$A100)/6</f>
        <v>2</v>
      </c>
      <c r="F100" s="113">
        <f>+SUMIFS('nabati '!I:I,'nabati '!$L:$L,MTD!$A100)/6</f>
        <v>0</v>
      </c>
      <c r="G100" s="113">
        <f>+SUMIFS('nabati '!P:P,'nabati '!$S:$S,MTD!$A100)/60</f>
        <v>0</v>
      </c>
      <c r="H100" s="113">
        <f>+SUMIFS('nabati '!W:W,'nabati '!$Z:$Z,MTD!$A100)/6</f>
        <v>2</v>
      </c>
      <c r="I100" s="113">
        <f>+SUMIFS('nabati '!AD:AD,'nabati '!$AG:$AG,MTD!$A100)/60</f>
        <v>0</v>
      </c>
      <c r="J100" s="113">
        <f>+SUMIFS('nabati '!AK:AK,'nabati '!$AN:$AN,MTD!$A100)/60</f>
        <v>0</v>
      </c>
      <c r="K100" s="113">
        <f>+SUMIFS('nabati '!AR:AR,'nabati '!$AU:$AU,MTD!$A100)/60</f>
        <v>0</v>
      </c>
      <c r="L100" s="113">
        <f>+SUMIFS('nabati '!AY:AY,'nabati '!$BB:$BB,MTD!$A100)/20</f>
        <v>1</v>
      </c>
      <c r="M100" s="114">
        <f>+SUMIFS('nabati '!$BF:$BF,'nabati '!BI:BI,MTD!$A100)/6</f>
        <v>0</v>
      </c>
      <c r="N100" s="133">
        <f>+SUMIFS('nabati '!$BM:$BM,'nabati '!BP:BP,MTD!$A100)/6</f>
        <v>0</v>
      </c>
      <c r="O100" s="135">
        <f t="shared" si="14"/>
        <v>1074.8</v>
      </c>
      <c r="P100" s="84"/>
      <c r="Q100" s="177"/>
      <c r="R100" s="73"/>
      <c r="T100" s="73"/>
      <c r="U100" s="524"/>
    </row>
    <row r="101" spans="1:21" s="70" customFormat="1" hidden="1" outlineLevel="1">
      <c r="A101" s="58">
        <v>2097</v>
      </c>
      <c r="B101" s="108" t="s">
        <v>53</v>
      </c>
      <c r="C101" s="58" t="s">
        <v>141</v>
      </c>
      <c r="D101" s="65" t="s">
        <v>100</v>
      </c>
      <c r="E101" s="113">
        <f>+SUMIFS('nabati '!B:B,'nabati '!$E:$E,MTD!$A101)/6</f>
        <v>0</v>
      </c>
      <c r="F101" s="113">
        <f>+SUMIFS('nabati '!I:I,'nabati '!$L:$L,MTD!$A101)/6</f>
        <v>1</v>
      </c>
      <c r="G101" s="113">
        <f>+SUMIFS('nabati '!P:P,'nabati '!$S:$S,MTD!$A101)/60</f>
        <v>0</v>
      </c>
      <c r="H101" s="113">
        <f>+SUMIFS('nabati '!W:W,'nabati '!$Z:$Z,MTD!$A101)/6</f>
        <v>0</v>
      </c>
      <c r="I101" s="113">
        <f>+SUMIFS('nabati '!AD:AD,'nabati '!$AG:$AG,MTD!$A101)/60</f>
        <v>0</v>
      </c>
      <c r="J101" s="113">
        <f>+SUMIFS('nabati '!AK:AK,'nabati '!$AN:$AN,MTD!$A101)/60</f>
        <v>0</v>
      </c>
      <c r="K101" s="113">
        <f>+SUMIFS('nabati '!AR:AR,'nabati '!$AU:$AU,MTD!$A101)/60</f>
        <v>0</v>
      </c>
      <c r="L101" s="113">
        <f>+SUMIFS('nabati '!AY:AY,'nabati '!$BB:$BB,MTD!$A101)/20</f>
        <v>0</v>
      </c>
      <c r="M101" s="114">
        <f>+SUMIFS('nabati '!$BF:$BF,'nabati '!BI:BI,MTD!$A101)/6</f>
        <v>0</v>
      </c>
      <c r="N101" s="133">
        <f>+SUMIFS('nabati '!$BM:$BM,'nabati '!BP:BP,MTD!$A101)/6</f>
        <v>0</v>
      </c>
      <c r="O101" s="135">
        <f t="shared" si="14"/>
        <v>190.74</v>
      </c>
      <c r="P101" s="84"/>
      <c r="Q101" s="177"/>
      <c r="R101" s="73"/>
      <c r="T101" s="73"/>
      <c r="U101" s="524"/>
    </row>
    <row r="102" spans="1:21" s="70" customFormat="1" hidden="1" outlineLevel="1">
      <c r="A102" s="58">
        <v>2099</v>
      </c>
      <c r="B102" s="108" t="s">
        <v>53</v>
      </c>
      <c r="C102" s="58" t="s">
        <v>142</v>
      </c>
      <c r="D102" s="65" t="s">
        <v>100</v>
      </c>
      <c r="E102" s="113">
        <f>+SUMIFS('nabati '!B:B,'nabati '!$E:$E,MTD!$A102)/6</f>
        <v>0</v>
      </c>
      <c r="F102" s="113">
        <f>+SUMIFS('nabati '!I:I,'nabati '!$L:$L,MTD!$A102)/6</f>
        <v>0</v>
      </c>
      <c r="G102" s="113">
        <f>+SUMIFS('nabati '!P:P,'nabati '!$S:$S,MTD!$A102)/60</f>
        <v>0</v>
      </c>
      <c r="H102" s="113">
        <f>+SUMIFS('nabati '!W:W,'nabati '!$Z:$Z,MTD!$A102)/6</f>
        <v>0</v>
      </c>
      <c r="I102" s="113">
        <f>+SUMIFS('nabati '!AD:AD,'nabati '!$AG:$AG,MTD!$A102)/60</f>
        <v>0</v>
      </c>
      <c r="J102" s="113">
        <f>+SUMIFS('nabati '!AK:AK,'nabati '!$AN:$AN,MTD!$A102)/60</f>
        <v>0</v>
      </c>
      <c r="K102" s="113">
        <f>+SUMIFS('nabati '!AR:AR,'nabati '!$AU:$AU,MTD!$A102)/60</f>
        <v>0</v>
      </c>
      <c r="L102" s="113">
        <f>+SUMIFS('nabati '!AY:AY,'nabati '!$BB:$BB,MTD!$A102)/20</f>
        <v>0</v>
      </c>
      <c r="M102" s="114">
        <f>+SUMIFS('nabati '!$BF:$BF,'nabati '!BI:BI,MTD!$A102)/6</f>
        <v>0</v>
      </c>
      <c r="N102" s="133">
        <f>+SUMIFS('nabati '!$BM:$BM,'nabati '!BP:BP,MTD!$A102)/6</f>
        <v>0</v>
      </c>
      <c r="O102" s="135">
        <f t="shared" si="14"/>
        <v>0</v>
      </c>
      <c r="P102" s="84"/>
      <c r="Q102" s="177"/>
      <c r="R102" s="73"/>
      <c r="T102" s="73"/>
      <c r="U102" s="524"/>
    </row>
    <row r="103" spans="1:21" s="70" customFormat="1" hidden="1" outlineLevel="1">
      <c r="A103" s="58">
        <v>2104</v>
      </c>
      <c r="B103" s="108" t="s">
        <v>53</v>
      </c>
      <c r="C103" s="58" t="s">
        <v>143</v>
      </c>
      <c r="D103" s="65" t="s">
        <v>100</v>
      </c>
      <c r="E103" s="113">
        <f>+SUMIFS('nabati '!B:B,'nabati '!$E:$E,MTD!$A103)/6</f>
        <v>0</v>
      </c>
      <c r="F103" s="113">
        <f>+SUMIFS('nabati '!I:I,'nabati '!$L:$L,MTD!$A103)/6</f>
        <v>1</v>
      </c>
      <c r="G103" s="113">
        <f>+SUMIFS('nabati '!P:P,'nabati '!$S:$S,MTD!$A103)/60</f>
        <v>0</v>
      </c>
      <c r="H103" s="113">
        <f>+SUMIFS('nabati '!W:W,'nabati '!$Z:$Z,MTD!$A103)/6</f>
        <v>0</v>
      </c>
      <c r="I103" s="113">
        <f>+SUMIFS('nabati '!AD:AD,'nabati '!$AG:$AG,MTD!$A103)/60</f>
        <v>0</v>
      </c>
      <c r="J103" s="113">
        <f>+SUMIFS('nabati '!AK:AK,'nabati '!$AN:$AN,MTD!$A103)/60</f>
        <v>0</v>
      </c>
      <c r="K103" s="113">
        <f>+SUMIFS('nabati '!AR:AR,'nabati '!$AU:$AU,MTD!$A103)/60</f>
        <v>0</v>
      </c>
      <c r="L103" s="113">
        <f>+SUMIFS('nabati '!AY:AY,'nabati '!$BB:$BB,MTD!$A103)/20</f>
        <v>0</v>
      </c>
      <c r="M103" s="114">
        <f>+SUMIFS('nabati '!$BF:$BF,'nabati '!BI:BI,MTD!$A103)/6</f>
        <v>0</v>
      </c>
      <c r="N103" s="133">
        <f>+SUMIFS('nabati '!$BM:$BM,'nabati '!BP:BP,MTD!$A103)/6</f>
        <v>0</v>
      </c>
      <c r="O103" s="135">
        <f t="shared" si="14"/>
        <v>190.74</v>
      </c>
      <c r="P103" s="84"/>
      <c r="Q103" s="177"/>
      <c r="R103" s="73"/>
      <c r="T103" s="73"/>
      <c r="U103" s="524"/>
    </row>
    <row r="104" spans="1:21" s="70" customFormat="1" hidden="1" outlineLevel="1">
      <c r="A104" s="58">
        <v>2107</v>
      </c>
      <c r="B104" s="108" t="s">
        <v>53</v>
      </c>
      <c r="C104" s="58" t="s">
        <v>144</v>
      </c>
      <c r="D104" s="65" t="s">
        <v>100</v>
      </c>
      <c r="E104" s="113">
        <f>+SUMIFS('nabati '!B:B,'nabati '!$E:$E,MTD!$A104)/6</f>
        <v>0</v>
      </c>
      <c r="F104" s="113">
        <f>+SUMIFS('nabati '!I:I,'nabati '!$L:$L,MTD!$A104)/6</f>
        <v>0</v>
      </c>
      <c r="G104" s="113">
        <f>+SUMIFS('nabati '!P:P,'nabati '!$S:$S,MTD!$A104)/60</f>
        <v>0</v>
      </c>
      <c r="H104" s="113">
        <f>+SUMIFS('nabati '!W:W,'nabati '!$Z:$Z,MTD!$A104)/6</f>
        <v>0</v>
      </c>
      <c r="I104" s="113">
        <f>+SUMIFS('nabati '!AD:AD,'nabati '!$AG:$AG,MTD!$A104)/60</f>
        <v>0</v>
      </c>
      <c r="J104" s="113">
        <f>+SUMIFS('nabati '!AK:AK,'nabati '!$AN:$AN,MTD!$A104)/60</f>
        <v>0</v>
      </c>
      <c r="K104" s="113">
        <f>+SUMIFS('nabati '!AR:AR,'nabati '!$AU:$AU,MTD!$A104)/60</f>
        <v>0</v>
      </c>
      <c r="L104" s="113">
        <f>+SUMIFS('nabati '!AY:AY,'nabati '!$BB:$BB,MTD!$A104)/20</f>
        <v>0</v>
      </c>
      <c r="M104" s="114">
        <f>+SUMIFS('nabati '!$BF:$BF,'nabati '!BI:BI,MTD!$A104)/6</f>
        <v>0</v>
      </c>
      <c r="N104" s="133">
        <f>+SUMIFS('nabati '!$BM:$BM,'nabati '!BP:BP,MTD!$A104)/6</f>
        <v>0</v>
      </c>
      <c r="O104" s="135">
        <f t="shared" si="14"/>
        <v>0</v>
      </c>
      <c r="P104" s="84"/>
      <c r="Q104" s="177"/>
      <c r="R104" s="73"/>
      <c r="T104" s="73"/>
      <c r="U104" s="524"/>
    </row>
    <row r="105" spans="1:21" s="70" customFormat="1" hidden="1" outlineLevel="1">
      <c r="A105" s="58">
        <v>2109</v>
      </c>
      <c r="B105" s="108" t="s">
        <v>53</v>
      </c>
      <c r="C105" s="58" t="s">
        <v>145</v>
      </c>
      <c r="D105" s="65" t="s">
        <v>100</v>
      </c>
      <c r="E105" s="113">
        <f>+SUMIFS('nabati '!B:B,'nabati '!$E:$E,MTD!$A105)/6</f>
        <v>0</v>
      </c>
      <c r="F105" s="113">
        <f>+SUMIFS('nabati '!I:I,'nabati '!$L:$L,MTD!$A105)/6</f>
        <v>0</v>
      </c>
      <c r="G105" s="113">
        <f>+SUMIFS('nabati '!P:P,'nabati '!$S:$S,MTD!$A105)/60</f>
        <v>0</v>
      </c>
      <c r="H105" s="113">
        <f>+SUMIFS('nabati '!W:W,'nabati '!$Z:$Z,MTD!$A105)/6</f>
        <v>0</v>
      </c>
      <c r="I105" s="113">
        <f>+SUMIFS('nabati '!AD:AD,'nabati '!$AG:$AG,MTD!$A105)/60</f>
        <v>0</v>
      </c>
      <c r="J105" s="113">
        <f>+SUMIFS('nabati '!AK:AK,'nabati '!$AN:$AN,MTD!$A105)/60</f>
        <v>0</v>
      </c>
      <c r="K105" s="113">
        <f>+SUMIFS('nabati '!AR:AR,'nabati '!$AU:$AU,MTD!$A105)/60</f>
        <v>0</v>
      </c>
      <c r="L105" s="113">
        <f>+SUMIFS('nabati '!AY:AY,'nabati '!$BB:$BB,MTD!$A105)/20</f>
        <v>0</v>
      </c>
      <c r="M105" s="114">
        <f>+SUMIFS('nabati '!$BF:$BF,'nabati '!BI:BI,MTD!$A105)/6</f>
        <v>0</v>
      </c>
      <c r="N105" s="133">
        <f>+SUMIFS('nabati '!$BM:$BM,'nabati '!BP:BP,MTD!$A105)/6</f>
        <v>0</v>
      </c>
      <c r="O105" s="135">
        <f t="shared" si="14"/>
        <v>0</v>
      </c>
      <c r="P105" s="84"/>
      <c r="Q105" s="177"/>
      <c r="R105" s="73"/>
      <c r="T105" s="73"/>
      <c r="U105" s="524"/>
    </row>
    <row r="106" spans="1:21" s="70" customFormat="1" hidden="1" outlineLevel="1">
      <c r="A106" s="58">
        <v>2113</v>
      </c>
      <c r="B106" s="108" t="s">
        <v>53</v>
      </c>
      <c r="C106" s="58" t="s">
        <v>146</v>
      </c>
      <c r="D106" s="65" t="s">
        <v>100</v>
      </c>
      <c r="E106" s="113">
        <f>+SUMIFS('nabati '!B:B,'nabati '!$E:$E,MTD!$A106)/6</f>
        <v>1</v>
      </c>
      <c r="F106" s="113">
        <f>+SUMIFS('nabati '!I:I,'nabati '!$L:$L,MTD!$A106)/6</f>
        <v>1</v>
      </c>
      <c r="G106" s="113">
        <f>+SUMIFS('nabati '!P:P,'nabati '!$S:$S,MTD!$A106)/60</f>
        <v>0</v>
      </c>
      <c r="H106" s="113">
        <f>+SUMIFS('nabati '!W:W,'nabati '!$Z:$Z,MTD!$A106)/6</f>
        <v>1</v>
      </c>
      <c r="I106" s="113">
        <f>+SUMIFS('nabati '!AD:AD,'nabati '!$AG:$AG,MTD!$A106)/60</f>
        <v>0</v>
      </c>
      <c r="J106" s="113">
        <f>+SUMIFS('nabati '!AK:AK,'nabati '!$AN:$AN,MTD!$A106)/60</f>
        <v>0</v>
      </c>
      <c r="K106" s="113">
        <f>+SUMIFS('nabati '!AR:AR,'nabati '!$AU:$AU,MTD!$A106)/60</f>
        <v>0</v>
      </c>
      <c r="L106" s="113">
        <f>+SUMIFS('nabati '!AY:AY,'nabati '!$BB:$BB,MTD!$A106)/20</f>
        <v>0</v>
      </c>
      <c r="M106" s="114">
        <f>+SUMIFS('nabati '!$BF:$BF,'nabati '!BI:BI,MTD!$A106)/6</f>
        <v>0</v>
      </c>
      <c r="N106" s="133">
        <f>+SUMIFS('nabati '!$BM:$BM,'nabati '!BP:BP,MTD!$A106)/6</f>
        <v>0</v>
      </c>
      <c r="O106" s="135">
        <f t="shared" si="14"/>
        <v>541.14</v>
      </c>
      <c r="P106" s="84"/>
      <c r="Q106" s="177"/>
      <c r="R106" s="73"/>
      <c r="T106" s="73"/>
      <c r="U106" s="524"/>
    </row>
    <row r="107" spans="1:21" s="70" customFormat="1" hidden="1" outlineLevel="1">
      <c r="A107" s="58">
        <v>2115</v>
      </c>
      <c r="B107" s="108" t="s">
        <v>53</v>
      </c>
      <c r="C107" s="58" t="s">
        <v>147</v>
      </c>
      <c r="D107" s="65" t="s">
        <v>100</v>
      </c>
      <c r="E107" s="113">
        <f>+SUMIFS('nabati '!B:B,'nabati '!$E:$E,MTD!$A107)/6</f>
        <v>0</v>
      </c>
      <c r="F107" s="113">
        <f>+SUMIFS('nabati '!I:I,'nabati '!$L:$L,MTD!$A107)/6</f>
        <v>0</v>
      </c>
      <c r="G107" s="113">
        <f>+SUMIFS('nabati '!P:P,'nabati '!$S:$S,MTD!$A107)/60</f>
        <v>0</v>
      </c>
      <c r="H107" s="113">
        <f>+SUMIFS('nabati '!W:W,'nabati '!$Z:$Z,MTD!$A107)/6</f>
        <v>0</v>
      </c>
      <c r="I107" s="113">
        <f>+SUMIFS('nabati '!AD:AD,'nabati '!$AG:$AG,MTD!$A107)/60</f>
        <v>0</v>
      </c>
      <c r="J107" s="113">
        <f>+SUMIFS('nabati '!AK:AK,'nabati '!$AN:$AN,MTD!$A107)/60</f>
        <v>0</v>
      </c>
      <c r="K107" s="113">
        <f>+SUMIFS('nabati '!AR:AR,'nabati '!$AU:$AU,MTD!$A107)/60</f>
        <v>0</v>
      </c>
      <c r="L107" s="113">
        <f>+SUMIFS('nabati '!AY:AY,'nabati '!$BB:$BB,MTD!$A107)/20</f>
        <v>0</v>
      </c>
      <c r="M107" s="114">
        <f>+SUMIFS('nabati '!$BF:$BF,'nabati '!BI:BI,MTD!$A107)/6</f>
        <v>0</v>
      </c>
      <c r="N107" s="133">
        <f>+SUMIFS('nabati '!$BM:$BM,'nabati '!BP:BP,MTD!$A107)/6</f>
        <v>0</v>
      </c>
      <c r="O107" s="135">
        <f t="shared" si="14"/>
        <v>0</v>
      </c>
      <c r="P107" s="84"/>
      <c r="Q107" s="177"/>
      <c r="R107" s="73"/>
      <c r="T107" s="73"/>
      <c r="U107" s="524"/>
    </row>
    <row r="108" spans="1:21" s="70" customFormat="1" hidden="1" outlineLevel="1">
      <c r="A108" s="58">
        <v>2120</v>
      </c>
      <c r="B108" s="108" t="s">
        <v>53</v>
      </c>
      <c r="C108" s="58" t="s">
        <v>148</v>
      </c>
      <c r="D108" s="65" t="s">
        <v>100</v>
      </c>
      <c r="E108" s="113">
        <f>+SUMIFS('nabati '!B:B,'nabati '!$E:$E,MTD!$A108)/6</f>
        <v>0</v>
      </c>
      <c r="F108" s="113">
        <f>+SUMIFS('nabati '!I:I,'nabati '!$L:$L,MTD!$A108)/6</f>
        <v>0</v>
      </c>
      <c r="G108" s="113">
        <f>+SUMIFS('nabati '!P:P,'nabati '!$S:$S,MTD!$A108)/60</f>
        <v>0</v>
      </c>
      <c r="H108" s="113">
        <f>+SUMIFS('nabati '!W:W,'nabati '!$Z:$Z,MTD!$A108)/6</f>
        <v>0</v>
      </c>
      <c r="I108" s="113">
        <f>+SUMIFS('nabati '!AD:AD,'nabati '!$AG:$AG,MTD!$A108)/60</f>
        <v>0</v>
      </c>
      <c r="J108" s="113">
        <f>+SUMIFS('nabati '!AK:AK,'nabati '!$AN:$AN,MTD!$A108)/60</f>
        <v>0</v>
      </c>
      <c r="K108" s="113">
        <f>+SUMIFS('nabati '!AR:AR,'nabati '!$AU:$AU,MTD!$A108)/60</f>
        <v>0</v>
      </c>
      <c r="L108" s="113">
        <f>+SUMIFS('nabati '!AY:AY,'nabati '!$BB:$BB,MTD!$A108)/20</f>
        <v>0</v>
      </c>
      <c r="M108" s="114">
        <f>+SUMIFS('nabati '!$BF:$BF,'nabati '!BI:BI,MTD!$A108)/6</f>
        <v>0</v>
      </c>
      <c r="N108" s="133">
        <f>+SUMIFS('nabati '!$BM:$BM,'nabati '!BP:BP,MTD!$A108)/6</f>
        <v>0</v>
      </c>
      <c r="O108" s="135">
        <f t="shared" si="14"/>
        <v>0</v>
      </c>
      <c r="P108" s="84"/>
      <c r="Q108" s="177"/>
      <c r="R108" s="73"/>
      <c r="T108" s="73"/>
      <c r="U108" s="524"/>
    </row>
    <row r="109" spans="1:21" s="70" customFormat="1" hidden="1" outlineLevel="1">
      <c r="A109" s="58">
        <v>69023</v>
      </c>
      <c r="B109" s="108" t="s">
        <v>53</v>
      </c>
      <c r="C109" s="163" t="s">
        <v>149</v>
      </c>
      <c r="D109" s="65" t="s">
        <v>100</v>
      </c>
      <c r="E109" s="113">
        <f>+SUMIFS('nabati '!B:B,'nabati '!$E:$E,MTD!$A109)/6</f>
        <v>0</v>
      </c>
      <c r="F109" s="113">
        <f>+SUMIFS('nabati '!I:I,'nabati '!$L:$L,MTD!$A109)/6</f>
        <v>0</v>
      </c>
      <c r="G109" s="113">
        <f>+SUMIFS('nabati '!P:P,'nabati '!$S:$S,MTD!$A109)/60</f>
        <v>0</v>
      </c>
      <c r="H109" s="113">
        <f>+SUMIFS('nabati '!W:W,'nabati '!$Z:$Z,MTD!$A109)/6</f>
        <v>0</v>
      </c>
      <c r="I109" s="113">
        <f>+SUMIFS('nabati '!AD:AD,'nabati '!$AG:$AG,MTD!$A109)/60</f>
        <v>0</v>
      </c>
      <c r="J109" s="113">
        <f>+SUMIFS('nabati '!AK:AK,'nabati '!$AN:$AN,MTD!$A109)/60</f>
        <v>0</v>
      </c>
      <c r="K109" s="113">
        <f>+SUMIFS('nabati '!AR:AR,'nabati '!$AU:$AU,MTD!$A109)/60</f>
        <v>0</v>
      </c>
      <c r="L109" s="113">
        <f>+SUMIFS('nabati '!AY:AY,'nabati '!$BB:$BB,MTD!$A109)/20</f>
        <v>0</v>
      </c>
      <c r="M109" s="114">
        <f>+SUMIFS('nabati '!$BF:$BF,'nabati '!BI:BI,MTD!$A109)/6</f>
        <v>0</v>
      </c>
      <c r="N109" s="133">
        <f>+SUMIFS('nabati '!$BM:$BM,'nabati '!BP:BP,MTD!$A109)/6</f>
        <v>0</v>
      </c>
      <c r="O109" s="135">
        <f t="shared" ref="O109:O117" si="15">+SUMPRODUCT($E$1:$N$1,E109:N109)</f>
        <v>0</v>
      </c>
      <c r="P109" s="84"/>
      <c r="Q109" s="177"/>
      <c r="R109" s="73"/>
      <c r="T109" s="73"/>
      <c r="U109" s="524"/>
    </row>
    <row r="110" spans="1:21" s="70" customFormat="1" hidden="1" outlineLevel="1">
      <c r="A110" s="58">
        <v>69024</v>
      </c>
      <c r="B110" s="108" t="s">
        <v>53</v>
      </c>
      <c r="C110" s="163" t="s">
        <v>150</v>
      </c>
      <c r="D110" s="65" t="s">
        <v>100</v>
      </c>
      <c r="E110" s="113">
        <f>+SUMIFS('nabati '!B:B,'nabati '!$E:$E,MTD!$A110)/6</f>
        <v>0</v>
      </c>
      <c r="F110" s="113">
        <f>+SUMIFS('nabati '!I:I,'nabati '!$L:$L,MTD!$A110)/6</f>
        <v>4</v>
      </c>
      <c r="G110" s="113">
        <f>+SUMIFS('nabati '!P:P,'nabati '!$S:$S,MTD!$A110)/60</f>
        <v>0</v>
      </c>
      <c r="H110" s="113">
        <f>+SUMIFS('nabati '!W:W,'nabati '!$Z:$Z,MTD!$A110)/6</f>
        <v>1</v>
      </c>
      <c r="I110" s="113">
        <f>+SUMIFS('nabati '!AD:AD,'nabati '!$AG:$AG,MTD!$A110)/60</f>
        <v>0</v>
      </c>
      <c r="J110" s="113">
        <f>+SUMIFS('nabati '!AK:AK,'nabati '!$AN:$AN,MTD!$A110)/60</f>
        <v>0</v>
      </c>
      <c r="K110" s="113">
        <f>+SUMIFS('nabati '!AR:AR,'nabati '!$AU:$AU,MTD!$A110)/60</f>
        <v>0</v>
      </c>
      <c r="L110" s="113">
        <f>+SUMIFS('nabati '!AY:AY,'nabati '!$BB:$BB,MTD!$A110)/20</f>
        <v>0</v>
      </c>
      <c r="M110" s="114">
        <f>+SUMIFS('nabati '!$BF:$BF,'nabati '!BI:BI,MTD!$A110)/6</f>
        <v>0</v>
      </c>
      <c r="N110" s="133">
        <f>+SUMIFS('nabati '!$BM:$BM,'nabati '!BP:BP,MTD!$A110)/6</f>
        <v>0</v>
      </c>
      <c r="O110" s="135">
        <f t="shared" si="15"/>
        <v>987.36</v>
      </c>
      <c r="P110" s="84"/>
      <c r="Q110" s="177"/>
      <c r="R110" s="73"/>
      <c r="T110" s="73"/>
      <c r="U110" s="524"/>
    </row>
    <row r="111" spans="1:21" s="70" customFormat="1" hidden="1" outlineLevel="1">
      <c r="A111" s="58">
        <v>69026</v>
      </c>
      <c r="B111" s="108" t="s">
        <v>53</v>
      </c>
      <c r="C111" s="163" t="s">
        <v>151</v>
      </c>
      <c r="D111" s="65" t="s">
        <v>100</v>
      </c>
      <c r="E111" s="113">
        <f>+SUMIFS('nabati '!B:B,'nabati '!$E:$E,MTD!$A111)/6</f>
        <v>0</v>
      </c>
      <c r="F111" s="113">
        <f>+SUMIFS('nabati '!I:I,'nabati '!$L:$L,MTD!$A111)/6</f>
        <v>3</v>
      </c>
      <c r="G111" s="113">
        <f>+SUMIFS('nabati '!P:P,'nabati '!$S:$S,MTD!$A111)/60</f>
        <v>0</v>
      </c>
      <c r="H111" s="113">
        <f>+SUMIFS('nabati '!W:W,'nabati '!$Z:$Z,MTD!$A111)/6</f>
        <v>0</v>
      </c>
      <c r="I111" s="113">
        <f>+SUMIFS('nabati '!AD:AD,'nabati '!$AG:$AG,MTD!$A111)/60</f>
        <v>0</v>
      </c>
      <c r="J111" s="113">
        <f>+SUMIFS('nabati '!AK:AK,'nabati '!$AN:$AN,MTD!$A111)/60</f>
        <v>0</v>
      </c>
      <c r="K111" s="113">
        <f>+SUMIFS('nabati '!AR:AR,'nabati '!$AU:$AU,MTD!$A111)/60</f>
        <v>0</v>
      </c>
      <c r="L111" s="113">
        <f>+SUMIFS('nabati '!AY:AY,'nabati '!$BB:$BB,MTD!$A111)/20</f>
        <v>0</v>
      </c>
      <c r="M111" s="114">
        <f>+SUMIFS('nabati '!$BF:$BF,'nabati '!BI:BI,MTD!$A111)/6</f>
        <v>0</v>
      </c>
      <c r="N111" s="133">
        <f>+SUMIFS('nabati '!$BM:$BM,'nabati '!BP:BP,MTD!$A111)/6</f>
        <v>0</v>
      </c>
      <c r="O111" s="135">
        <f t="shared" si="15"/>
        <v>572.22</v>
      </c>
      <c r="P111" s="84"/>
      <c r="Q111" s="177"/>
      <c r="R111" s="73"/>
      <c r="T111" s="73"/>
      <c r="U111" s="524"/>
    </row>
    <row r="112" spans="1:21" s="70" customFormat="1" hidden="1" outlineLevel="1">
      <c r="A112" s="58">
        <v>69041</v>
      </c>
      <c r="B112" s="108" t="s">
        <v>53</v>
      </c>
      <c r="C112" s="163" t="s">
        <v>152</v>
      </c>
      <c r="D112" s="65" t="s">
        <v>100</v>
      </c>
      <c r="E112" s="113">
        <f>+SUMIFS('nabati '!B:B,'nabati '!$E:$E,MTD!$A112)/6</f>
        <v>0</v>
      </c>
      <c r="F112" s="113">
        <f>+SUMIFS('nabati '!I:I,'nabati '!$L:$L,MTD!$A112)/6</f>
        <v>0</v>
      </c>
      <c r="G112" s="113">
        <f>+SUMIFS('nabati '!P:P,'nabati '!$S:$S,MTD!$A112)/60</f>
        <v>0</v>
      </c>
      <c r="H112" s="113">
        <f>+SUMIFS('nabati '!W:W,'nabati '!$Z:$Z,MTD!$A112)/6</f>
        <v>0</v>
      </c>
      <c r="I112" s="113">
        <f>+SUMIFS('nabati '!AD:AD,'nabati '!$AG:$AG,MTD!$A112)/60</f>
        <v>0</v>
      </c>
      <c r="J112" s="113">
        <f>+SUMIFS('nabati '!AK:AK,'nabati '!$AN:$AN,MTD!$A112)/60</f>
        <v>0</v>
      </c>
      <c r="K112" s="113">
        <f>+SUMIFS('nabati '!AR:AR,'nabati '!$AU:$AU,MTD!$A112)/60</f>
        <v>0</v>
      </c>
      <c r="L112" s="113">
        <f>+SUMIFS('nabati '!AY:AY,'nabati '!$BB:$BB,MTD!$A112)/20</f>
        <v>0</v>
      </c>
      <c r="M112" s="114">
        <f>+SUMIFS('nabati '!$BF:$BF,'nabati '!BI:BI,MTD!$A112)/6</f>
        <v>0</v>
      </c>
      <c r="N112" s="133">
        <f>+SUMIFS('nabati '!$BM:$BM,'nabati '!BP:BP,MTD!$A112)/6</f>
        <v>0</v>
      </c>
      <c r="O112" s="135">
        <f t="shared" si="15"/>
        <v>0</v>
      </c>
      <c r="P112" s="84"/>
      <c r="Q112" s="177"/>
      <c r="R112" s="73"/>
      <c r="T112" s="73"/>
      <c r="U112" s="524"/>
    </row>
    <row r="113" spans="1:21" s="70" customFormat="1" hidden="1" outlineLevel="1">
      <c r="A113" s="58">
        <v>69010</v>
      </c>
      <c r="B113" s="108" t="s">
        <v>53</v>
      </c>
      <c r="C113" s="163" t="s">
        <v>153</v>
      </c>
      <c r="D113" s="65" t="s">
        <v>100</v>
      </c>
      <c r="E113" s="113">
        <f>+SUMIFS('nabati '!B:B,'nabati '!$E:$E,MTD!$A113)/6</f>
        <v>0</v>
      </c>
      <c r="F113" s="113">
        <f>+SUMIFS('nabati '!I:I,'nabati '!$L:$L,MTD!$A113)/6</f>
        <v>0</v>
      </c>
      <c r="G113" s="113">
        <f>+SUMIFS('nabati '!P:P,'nabati '!$S:$S,MTD!$A113)/60</f>
        <v>0</v>
      </c>
      <c r="H113" s="113">
        <f>+SUMIFS('nabati '!W:W,'nabati '!$Z:$Z,MTD!$A113)/6</f>
        <v>0</v>
      </c>
      <c r="I113" s="113">
        <f>+SUMIFS('nabati '!AD:AD,'nabati '!$AG:$AG,MTD!$A113)/60</f>
        <v>0</v>
      </c>
      <c r="J113" s="113">
        <f>+SUMIFS('nabati '!AK:AK,'nabati '!$AN:$AN,MTD!$A113)/60</f>
        <v>0</v>
      </c>
      <c r="K113" s="113">
        <f>+SUMIFS('nabati '!AR:AR,'nabati '!$AU:$AU,MTD!$A113)/60</f>
        <v>0</v>
      </c>
      <c r="L113" s="113">
        <f>+SUMIFS('nabati '!AY:AY,'nabati '!$BB:$BB,MTD!$A113)/20</f>
        <v>0</v>
      </c>
      <c r="M113" s="114">
        <f>+SUMIFS('nabati '!$BF:$BF,'nabati '!BI:BI,MTD!$A113)/6</f>
        <v>0</v>
      </c>
      <c r="N113" s="133">
        <f>+SUMIFS('nabati '!$BM:$BM,'nabati '!BP:BP,MTD!$A113)/6</f>
        <v>0</v>
      </c>
      <c r="O113" s="135">
        <f t="shared" si="15"/>
        <v>0</v>
      </c>
      <c r="P113" s="84"/>
      <c r="Q113" s="177"/>
      <c r="R113" s="73"/>
      <c r="T113" s="73"/>
      <c r="U113" s="524"/>
    </row>
    <row r="114" spans="1:21" s="73" customFormat="1" collapsed="1">
      <c r="A114" s="58">
        <v>2132</v>
      </c>
      <c r="B114" s="115" t="s">
        <v>53</v>
      </c>
      <c r="C114" s="58" t="s">
        <v>154</v>
      </c>
      <c r="D114" s="65" t="s">
        <v>100</v>
      </c>
      <c r="E114" s="114">
        <f>+SUMIFS('nabati '!B:B,'nabati '!$E:$E,MTD!$A114)/6</f>
        <v>0</v>
      </c>
      <c r="F114" s="114">
        <f>+SUMIFS('nabati '!I:I,'nabati '!$L:$L,MTD!$A114)/6</f>
        <v>0</v>
      </c>
      <c r="G114" s="114">
        <f>+SUMIFS('nabati '!P:P,'nabati '!$S:$S,MTD!$A114)/60</f>
        <v>0</v>
      </c>
      <c r="H114" s="114">
        <f>+SUMIFS('nabati '!W:W,'nabati '!$Z:$Z,MTD!$A114)/6</f>
        <v>0</v>
      </c>
      <c r="I114" s="114">
        <f>+SUMIFS('nabati '!AD:AD,'nabati '!$AG:$AG,MTD!$A114)/60</f>
        <v>0</v>
      </c>
      <c r="J114" s="114">
        <f>+SUMIFS('nabati '!AK:AK,'nabati '!$AN:$AN,MTD!$A114)/60</f>
        <v>0</v>
      </c>
      <c r="K114" s="114">
        <f>+SUMIFS('nabati '!AR:AR,'nabati '!$AU:$AU,MTD!$A114)/60</f>
        <v>0</v>
      </c>
      <c r="L114" s="114">
        <f>+SUMIFS('nabati '!AY:AY,'nabati '!$BB:$BB,MTD!$A114)/20</f>
        <v>0</v>
      </c>
      <c r="M114" s="114">
        <f>+SUMIFS('nabati '!$BF:$BF,'nabati '!BI:BI,MTD!$A114)/6</f>
        <v>0</v>
      </c>
      <c r="N114" s="114">
        <f>+SUMIFS('nabati '!$BM:$BM,'nabati '!BP:BP,MTD!$A114)/6</f>
        <v>0</v>
      </c>
      <c r="O114" s="137">
        <f t="shared" si="15"/>
        <v>0</v>
      </c>
      <c r="P114" s="84"/>
      <c r="Q114" s="177"/>
      <c r="U114" s="525"/>
    </row>
    <row r="115" spans="1:21" s="72" customFormat="1">
      <c r="A115" s="164"/>
      <c r="B115" s="158"/>
      <c r="C115" s="165"/>
      <c r="D115" s="160" t="s">
        <v>695</v>
      </c>
      <c r="E115" s="166">
        <f t="shared" ref="E115:N115" si="16">+SUM(E116:E199)</f>
        <v>191</v>
      </c>
      <c r="F115" s="166">
        <f t="shared" si="16"/>
        <v>186</v>
      </c>
      <c r="G115" s="166">
        <f t="shared" si="16"/>
        <v>60</v>
      </c>
      <c r="H115" s="166">
        <f t="shared" si="16"/>
        <v>34</v>
      </c>
      <c r="I115" s="166">
        <f t="shared" si="16"/>
        <v>9</v>
      </c>
      <c r="J115" s="166">
        <f t="shared" si="16"/>
        <v>0</v>
      </c>
      <c r="K115" s="166">
        <f t="shared" si="16"/>
        <v>0</v>
      </c>
      <c r="L115" s="166">
        <f t="shared" si="16"/>
        <v>22</v>
      </c>
      <c r="M115" s="170">
        <f t="shared" si="16"/>
        <v>0</v>
      </c>
      <c r="N115" s="170">
        <f t="shared" si="16"/>
        <v>0</v>
      </c>
      <c r="O115" s="171">
        <f t="shared" si="15"/>
        <v>98171.24</v>
      </c>
      <c r="P115" s="121">
        <f>SUM(S115+T115)</f>
        <v>328946.04442244198</v>
      </c>
      <c r="Q115" s="180">
        <f>O115/P115</f>
        <v>0.2984417708149294</v>
      </c>
      <c r="R115" s="179">
        <f>O115-P115</f>
        <v>-230774.80442244199</v>
      </c>
      <c r="S115" s="181">
        <f>SUM(P116:P121)</f>
        <v>174245.82</v>
      </c>
      <c r="T115" s="182">
        <v>154700.224422442</v>
      </c>
      <c r="U115" s="521">
        <f>P115/$U$2</f>
        <v>12651.770939324691</v>
      </c>
    </row>
    <row r="116" spans="1:21" s="70" customFormat="1">
      <c r="A116" s="108" t="s">
        <v>156</v>
      </c>
      <c r="B116" s="108" t="s">
        <v>31</v>
      </c>
      <c r="C116" s="65" t="s">
        <v>157</v>
      </c>
      <c r="D116" s="162" t="s">
        <v>696</v>
      </c>
      <c r="E116" s="64">
        <f>+SUMIFS('nabati '!B:B,'nabati '!$E:$E,MTD!$A116)/6</f>
        <v>67</v>
      </c>
      <c r="F116" s="64">
        <f>+SUMIFS('nabati '!I:I,'nabati '!$L:$L,MTD!$A116)/6</f>
        <v>39</v>
      </c>
      <c r="G116" s="64">
        <f>+SUMIFS('nabati '!P:P,'nabati '!$S:$S,MTD!$A116)/60</f>
        <v>10</v>
      </c>
      <c r="H116" s="64">
        <f>+SUMIFS('nabati '!W:W,'nabati '!$Z:$Z,MTD!$A116)/6</f>
        <v>14</v>
      </c>
      <c r="I116" s="64">
        <f>+SUMIFS('nabati '!AD:AD,'nabati '!$AG:$AG,MTD!$A116)/60</f>
        <v>0</v>
      </c>
      <c r="J116" s="64">
        <f>+SUMIFS('nabati '!AK:AK,'nabati '!$AN:$AN,MTD!$A116)/60</f>
        <v>0</v>
      </c>
      <c r="K116" s="64">
        <f>+SUMIFS('nabati '!AR:AR,'nabati '!$AU:$AU,MTD!$A116)/60</f>
        <v>0</v>
      </c>
      <c r="L116" s="64">
        <f>+SUMIFS('nabati '!AY:AY,'nabati '!$BB:$BB,MTD!$A116)/20</f>
        <v>7</v>
      </c>
      <c r="M116" s="172">
        <f>+SUMIFS('nabati '!$BF:$BF,'nabati '!BI:BI,MTD!$A116)/6</f>
        <v>0</v>
      </c>
      <c r="N116" s="133">
        <f>+SUMIFS('nabati '!$BM:$BM,'nabati '!BP:BP,MTD!$A116)/6</f>
        <v>0</v>
      </c>
      <c r="O116" s="173">
        <f t="shared" si="15"/>
        <v>24940.46</v>
      </c>
      <c r="P116" s="121">
        <v>54294.400000000001</v>
      </c>
      <c r="Q116" s="180"/>
      <c r="R116" s="155">
        <f t="shared" ref="R116:R121" si="17">P116-O116</f>
        <v>29353.940000000002</v>
      </c>
      <c r="S116" s="178">
        <f>SUM(O116:O121)</f>
        <v>48113.299999999996</v>
      </c>
      <c r="T116" s="179">
        <f>SUM(O122:O199)</f>
        <v>50057.939999999995</v>
      </c>
      <c r="U116" s="526"/>
    </row>
    <row r="117" spans="1:21" s="70" customFormat="1" hidden="1" outlineLevel="1">
      <c r="A117" s="108" t="s">
        <v>159</v>
      </c>
      <c r="B117" s="108" t="s">
        <v>31</v>
      </c>
      <c r="C117" s="65" t="s">
        <v>160</v>
      </c>
      <c r="D117" s="162" t="s">
        <v>696</v>
      </c>
      <c r="E117" s="64">
        <f>+SUMIFS('nabati '!B:B,'nabati '!$E:$E,MTD!$A117)/6</f>
        <v>30</v>
      </c>
      <c r="F117" s="64">
        <f>+SUMIFS('nabati '!I:I,'nabati '!$L:$L,MTD!$A117)/6</f>
        <v>20</v>
      </c>
      <c r="G117" s="64">
        <f>+SUMIFS('nabati '!P:P,'nabati '!$S:$S,MTD!$A117)/60</f>
        <v>0</v>
      </c>
      <c r="H117" s="64">
        <f>+SUMIFS('nabati '!W:W,'nabati '!$Z:$Z,MTD!$A117)/6</f>
        <v>0</v>
      </c>
      <c r="I117" s="64">
        <f>+SUMIFS('nabati '!AD:AD,'nabati '!$AG:$AG,MTD!$A117)/60</f>
        <v>0</v>
      </c>
      <c r="J117" s="64">
        <f>+SUMIFS('nabati '!AK:AK,'nabati '!$AN:$AN,MTD!$A117)/60</f>
        <v>0</v>
      </c>
      <c r="K117" s="64">
        <f>+SUMIFS('nabati '!AR:AR,'nabati '!$AU:$AU,MTD!$A117)/60</f>
        <v>0</v>
      </c>
      <c r="L117" s="64">
        <f>+SUMIFS('nabati '!AY:AY,'nabati '!$BB:$BB,MTD!$A117)/20</f>
        <v>0</v>
      </c>
      <c r="M117" s="172">
        <f>+SUMIFS('nabati '!$BF:$BF,'nabati '!BI:BI,MTD!$A117)/6</f>
        <v>0</v>
      </c>
      <c r="N117" s="133">
        <f>+SUMIFS('nabati '!$BM:$BM,'nabati '!BP:BP,MTD!$A117)/6</f>
        <v>0</v>
      </c>
      <c r="O117" s="173">
        <f t="shared" si="15"/>
        <v>7594.8</v>
      </c>
      <c r="P117" s="121">
        <v>20596.3</v>
      </c>
      <c r="Q117" s="180"/>
      <c r="R117" s="155">
        <f t="shared" si="17"/>
        <v>13001.5</v>
      </c>
      <c r="U117" s="524"/>
    </row>
    <row r="118" spans="1:21" s="70" customFormat="1" hidden="1" outlineLevel="1">
      <c r="A118" s="108" t="s">
        <v>161</v>
      </c>
      <c r="B118" s="108" t="s">
        <v>31</v>
      </c>
      <c r="C118" s="65" t="s">
        <v>162</v>
      </c>
      <c r="D118" s="162" t="s">
        <v>696</v>
      </c>
      <c r="E118" s="64">
        <f>+SUMIFS('nabati '!B:B,'nabati '!$E:$E,MTD!$A118)/6</f>
        <v>0</v>
      </c>
      <c r="F118" s="64">
        <f>+SUMIFS('nabati '!I:I,'nabati '!$L:$L,MTD!$A118)/6</f>
        <v>2</v>
      </c>
      <c r="G118" s="64">
        <f>+SUMIFS('nabati '!P:P,'nabati '!$S:$S,MTD!$A118)/60</f>
        <v>5</v>
      </c>
      <c r="H118" s="64">
        <f>+SUMIFS('nabati '!W:W,'nabati '!$Z:$Z,MTD!$A118)/6</f>
        <v>0</v>
      </c>
      <c r="I118" s="64">
        <f>+SUMIFS('nabati '!AD:AD,'nabati '!$AG:$AG,MTD!$A118)/60</f>
        <v>0</v>
      </c>
      <c r="J118" s="64">
        <f>+SUMIFS('nabati '!AK:AK,'nabati '!$AN:$AN,MTD!$A118)/60</f>
        <v>0</v>
      </c>
      <c r="K118" s="64">
        <f>+SUMIFS('nabati '!AR:AR,'nabati '!$AU:$AU,MTD!$A118)/60</f>
        <v>0</v>
      </c>
      <c r="L118" s="64">
        <f>+SUMIFS('nabati '!AY:AY,'nabati '!$BB:$BB,MTD!$A118)/20</f>
        <v>2</v>
      </c>
      <c r="M118" s="172">
        <f>+SUMIFS('nabati '!$BF:$BF,'nabati '!BI:BI,MTD!$A118)/6</f>
        <v>0</v>
      </c>
      <c r="N118" s="133">
        <f>+SUMIFS('nabati '!$BM:$BM,'nabati '!BP:BP,MTD!$A118)/6</f>
        <v>0</v>
      </c>
      <c r="O118" s="173">
        <f t="shared" ref="O118:O147" si="18">+SUMPRODUCT($E$1:$N$1,E118:N118)</f>
        <v>2779.48</v>
      </c>
      <c r="P118" s="121">
        <v>29512.42</v>
      </c>
      <c r="Q118" s="180"/>
      <c r="R118" s="155">
        <f t="shared" si="17"/>
        <v>26732.94</v>
      </c>
      <c r="U118" s="524"/>
    </row>
    <row r="119" spans="1:21" s="70" customFormat="1" hidden="1" outlineLevel="1">
      <c r="A119" s="108" t="s">
        <v>163</v>
      </c>
      <c r="B119" s="108" t="s">
        <v>31</v>
      </c>
      <c r="C119" s="65" t="s">
        <v>164</v>
      </c>
      <c r="D119" s="162" t="s">
        <v>696</v>
      </c>
      <c r="E119" s="64">
        <f>+SUMIFS('nabati '!B:B,'nabati '!$E:$E,MTD!$A119)/6</f>
        <v>24</v>
      </c>
      <c r="F119" s="64">
        <f>+SUMIFS('nabati '!I:I,'nabati '!$L:$L,MTD!$A119)/6</f>
        <v>34</v>
      </c>
      <c r="G119" s="64">
        <f>+SUMIFS('nabati '!P:P,'nabati '!$S:$S,MTD!$A119)/60</f>
        <v>0</v>
      </c>
      <c r="H119" s="64">
        <f>+SUMIFS('nabati '!W:W,'nabati '!$Z:$Z,MTD!$A119)/6</f>
        <v>0</v>
      </c>
      <c r="I119" s="64">
        <f>+SUMIFS('nabati '!AD:AD,'nabati '!$AG:$AG,MTD!$A119)/60</f>
        <v>0</v>
      </c>
      <c r="J119" s="64">
        <f>+SUMIFS('nabati '!AK:AK,'nabati '!$AN:$AN,MTD!$A119)/60</f>
        <v>0</v>
      </c>
      <c r="K119" s="64">
        <f>+SUMIFS('nabati '!AR:AR,'nabati '!$AU:$AU,MTD!$A119)/60</f>
        <v>0</v>
      </c>
      <c r="L119" s="64">
        <f>+SUMIFS('nabati '!AY:AY,'nabati '!$BB:$BB,MTD!$A119)/20</f>
        <v>0</v>
      </c>
      <c r="M119" s="172">
        <f>+SUMIFS('nabati '!$BF:$BF,'nabati '!BI:BI,MTD!$A119)/6</f>
        <v>0</v>
      </c>
      <c r="N119" s="133">
        <f>+SUMIFS('nabati '!$BM:$BM,'nabati '!BP:BP,MTD!$A119)/6</f>
        <v>0</v>
      </c>
      <c r="O119" s="173">
        <f t="shared" si="18"/>
        <v>9509.16</v>
      </c>
      <c r="P119" s="121">
        <v>40542.800000000003</v>
      </c>
      <c r="Q119" s="180"/>
      <c r="R119" s="155">
        <f t="shared" si="17"/>
        <v>31033.640000000003</v>
      </c>
      <c r="U119" s="524"/>
    </row>
    <row r="120" spans="1:21" s="70" customFormat="1" hidden="1" outlineLevel="1">
      <c r="A120" s="167" t="s">
        <v>165</v>
      </c>
      <c r="B120" s="167" t="s">
        <v>31</v>
      </c>
      <c r="C120" s="65" t="s">
        <v>166</v>
      </c>
      <c r="D120" s="162" t="s">
        <v>696</v>
      </c>
      <c r="E120" s="64">
        <f>+SUMIFS('nabati '!B:B,'nabati '!$E:$E,MTD!$A120)/6</f>
        <v>8</v>
      </c>
      <c r="F120" s="64">
        <f>+SUMIFS('nabati '!I:I,'nabati '!$L:$L,MTD!$A120)/6</f>
        <v>10</v>
      </c>
      <c r="G120" s="64">
        <f>+SUMIFS('nabati '!P:P,'nabati '!$S:$S,MTD!$A120)/60</f>
        <v>0</v>
      </c>
      <c r="H120" s="64">
        <f>+SUMIFS('nabati '!W:W,'nabati '!$Z:$Z,MTD!$A120)/6</f>
        <v>0</v>
      </c>
      <c r="I120" s="64">
        <f>+SUMIFS('nabati '!AD:AD,'nabati '!$AG:$AG,MTD!$A120)/60</f>
        <v>0</v>
      </c>
      <c r="J120" s="64">
        <f>+SUMIFS('nabati '!AK:AK,'nabati '!$AN:$AN,MTD!$A120)/60</f>
        <v>0</v>
      </c>
      <c r="K120" s="64">
        <f>+SUMIFS('nabati '!AR:AR,'nabati '!$AU:$AU,MTD!$A120)/60</f>
        <v>0</v>
      </c>
      <c r="L120" s="64">
        <f>+SUMIFS('nabati '!AY:AY,'nabati '!$BB:$BB,MTD!$A120)/20</f>
        <v>1</v>
      </c>
      <c r="M120" s="172">
        <f>+SUMIFS('nabati '!$BF:$BF,'nabati '!BI:BI,MTD!$A120)/6</f>
        <v>0</v>
      </c>
      <c r="N120" s="133">
        <f>+SUMIFS('nabati '!$BM:$BM,'nabati '!BP:BP,MTD!$A120)/6</f>
        <v>0</v>
      </c>
      <c r="O120" s="173">
        <f t="shared" si="18"/>
        <v>3289.4</v>
      </c>
      <c r="P120" s="121">
        <v>16824.48</v>
      </c>
      <c r="Q120" s="180"/>
      <c r="R120" s="155">
        <f t="shared" si="17"/>
        <v>13535.08</v>
      </c>
      <c r="U120" s="524"/>
    </row>
    <row r="121" spans="1:21" s="70" customFormat="1" hidden="1" outlineLevel="1">
      <c r="A121" s="108" t="s">
        <v>167</v>
      </c>
      <c r="B121" s="108" t="s">
        <v>31</v>
      </c>
      <c r="C121" s="65" t="s">
        <v>168</v>
      </c>
      <c r="D121" s="162" t="s">
        <v>696</v>
      </c>
      <c r="E121" s="64">
        <f>+SUMIFS('nabati '!B:B,'nabati '!$E:$E,MTD!$A121)/6</f>
        <v>0</v>
      </c>
      <c r="F121" s="64">
        <f>+SUMIFS('nabati '!I:I,'nabati '!$L:$L,MTD!$A121)/6</f>
        <v>0</v>
      </c>
      <c r="G121" s="64">
        <f>+SUMIFS('nabati '!P:P,'nabati '!$S:$S,MTD!$A121)/60</f>
        <v>0</v>
      </c>
      <c r="H121" s="64">
        <f>+SUMIFS('nabati '!W:W,'nabati '!$Z:$Z,MTD!$A121)/6</f>
        <v>0</v>
      </c>
      <c r="I121" s="64">
        <f>+SUMIFS('nabati '!AD:AD,'nabati '!$AG:$AG,MTD!$A121)/60</f>
        <v>0</v>
      </c>
      <c r="J121" s="64">
        <f>+SUMIFS('nabati '!AK:AK,'nabati '!$AN:$AN,MTD!$A121)/60</f>
        <v>0</v>
      </c>
      <c r="K121" s="64">
        <f>+SUMIFS('nabati '!AR:AR,'nabati '!$AU:$AU,MTD!$A121)/60</f>
        <v>0</v>
      </c>
      <c r="L121" s="64">
        <f>+SUMIFS('nabati '!AY:AY,'nabati '!$BB:$BB,MTD!$A121)/20</f>
        <v>0</v>
      </c>
      <c r="M121" s="172">
        <f>+SUMIFS('nabati '!$BF:$BF,'nabati '!BI:BI,MTD!$A121)/6</f>
        <v>0</v>
      </c>
      <c r="N121" s="133">
        <f>+SUMIFS('nabati '!$BM:$BM,'nabati '!BP:BP,MTD!$A121)/6</f>
        <v>0</v>
      </c>
      <c r="O121" s="173">
        <f t="shared" si="18"/>
        <v>0</v>
      </c>
      <c r="P121" s="121">
        <v>12475.42</v>
      </c>
      <c r="Q121" s="180"/>
      <c r="R121" s="155">
        <f t="shared" si="17"/>
        <v>12475.42</v>
      </c>
      <c r="U121" s="524"/>
    </row>
    <row r="122" spans="1:21" s="70" customFormat="1" hidden="1" outlineLevel="1">
      <c r="A122" s="58">
        <v>221</v>
      </c>
      <c r="B122" s="167" t="s">
        <v>53</v>
      </c>
      <c r="C122" s="58" t="s">
        <v>169</v>
      </c>
      <c r="D122" s="162" t="s">
        <v>696</v>
      </c>
      <c r="E122" s="64">
        <f>+SUMIFS('nabati '!B:B,'nabati '!$E:$E,MTD!$A122)/6</f>
        <v>0</v>
      </c>
      <c r="F122" s="64">
        <f>+SUMIFS('nabati '!I:I,'nabati '!$L:$L,MTD!$A122)/6</f>
        <v>0</v>
      </c>
      <c r="G122" s="64">
        <f>+SUMIFS('nabati '!P:P,'nabati '!$S:$S,MTD!$A122)/60</f>
        <v>0</v>
      </c>
      <c r="H122" s="64">
        <f>+SUMIFS('nabati '!W:W,'nabati '!$Z:$Z,MTD!$A122)/6</f>
        <v>0</v>
      </c>
      <c r="I122" s="64">
        <f>+SUMIFS('nabati '!AD:AD,'nabati '!$AG:$AG,MTD!$A122)/60</f>
        <v>0</v>
      </c>
      <c r="J122" s="64">
        <f>+SUMIFS('nabati '!AK:AK,'nabati '!$AN:$AN,MTD!$A122)/60</f>
        <v>0</v>
      </c>
      <c r="K122" s="64">
        <f>+SUMIFS('nabati '!AR:AR,'nabati '!$AU:$AU,MTD!$A122)/60</f>
        <v>0</v>
      </c>
      <c r="L122" s="64">
        <f>+SUMIFS('nabati '!AY:AY,'nabati '!$BB:$BB,MTD!$A122)/20</f>
        <v>0</v>
      </c>
      <c r="M122" s="172">
        <f>+SUMIFS('nabati '!$BF:$BF,'nabati '!BI:BI,MTD!$A122)/6</f>
        <v>0</v>
      </c>
      <c r="N122" s="133">
        <f>+SUMIFS('nabati '!$BM:$BM,'nabati '!BP:BP,MTD!$A122)/6</f>
        <v>0</v>
      </c>
      <c r="O122" s="173">
        <f t="shared" si="18"/>
        <v>0</v>
      </c>
      <c r="P122" s="84"/>
      <c r="Q122" s="177"/>
      <c r="R122" s="73"/>
      <c r="U122" s="524"/>
    </row>
    <row r="123" spans="1:21" s="70" customFormat="1" hidden="1" outlineLevel="1">
      <c r="A123" s="58">
        <v>226</v>
      </c>
      <c r="B123" s="167" t="s">
        <v>53</v>
      </c>
      <c r="C123" s="58" t="s">
        <v>170</v>
      </c>
      <c r="D123" s="162" t="s">
        <v>696</v>
      </c>
      <c r="E123" s="64">
        <f>+SUMIFS('nabati '!B:B,'nabati '!$E:$E,MTD!$A123)/6</f>
        <v>1</v>
      </c>
      <c r="F123" s="64">
        <f>+SUMIFS('nabati '!I:I,'nabati '!$L:$L,MTD!$A123)/6</f>
        <v>0</v>
      </c>
      <c r="G123" s="64">
        <f>+SUMIFS('nabati '!P:P,'nabati '!$S:$S,MTD!$A123)/60</f>
        <v>0</v>
      </c>
      <c r="H123" s="64">
        <f>+SUMIFS('nabati '!W:W,'nabati '!$Z:$Z,MTD!$A123)/6</f>
        <v>1</v>
      </c>
      <c r="I123" s="64">
        <f>+SUMIFS('nabati '!AD:AD,'nabati '!$AG:$AG,MTD!$A123)/60</f>
        <v>0</v>
      </c>
      <c r="J123" s="64">
        <f>+SUMIFS('nabati '!AK:AK,'nabati '!$AN:$AN,MTD!$A123)/60</f>
        <v>0</v>
      </c>
      <c r="K123" s="64">
        <f>+SUMIFS('nabati '!AR:AR,'nabati '!$AU:$AU,MTD!$A123)/60</f>
        <v>0</v>
      </c>
      <c r="L123" s="64">
        <f>+SUMIFS('nabati '!AY:AY,'nabati '!$BB:$BB,MTD!$A123)/20</f>
        <v>0</v>
      </c>
      <c r="M123" s="172">
        <f>+SUMIFS('nabati '!$BF:$BF,'nabati '!BI:BI,MTD!$A123)/6</f>
        <v>0</v>
      </c>
      <c r="N123" s="133">
        <f>+SUMIFS('nabati '!$BM:$BM,'nabati '!BP:BP,MTD!$A123)/6</f>
        <v>0</v>
      </c>
      <c r="O123" s="173">
        <f t="shared" si="18"/>
        <v>350.4</v>
      </c>
      <c r="P123" s="84"/>
      <c r="Q123" s="177"/>
      <c r="R123" s="73"/>
      <c r="U123" s="524"/>
    </row>
    <row r="124" spans="1:21" s="70" customFormat="1" hidden="1" outlineLevel="1">
      <c r="A124" s="58">
        <v>227</v>
      </c>
      <c r="B124" s="167" t="s">
        <v>53</v>
      </c>
      <c r="C124" s="58" t="s">
        <v>171</v>
      </c>
      <c r="D124" s="162" t="s">
        <v>696</v>
      </c>
      <c r="E124" s="64">
        <f>+SUMIFS('nabati '!B:B,'nabati '!$E:$E,MTD!$A124)/6</f>
        <v>2</v>
      </c>
      <c r="F124" s="64">
        <f>+SUMIFS('nabati '!I:I,'nabati '!$L:$L,MTD!$A124)/6</f>
        <v>2</v>
      </c>
      <c r="G124" s="64">
        <f>+SUMIFS('nabati '!P:P,'nabati '!$S:$S,MTD!$A124)/60</f>
        <v>1</v>
      </c>
      <c r="H124" s="64">
        <f>+SUMIFS('nabati '!W:W,'nabati '!$Z:$Z,MTD!$A124)/6</f>
        <v>1</v>
      </c>
      <c r="I124" s="64">
        <f>+SUMIFS('nabati '!AD:AD,'nabati '!$AG:$AG,MTD!$A124)/60</f>
        <v>0</v>
      </c>
      <c r="J124" s="64">
        <f>+SUMIFS('nabati '!AK:AK,'nabati '!$AN:$AN,MTD!$A124)/60</f>
        <v>0</v>
      </c>
      <c r="K124" s="64">
        <f>+SUMIFS('nabati '!AR:AR,'nabati '!$AU:$AU,MTD!$A124)/60</f>
        <v>0</v>
      </c>
      <c r="L124" s="64">
        <f>+SUMIFS('nabati '!AY:AY,'nabati '!$BB:$BB,MTD!$A124)/20</f>
        <v>0</v>
      </c>
      <c r="M124" s="172">
        <f>+SUMIFS('nabati '!$BF:$BF,'nabati '!BI:BI,MTD!$A124)/6</f>
        <v>0</v>
      </c>
      <c r="N124" s="133">
        <f>+SUMIFS('nabati '!$BM:$BM,'nabati '!BP:BP,MTD!$A124)/6</f>
        <v>0</v>
      </c>
      <c r="O124" s="173">
        <f t="shared" si="18"/>
        <v>1187.8800000000001</v>
      </c>
      <c r="P124" s="84"/>
      <c r="Q124" s="177"/>
      <c r="R124" s="73"/>
      <c r="U124" s="524"/>
    </row>
    <row r="125" spans="1:21" s="70" customFormat="1" hidden="1" outlineLevel="1">
      <c r="A125" s="58">
        <v>233</v>
      </c>
      <c r="B125" s="167" t="s">
        <v>53</v>
      </c>
      <c r="C125" s="58" t="s">
        <v>172</v>
      </c>
      <c r="D125" s="162" t="s">
        <v>696</v>
      </c>
      <c r="E125" s="64">
        <f>+SUMIFS('nabati '!B:B,'nabati '!$E:$E,MTD!$A125)/6</f>
        <v>1</v>
      </c>
      <c r="F125" s="64">
        <f>+SUMIFS('nabati '!I:I,'nabati '!$L:$L,MTD!$A125)/6</f>
        <v>1</v>
      </c>
      <c r="G125" s="64">
        <f>+SUMIFS('nabati '!P:P,'nabati '!$S:$S,MTD!$A125)/60</f>
        <v>0</v>
      </c>
      <c r="H125" s="64">
        <f>+SUMIFS('nabati '!W:W,'nabati '!$Z:$Z,MTD!$A125)/6</f>
        <v>0</v>
      </c>
      <c r="I125" s="64">
        <f>+SUMIFS('nabati '!AD:AD,'nabati '!$AG:$AG,MTD!$A125)/60</f>
        <v>0</v>
      </c>
      <c r="J125" s="64">
        <f>+SUMIFS('nabati '!AK:AK,'nabati '!$AN:$AN,MTD!$A125)/60</f>
        <v>0</v>
      </c>
      <c r="K125" s="64">
        <f>+SUMIFS('nabati '!AR:AR,'nabati '!$AU:$AU,MTD!$A125)/60</f>
        <v>0</v>
      </c>
      <c r="L125" s="64">
        <f>+SUMIFS('nabati '!AY:AY,'nabati '!$BB:$BB,MTD!$A125)/20</f>
        <v>0</v>
      </c>
      <c r="M125" s="172">
        <f>+SUMIFS('nabati '!$BF:$BF,'nabati '!BI:BI,MTD!$A125)/6</f>
        <v>0</v>
      </c>
      <c r="N125" s="133">
        <f>+SUMIFS('nabati '!$BM:$BM,'nabati '!BP:BP,MTD!$A125)/6</f>
        <v>0</v>
      </c>
      <c r="O125" s="173">
        <f t="shared" si="18"/>
        <v>316.74</v>
      </c>
      <c r="P125" s="84"/>
      <c r="Q125" s="177"/>
      <c r="R125" s="73"/>
      <c r="U125" s="524"/>
    </row>
    <row r="126" spans="1:21" s="70" customFormat="1" hidden="1" outlineLevel="1">
      <c r="A126" s="58">
        <v>236</v>
      </c>
      <c r="B126" s="167" t="s">
        <v>53</v>
      </c>
      <c r="C126" s="58" t="s">
        <v>173</v>
      </c>
      <c r="D126" s="162" t="s">
        <v>696</v>
      </c>
      <c r="E126" s="64">
        <f>+SUMIFS('nabati '!B:B,'nabati '!$E:$E,MTD!$A126)/6</f>
        <v>0</v>
      </c>
      <c r="F126" s="64">
        <f>+SUMIFS('nabati '!I:I,'nabati '!$L:$L,MTD!$A126)/6</f>
        <v>0</v>
      </c>
      <c r="G126" s="64">
        <f>+SUMIFS('nabati '!P:P,'nabati '!$S:$S,MTD!$A126)/60</f>
        <v>2</v>
      </c>
      <c r="H126" s="64">
        <f>+SUMIFS('nabati '!W:W,'nabati '!$Z:$Z,MTD!$A126)/6</f>
        <v>1</v>
      </c>
      <c r="I126" s="64">
        <f>+SUMIFS('nabati '!AD:AD,'nabati '!$AG:$AG,MTD!$A126)/60</f>
        <v>0</v>
      </c>
      <c r="J126" s="64">
        <f>+SUMIFS('nabati '!AK:AK,'nabati '!$AN:$AN,MTD!$A126)/60</f>
        <v>0</v>
      </c>
      <c r="K126" s="64">
        <f>+SUMIFS('nabati '!AR:AR,'nabati '!$AU:$AU,MTD!$A126)/60</f>
        <v>0</v>
      </c>
      <c r="L126" s="64">
        <f>+SUMIFS('nabati '!AY:AY,'nabati '!$BB:$BB,MTD!$A126)/20</f>
        <v>0</v>
      </c>
      <c r="M126" s="172">
        <f>+SUMIFS('nabati '!$BF:$BF,'nabati '!BI:BI,MTD!$A126)/6</f>
        <v>0</v>
      </c>
      <c r="N126" s="133">
        <f>+SUMIFS('nabati '!$BM:$BM,'nabati '!BP:BP,MTD!$A126)/6</f>
        <v>0</v>
      </c>
      <c r="O126" s="173">
        <f t="shared" si="18"/>
        <v>884.4</v>
      </c>
      <c r="P126" s="84"/>
      <c r="Q126" s="177"/>
      <c r="R126" s="73"/>
      <c r="U126" s="524"/>
    </row>
    <row r="127" spans="1:21" s="70" customFormat="1" hidden="1" outlineLevel="1">
      <c r="A127" s="58">
        <v>237</v>
      </c>
      <c r="B127" s="167" t="s">
        <v>53</v>
      </c>
      <c r="C127" s="58" t="s">
        <v>174</v>
      </c>
      <c r="D127" s="162" t="s">
        <v>696</v>
      </c>
      <c r="E127" s="64">
        <f>+SUMIFS('nabati '!B:B,'nabati '!$E:$E,MTD!$A127)/6</f>
        <v>1</v>
      </c>
      <c r="F127" s="64">
        <f>+SUMIFS('nabati '!I:I,'nabati '!$L:$L,MTD!$A127)/6</f>
        <v>2</v>
      </c>
      <c r="G127" s="64">
        <f>+SUMIFS('nabati '!P:P,'nabati '!$S:$S,MTD!$A127)/60</f>
        <v>0</v>
      </c>
      <c r="H127" s="64">
        <f>+SUMIFS('nabati '!W:W,'nabati '!$Z:$Z,MTD!$A127)/6</f>
        <v>0</v>
      </c>
      <c r="I127" s="64">
        <f>+SUMIFS('nabati '!AD:AD,'nabati '!$AG:$AG,MTD!$A127)/60</f>
        <v>0</v>
      </c>
      <c r="J127" s="64">
        <f>+SUMIFS('nabati '!AK:AK,'nabati '!$AN:$AN,MTD!$A127)/60</f>
        <v>0</v>
      </c>
      <c r="K127" s="64">
        <f>+SUMIFS('nabati '!AR:AR,'nabati '!$AU:$AU,MTD!$A127)/60</f>
        <v>0</v>
      </c>
      <c r="L127" s="64">
        <f>+SUMIFS('nabati '!AY:AY,'nabati '!$BB:$BB,MTD!$A127)/20</f>
        <v>1</v>
      </c>
      <c r="M127" s="172">
        <f>+SUMIFS('nabati '!$BF:$BF,'nabati '!BI:BI,MTD!$A127)/6</f>
        <v>0</v>
      </c>
      <c r="N127" s="133">
        <f>+SUMIFS('nabati '!$BM:$BM,'nabati '!BP:BP,MTD!$A127)/6</f>
        <v>0</v>
      </c>
      <c r="O127" s="173">
        <f t="shared" si="18"/>
        <v>881.48</v>
      </c>
      <c r="P127" s="84"/>
      <c r="Q127" s="177"/>
      <c r="R127" s="73"/>
      <c r="U127" s="524"/>
    </row>
    <row r="128" spans="1:21" s="70" customFormat="1" hidden="1" outlineLevel="1">
      <c r="A128" s="58">
        <v>238</v>
      </c>
      <c r="B128" s="167" t="s">
        <v>53</v>
      </c>
      <c r="C128" s="58" t="s">
        <v>175</v>
      </c>
      <c r="D128" s="162" t="s">
        <v>696</v>
      </c>
      <c r="E128" s="64">
        <f>+SUMIFS('nabati '!B:B,'nabati '!$E:$E,MTD!$A128)/6</f>
        <v>0</v>
      </c>
      <c r="F128" s="64">
        <f>+SUMIFS('nabati '!I:I,'nabati '!$L:$L,MTD!$A128)/6</f>
        <v>2</v>
      </c>
      <c r="G128" s="64">
        <f>+SUMIFS('nabati '!P:P,'nabati '!$S:$S,MTD!$A128)/60</f>
        <v>1</v>
      </c>
      <c r="H128" s="64">
        <f>+SUMIFS('nabati '!W:W,'nabati '!$Z:$Z,MTD!$A128)/6</f>
        <v>0</v>
      </c>
      <c r="I128" s="64">
        <f>+SUMIFS('nabati '!AD:AD,'nabati '!$AG:$AG,MTD!$A128)/60</f>
        <v>0</v>
      </c>
      <c r="J128" s="64">
        <f>+SUMIFS('nabati '!AK:AK,'nabati '!$AN:$AN,MTD!$A128)/60</f>
        <v>0</v>
      </c>
      <c r="K128" s="64">
        <f>+SUMIFS('nabati '!AR:AR,'nabati '!$AU:$AU,MTD!$A128)/60</f>
        <v>0</v>
      </c>
      <c r="L128" s="64">
        <f>+SUMIFS('nabati '!AY:AY,'nabati '!$BB:$BB,MTD!$A128)/20</f>
        <v>0</v>
      </c>
      <c r="M128" s="172">
        <f>+SUMIFS('nabati '!$BF:$BF,'nabati '!BI:BI,MTD!$A128)/6</f>
        <v>0</v>
      </c>
      <c r="N128" s="133">
        <f>+SUMIFS('nabati '!$BM:$BM,'nabati '!BP:BP,MTD!$A128)/6</f>
        <v>0</v>
      </c>
      <c r="O128" s="173">
        <f t="shared" si="18"/>
        <v>711.48</v>
      </c>
      <c r="P128" s="84"/>
      <c r="Q128" s="177"/>
      <c r="R128" s="73"/>
      <c r="U128" s="524"/>
    </row>
    <row r="129" spans="1:21" s="70" customFormat="1" hidden="1" outlineLevel="1">
      <c r="A129" s="58">
        <v>242</v>
      </c>
      <c r="B129" s="167" t="s">
        <v>53</v>
      </c>
      <c r="C129" s="58" t="s">
        <v>176</v>
      </c>
      <c r="D129" s="162" t="s">
        <v>696</v>
      </c>
      <c r="E129" s="64">
        <f>+SUMIFS('nabati '!B:B,'nabati '!$E:$E,MTD!$A129)/6</f>
        <v>0</v>
      </c>
      <c r="F129" s="64">
        <f>+SUMIFS('nabati '!I:I,'nabati '!$L:$L,MTD!$A129)/6</f>
        <v>0</v>
      </c>
      <c r="G129" s="64">
        <f>+SUMIFS('nabati '!P:P,'nabati '!$S:$S,MTD!$A129)/60</f>
        <v>0</v>
      </c>
      <c r="H129" s="64">
        <f>+SUMIFS('nabati '!W:W,'nabati '!$Z:$Z,MTD!$A129)/6</f>
        <v>0</v>
      </c>
      <c r="I129" s="64">
        <f>+SUMIFS('nabati '!AD:AD,'nabati '!$AG:$AG,MTD!$A129)/60</f>
        <v>0</v>
      </c>
      <c r="J129" s="64">
        <f>+SUMIFS('nabati '!AK:AK,'nabati '!$AN:$AN,MTD!$A129)/60</f>
        <v>0</v>
      </c>
      <c r="K129" s="64">
        <f>+SUMIFS('nabati '!AR:AR,'nabati '!$AU:$AU,MTD!$A129)/60</f>
        <v>0</v>
      </c>
      <c r="L129" s="64">
        <f>+SUMIFS('nabati '!AY:AY,'nabati '!$BB:$BB,MTD!$A129)/20</f>
        <v>0</v>
      </c>
      <c r="M129" s="172">
        <f>+SUMIFS('nabati '!$BF:$BF,'nabati '!BI:BI,MTD!$A129)/6</f>
        <v>0</v>
      </c>
      <c r="N129" s="133">
        <f>+SUMIFS('nabati '!$BM:$BM,'nabati '!BP:BP,MTD!$A129)/6</f>
        <v>0</v>
      </c>
      <c r="O129" s="173">
        <f t="shared" si="18"/>
        <v>0</v>
      </c>
      <c r="P129" s="84"/>
      <c r="Q129" s="177"/>
      <c r="R129" s="73"/>
      <c r="U129" s="524"/>
    </row>
    <row r="130" spans="1:21" s="70" customFormat="1" hidden="1" outlineLevel="1">
      <c r="A130" s="58">
        <v>251</v>
      </c>
      <c r="B130" s="167" t="s">
        <v>53</v>
      </c>
      <c r="C130" s="58" t="s">
        <v>177</v>
      </c>
      <c r="D130" s="162" t="s">
        <v>696</v>
      </c>
      <c r="E130" s="64">
        <f>+SUMIFS('nabati '!B:B,'nabati '!$E:$E,MTD!$A130)/6</f>
        <v>0</v>
      </c>
      <c r="F130" s="64">
        <f>+SUMIFS('nabati '!I:I,'nabati '!$L:$L,MTD!$A130)/6</f>
        <v>0</v>
      </c>
      <c r="G130" s="64">
        <f>+SUMIFS('nabati '!P:P,'nabati '!$S:$S,MTD!$A130)/60</f>
        <v>0</v>
      </c>
      <c r="H130" s="64">
        <f>+SUMIFS('nabati '!W:W,'nabati '!$Z:$Z,MTD!$A130)/6</f>
        <v>0</v>
      </c>
      <c r="I130" s="64">
        <f>+SUMIFS('nabati '!AD:AD,'nabati '!$AG:$AG,MTD!$A130)/60</f>
        <v>0</v>
      </c>
      <c r="J130" s="64">
        <f>+SUMIFS('nabati '!AK:AK,'nabati '!$AN:$AN,MTD!$A130)/60</f>
        <v>0</v>
      </c>
      <c r="K130" s="64">
        <f>+SUMIFS('nabati '!AR:AR,'nabati '!$AU:$AU,MTD!$A130)/60</f>
        <v>0</v>
      </c>
      <c r="L130" s="64">
        <f>+SUMIFS('nabati '!AY:AY,'nabati '!$BB:$BB,MTD!$A130)/20</f>
        <v>2</v>
      </c>
      <c r="M130" s="172">
        <f>+SUMIFS('nabati '!$BF:$BF,'nabati '!BI:BI,MTD!$A130)/6</f>
        <v>0</v>
      </c>
      <c r="N130" s="133">
        <f>+SUMIFS('nabati '!$BM:$BM,'nabati '!BP:BP,MTD!$A130)/6</f>
        <v>0</v>
      </c>
      <c r="O130" s="173">
        <f t="shared" si="18"/>
        <v>748</v>
      </c>
      <c r="P130" s="84"/>
      <c r="Q130" s="177"/>
      <c r="R130" s="73"/>
      <c r="U130" s="524"/>
    </row>
    <row r="131" spans="1:21" s="70" customFormat="1" hidden="1" outlineLevel="1">
      <c r="A131" s="58">
        <v>253</v>
      </c>
      <c r="B131" s="167" t="s">
        <v>53</v>
      </c>
      <c r="C131" s="58" t="s">
        <v>178</v>
      </c>
      <c r="D131" s="162" t="s">
        <v>696</v>
      </c>
      <c r="E131" s="64">
        <f>+SUMIFS('nabati '!B:B,'nabati '!$E:$E,MTD!$A131)/6</f>
        <v>0</v>
      </c>
      <c r="F131" s="64">
        <f>+SUMIFS('nabati '!I:I,'nabati '!$L:$L,MTD!$A131)/6</f>
        <v>1</v>
      </c>
      <c r="G131" s="64">
        <f>+SUMIFS('nabati '!P:P,'nabati '!$S:$S,MTD!$A131)/60</f>
        <v>1</v>
      </c>
      <c r="H131" s="64">
        <f>+SUMIFS('nabati '!W:W,'nabati '!$Z:$Z,MTD!$A131)/6</f>
        <v>0</v>
      </c>
      <c r="I131" s="64">
        <f>+SUMIFS('nabati '!AD:AD,'nabati '!$AG:$AG,MTD!$A131)/60</f>
        <v>0</v>
      </c>
      <c r="J131" s="64">
        <f>+SUMIFS('nabati '!AK:AK,'nabati '!$AN:$AN,MTD!$A131)/60</f>
        <v>0</v>
      </c>
      <c r="K131" s="64">
        <f>+SUMIFS('nabati '!AR:AR,'nabati '!$AU:$AU,MTD!$A131)/60</f>
        <v>0</v>
      </c>
      <c r="L131" s="64">
        <f>+SUMIFS('nabati '!AY:AY,'nabati '!$BB:$BB,MTD!$A131)/20</f>
        <v>0</v>
      </c>
      <c r="M131" s="172">
        <f>+SUMIFS('nabati '!$BF:$BF,'nabati '!BI:BI,MTD!$A131)/6</f>
        <v>0</v>
      </c>
      <c r="N131" s="133">
        <f>+SUMIFS('nabati '!$BM:$BM,'nabati '!BP:BP,MTD!$A131)/6</f>
        <v>0</v>
      </c>
      <c r="O131" s="173">
        <f t="shared" si="18"/>
        <v>520.74</v>
      </c>
      <c r="P131" s="84"/>
      <c r="Q131" s="177"/>
      <c r="R131" s="73"/>
      <c r="U131" s="524"/>
    </row>
    <row r="132" spans="1:21" s="70" customFormat="1" hidden="1" outlineLevel="1">
      <c r="A132" s="58">
        <v>265</v>
      </c>
      <c r="B132" s="167" t="s">
        <v>53</v>
      </c>
      <c r="C132" s="58" t="s">
        <v>179</v>
      </c>
      <c r="D132" s="162" t="s">
        <v>696</v>
      </c>
      <c r="E132" s="64">
        <f>+SUMIFS('nabati '!B:B,'nabati '!$E:$E,MTD!$A132)/6</f>
        <v>1</v>
      </c>
      <c r="F132" s="64">
        <f>+SUMIFS('nabati '!I:I,'nabati '!$L:$L,MTD!$A132)/6</f>
        <v>1</v>
      </c>
      <c r="G132" s="64">
        <f>+SUMIFS('nabati '!P:P,'nabati '!$S:$S,MTD!$A132)/60</f>
        <v>0</v>
      </c>
      <c r="H132" s="64">
        <f>+SUMIFS('nabati '!W:W,'nabati '!$Z:$Z,MTD!$A132)/6</f>
        <v>1</v>
      </c>
      <c r="I132" s="64">
        <f>+SUMIFS('nabati '!AD:AD,'nabati '!$AG:$AG,MTD!$A132)/60</f>
        <v>0</v>
      </c>
      <c r="J132" s="64">
        <f>+SUMIFS('nabati '!AK:AK,'nabati '!$AN:$AN,MTD!$A132)/60</f>
        <v>0</v>
      </c>
      <c r="K132" s="64">
        <f>+SUMIFS('nabati '!AR:AR,'nabati '!$AU:$AU,MTD!$A132)/60</f>
        <v>0</v>
      </c>
      <c r="L132" s="64">
        <f>+SUMIFS('nabati '!AY:AY,'nabati '!$BB:$BB,MTD!$A132)/20</f>
        <v>0</v>
      </c>
      <c r="M132" s="172">
        <f>+SUMIFS('nabati '!$BF:$BF,'nabati '!BI:BI,MTD!$A132)/6</f>
        <v>0</v>
      </c>
      <c r="N132" s="133">
        <f>+SUMIFS('nabati '!$BM:$BM,'nabati '!BP:BP,MTD!$A132)/6</f>
        <v>0</v>
      </c>
      <c r="O132" s="173">
        <f t="shared" si="18"/>
        <v>541.14</v>
      </c>
      <c r="P132" s="84"/>
      <c r="Q132" s="177"/>
      <c r="R132" s="73"/>
      <c r="U132" s="524"/>
    </row>
    <row r="133" spans="1:21" s="70" customFormat="1" hidden="1" outlineLevel="1">
      <c r="A133" s="58">
        <v>266</v>
      </c>
      <c r="B133" s="167" t="s">
        <v>53</v>
      </c>
      <c r="C133" s="58" t="s">
        <v>180</v>
      </c>
      <c r="D133" s="162" t="s">
        <v>696</v>
      </c>
      <c r="E133" s="64">
        <f>+SUMIFS('nabati '!B:B,'nabati '!$E:$E,MTD!$A133)/6</f>
        <v>1</v>
      </c>
      <c r="F133" s="64">
        <f>+SUMIFS('nabati '!I:I,'nabati '!$L:$L,MTD!$A133)/6</f>
        <v>1</v>
      </c>
      <c r="G133" s="64">
        <f>+SUMIFS('nabati '!P:P,'nabati '!$S:$S,MTD!$A133)/60</f>
        <v>1</v>
      </c>
      <c r="H133" s="64">
        <f>+SUMIFS('nabati '!W:W,'nabati '!$Z:$Z,MTD!$A133)/6</f>
        <v>0</v>
      </c>
      <c r="I133" s="64">
        <f>+SUMIFS('nabati '!AD:AD,'nabati '!$AG:$AG,MTD!$A133)/60</f>
        <v>1</v>
      </c>
      <c r="J133" s="64">
        <f>+SUMIFS('nabati '!AK:AK,'nabati '!$AN:$AN,MTD!$A133)/60</f>
        <v>0</v>
      </c>
      <c r="K133" s="64">
        <f>+SUMIFS('nabati '!AR:AR,'nabati '!$AU:$AU,MTD!$A133)/60</f>
        <v>0</v>
      </c>
      <c r="L133" s="64">
        <f>+SUMIFS('nabati '!AY:AY,'nabati '!$BB:$BB,MTD!$A133)/20</f>
        <v>0</v>
      </c>
      <c r="M133" s="172">
        <f>+SUMIFS('nabati '!$BF:$BF,'nabati '!BI:BI,MTD!$A133)/6</f>
        <v>0</v>
      </c>
      <c r="N133" s="133">
        <f>+SUMIFS('nabati '!$BM:$BM,'nabati '!BP:BP,MTD!$A133)/6</f>
        <v>0</v>
      </c>
      <c r="O133" s="173">
        <f t="shared" si="18"/>
        <v>976.74</v>
      </c>
      <c r="P133" s="84"/>
      <c r="Q133" s="177"/>
      <c r="R133" s="73"/>
      <c r="U133" s="524"/>
    </row>
    <row r="134" spans="1:21" s="70" customFormat="1" hidden="1" outlineLevel="1">
      <c r="A134" s="58">
        <v>267</v>
      </c>
      <c r="B134" s="167" t="s">
        <v>53</v>
      </c>
      <c r="C134" s="58" t="s">
        <v>181</v>
      </c>
      <c r="D134" s="162" t="s">
        <v>696</v>
      </c>
      <c r="E134" s="64">
        <f>+SUMIFS('nabati '!B:B,'nabati '!$E:$E,MTD!$A134)/6</f>
        <v>2</v>
      </c>
      <c r="F134" s="64">
        <f>+SUMIFS('nabati '!I:I,'nabati '!$L:$L,MTD!$A134)/6</f>
        <v>0</v>
      </c>
      <c r="G134" s="64">
        <f>+SUMIFS('nabati '!P:P,'nabati '!$S:$S,MTD!$A134)/60</f>
        <v>0</v>
      </c>
      <c r="H134" s="64">
        <f>+SUMIFS('nabati '!W:W,'nabati '!$Z:$Z,MTD!$A134)/6</f>
        <v>1</v>
      </c>
      <c r="I134" s="64">
        <f>+SUMIFS('nabati '!AD:AD,'nabati '!$AG:$AG,MTD!$A134)/60</f>
        <v>0</v>
      </c>
      <c r="J134" s="64">
        <f>+SUMIFS('nabati '!AK:AK,'nabati '!$AN:$AN,MTD!$A134)/60</f>
        <v>0</v>
      </c>
      <c r="K134" s="64">
        <f>+SUMIFS('nabati '!AR:AR,'nabati '!$AU:$AU,MTD!$A134)/60</f>
        <v>0</v>
      </c>
      <c r="L134" s="64">
        <f>+SUMIFS('nabati '!AY:AY,'nabati '!$BB:$BB,MTD!$A134)/20</f>
        <v>1</v>
      </c>
      <c r="M134" s="172">
        <f>+SUMIFS('nabati '!$BF:$BF,'nabati '!BI:BI,MTD!$A134)/6</f>
        <v>0</v>
      </c>
      <c r="N134" s="133">
        <f>+SUMIFS('nabati '!$BM:$BM,'nabati '!BP:BP,MTD!$A134)/6</f>
        <v>0</v>
      </c>
      <c r="O134" s="173">
        <f t="shared" si="18"/>
        <v>850.4</v>
      </c>
      <c r="P134" s="84"/>
      <c r="Q134" s="177"/>
      <c r="R134" s="73"/>
      <c r="U134" s="524"/>
    </row>
    <row r="135" spans="1:21" s="70" customFormat="1" hidden="1" outlineLevel="1">
      <c r="A135" s="58">
        <v>274</v>
      </c>
      <c r="B135" s="167" t="s">
        <v>53</v>
      </c>
      <c r="C135" s="58" t="s">
        <v>182</v>
      </c>
      <c r="D135" s="162" t="s">
        <v>696</v>
      </c>
      <c r="E135" s="64">
        <f>+SUMIFS('nabati '!B:B,'nabati '!$E:$E,MTD!$A135)/6</f>
        <v>0</v>
      </c>
      <c r="F135" s="64">
        <f>+SUMIFS('nabati '!I:I,'nabati '!$L:$L,MTD!$A135)/6</f>
        <v>0</v>
      </c>
      <c r="G135" s="64">
        <f>+SUMIFS('nabati '!P:P,'nabati '!$S:$S,MTD!$A135)/60</f>
        <v>2</v>
      </c>
      <c r="H135" s="64">
        <f>+SUMIFS('nabati '!W:W,'nabati '!$Z:$Z,MTD!$A135)/6</f>
        <v>0</v>
      </c>
      <c r="I135" s="64">
        <f>+SUMIFS('nabati '!AD:AD,'nabati '!$AG:$AG,MTD!$A135)/60</f>
        <v>2</v>
      </c>
      <c r="J135" s="64">
        <f>+SUMIFS('nabati '!AK:AK,'nabati '!$AN:$AN,MTD!$A135)/60</f>
        <v>0</v>
      </c>
      <c r="K135" s="64">
        <f>+SUMIFS('nabati '!AR:AR,'nabati '!$AU:$AU,MTD!$A135)/60</f>
        <v>0</v>
      </c>
      <c r="L135" s="64">
        <f>+SUMIFS('nabati '!AY:AY,'nabati '!$BB:$BB,MTD!$A135)/20</f>
        <v>0</v>
      </c>
      <c r="M135" s="172">
        <f>+SUMIFS('nabati '!$BF:$BF,'nabati '!BI:BI,MTD!$A135)/6</f>
        <v>0</v>
      </c>
      <c r="N135" s="133">
        <f>+SUMIFS('nabati '!$BM:$BM,'nabati '!BP:BP,MTD!$A135)/6</f>
        <v>0</v>
      </c>
      <c r="O135" s="173">
        <f t="shared" si="18"/>
        <v>1320</v>
      </c>
      <c r="P135" s="84"/>
      <c r="Q135" s="177"/>
      <c r="R135" s="73"/>
      <c r="U135" s="524"/>
    </row>
    <row r="136" spans="1:21" s="70" customFormat="1" hidden="1" outlineLevel="1">
      <c r="A136" s="58">
        <v>290</v>
      </c>
      <c r="B136" s="167" t="s">
        <v>53</v>
      </c>
      <c r="C136" s="58" t="s">
        <v>183</v>
      </c>
      <c r="D136" s="162" t="s">
        <v>696</v>
      </c>
      <c r="E136" s="64">
        <f>+SUMIFS('nabati '!B:B,'nabati '!$E:$E,MTD!$A136)/6</f>
        <v>4</v>
      </c>
      <c r="F136" s="64">
        <f>+SUMIFS('nabati '!I:I,'nabati '!$L:$L,MTD!$A136)/6</f>
        <v>6</v>
      </c>
      <c r="G136" s="64">
        <f>+SUMIFS('nabati '!P:P,'nabati '!$S:$S,MTD!$A136)/60</f>
        <v>1</v>
      </c>
      <c r="H136" s="64">
        <f>+SUMIFS('nabati '!W:W,'nabati '!$Z:$Z,MTD!$A136)/6</f>
        <v>0</v>
      </c>
      <c r="I136" s="64">
        <f>+SUMIFS('nabati '!AD:AD,'nabati '!$AG:$AG,MTD!$A136)/60</f>
        <v>0</v>
      </c>
      <c r="J136" s="64">
        <f>+SUMIFS('nabati '!AK:AK,'nabati '!$AN:$AN,MTD!$A136)/60</f>
        <v>0</v>
      </c>
      <c r="K136" s="64">
        <f>+SUMIFS('nabati '!AR:AR,'nabati '!$AU:$AU,MTD!$A136)/60</f>
        <v>0</v>
      </c>
      <c r="L136" s="64">
        <f>+SUMIFS('nabati '!AY:AY,'nabati '!$BB:$BB,MTD!$A136)/20</f>
        <v>0</v>
      </c>
      <c r="M136" s="172">
        <f>+SUMIFS('nabati '!$BF:$BF,'nabati '!BI:BI,MTD!$A136)/6</f>
        <v>0</v>
      </c>
      <c r="N136" s="133">
        <f>+SUMIFS('nabati '!$BM:$BM,'nabati '!BP:BP,MTD!$A136)/6</f>
        <v>0</v>
      </c>
      <c r="O136" s="173">
        <f t="shared" si="18"/>
        <v>1978.44</v>
      </c>
      <c r="P136" s="84"/>
      <c r="Q136" s="177"/>
      <c r="R136" s="73"/>
      <c r="U136" s="524"/>
    </row>
    <row r="137" spans="1:21" s="70" customFormat="1" hidden="1" outlineLevel="1">
      <c r="A137" s="58">
        <v>293</v>
      </c>
      <c r="B137" s="167" t="s">
        <v>53</v>
      </c>
      <c r="C137" s="58" t="s">
        <v>184</v>
      </c>
      <c r="D137" s="162" t="s">
        <v>696</v>
      </c>
      <c r="E137" s="64">
        <f>+SUMIFS('nabati '!B:B,'nabati '!$E:$E,MTD!$A137)/6</f>
        <v>0</v>
      </c>
      <c r="F137" s="64">
        <f>+SUMIFS('nabati '!I:I,'nabati '!$L:$L,MTD!$A137)/6</f>
        <v>0</v>
      </c>
      <c r="G137" s="64">
        <f>+SUMIFS('nabati '!P:P,'nabati '!$S:$S,MTD!$A137)/60</f>
        <v>0</v>
      </c>
      <c r="H137" s="64">
        <f>+SUMIFS('nabati '!W:W,'nabati '!$Z:$Z,MTD!$A137)/6</f>
        <v>0</v>
      </c>
      <c r="I137" s="64">
        <f>+SUMIFS('nabati '!AD:AD,'nabati '!$AG:$AG,MTD!$A137)/60</f>
        <v>0</v>
      </c>
      <c r="J137" s="64">
        <f>+SUMIFS('nabati '!AK:AK,'nabati '!$AN:$AN,MTD!$A137)/60</f>
        <v>0</v>
      </c>
      <c r="K137" s="64">
        <f>+SUMIFS('nabati '!AR:AR,'nabati '!$AU:$AU,MTD!$A137)/60</f>
        <v>0</v>
      </c>
      <c r="L137" s="64">
        <f>+SUMIFS('nabati '!AY:AY,'nabati '!$BB:$BB,MTD!$A137)/20</f>
        <v>0</v>
      </c>
      <c r="M137" s="172">
        <f>+SUMIFS('nabati '!$BF:$BF,'nabati '!BI:BI,MTD!$A137)/6</f>
        <v>0</v>
      </c>
      <c r="N137" s="133">
        <f>+SUMIFS('nabati '!$BM:$BM,'nabati '!BP:BP,MTD!$A137)/6</f>
        <v>0</v>
      </c>
      <c r="O137" s="173">
        <f t="shared" si="18"/>
        <v>0</v>
      </c>
      <c r="P137" s="84"/>
      <c r="Q137" s="177"/>
      <c r="R137" s="73"/>
      <c r="U137" s="524"/>
    </row>
    <row r="138" spans="1:21" s="70" customFormat="1" hidden="1" outlineLevel="1">
      <c r="A138" s="58">
        <v>296</v>
      </c>
      <c r="B138" s="167" t="s">
        <v>53</v>
      </c>
      <c r="C138" s="58" t="s">
        <v>185</v>
      </c>
      <c r="D138" s="162" t="s">
        <v>696</v>
      </c>
      <c r="E138" s="64">
        <f>+SUMIFS('nabati '!B:B,'nabati '!$E:$E,MTD!$A138)/6</f>
        <v>0</v>
      </c>
      <c r="F138" s="64">
        <f>+SUMIFS('nabati '!I:I,'nabati '!$L:$L,MTD!$A138)/6</f>
        <v>1</v>
      </c>
      <c r="G138" s="64">
        <f>+SUMIFS('nabati '!P:P,'nabati '!$S:$S,MTD!$A138)/60</f>
        <v>1</v>
      </c>
      <c r="H138" s="64">
        <f>+SUMIFS('nabati '!W:W,'nabati '!$Z:$Z,MTD!$A138)/6</f>
        <v>0</v>
      </c>
      <c r="I138" s="64">
        <f>+SUMIFS('nabati '!AD:AD,'nabati '!$AG:$AG,MTD!$A138)/60</f>
        <v>0</v>
      </c>
      <c r="J138" s="64">
        <f>+SUMIFS('nabati '!AK:AK,'nabati '!$AN:$AN,MTD!$A138)/60</f>
        <v>0</v>
      </c>
      <c r="K138" s="64">
        <f>+SUMIFS('nabati '!AR:AR,'nabati '!$AU:$AU,MTD!$A138)/60</f>
        <v>0</v>
      </c>
      <c r="L138" s="64">
        <f>+SUMIFS('nabati '!AY:AY,'nabati '!$BB:$BB,MTD!$A138)/20</f>
        <v>0</v>
      </c>
      <c r="M138" s="172">
        <f>+SUMIFS('nabati '!$BF:$BF,'nabati '!BI:BI,MTD!$A138)/6</f>
        <v>0</v>
      </c>
      <c r="N138" s="133">
        <f>+SUMIFS('nabati '!$BM:$BM,'nabati '!BP:BP,MTD!$A138)/6</f>
        <v>0</v>
      </c>
      <c r="O138" s="173">
        <f t="shared" si="18"/>
        <v>520.74</v>
      </c>
      <c r="P138" s="84"/>
      <c r="Q138" s="177"/>
      <c r="R138" s="73"/>
      <c r="U138" s="524"/>
    </row>
    <row r="139" spans="1:21" s="70" customFormat="1" hidden="1" outlineLevel="1">
      <c r="A139" s="58">
        <v>409</v>
      </c>
      <c r="B139" s="167" t="s">
        <v>53</v>
      </c>
      <c r="C139" s="58" t="s">
        <v>186</v>
      </c>
      <c r="D139" s="162" t="s">
        <v>696</v>
      </c>
      <c r="E139" s="64">
        <f>+SUMIFS('nabati '!B:B,'nabati '!$E:$E,MTD!$A139)/6</f>
        <v>1</v>
      </c>
      <c r="F139" s="64">
        <f>+SUMIFS('nabati '!I:I,'nabati '!$L:$L,MTD!$A139)/6</f>
        <v>0</v>
      </c>
      <c r="G139" s="64">
        <f>+SUMIFS('nabati '!P:P,'nabati '!$S:$S,MTD!$A139)/60</f>
        <v>0</v>
      </c>
      <c r="H139" s="64">
        <f>+SUMIFS('nabati '!W:W,'nabati '!$Z:$Z,MTD!$A139)/6</f>
        <v>0</v>
      </c>
      <c r="I139" s="64">
        <f>+SUMIFS('nabati '!AD:AD,'nabati '!$AG:$AG,MTD!$A139)/60</f>
        <v>0</v>
      </c>
      <c r="J139" s="64">
        <f>+SUMIFS('nabati '!AK:AK,'nabati '!$AN:$AN,MTD!$A139)/60</f>
        <v>0</v>
      </c>
      <c r="K139" s="64">
        <f>+SUMIFS('nabati '!AR:AR,'nabati '!$AU:$AU,MTD!$A139)/60</f>
        <v>0</v>
      </c>
      <c r="L139" s="64">
        <f>+SUMIFS('nabati '!AY:AY,'nabati '!$BB:$BB,MTD!$A139)/20</f>
        <v>0</v>
      </c>
      <c r="M139" s="172">
        <f>+SUMIFS('nabati '!$BF:$BF,'nabati '!BI:BI,MTD!$A139)/6</f>
        <v>0</v>
      </c>
      <c r="N139" s="133">
        <f>+SUMIFS('nabati '!$BM:$BM,'nabati '!BP:BP,MTD!$A139)/6</f>
        <v>0</v>
      </c>
      <c r="O139" s="173">
        <f t="shared" si="18"/>
        <v>126</v>
      </c>
      <c r="P139" s="84"/>
      <c r="Q139" s="177"/>
      <c r="R139" s="73"/>
      <c r="U139" s="524"/>
    </row>
    <row r="140" spans="1:21" s="70" customFormat="1" hidden="1" outlineLevel="1">
      <c r="A140" s="58">
        <v>410</v>
      </c>
      <c r="B140" s="167" t="s">
        <v>53</v>
      </c>
      <c r="C140" s="58" t="s">
        <v>187</v>
      </c>
      <c r="D140" s="162" t="s">
        <v>696</v>
      </c>
      <c r="E140" s="64">
        <f>+SUMIFS('nabati '!B:B,'nabati '!$E:$E,MTD!$A140)/6</f>
        <v>1</v>
      </c>
      <c r="F140" s="64">
        <f>+SUMIFS('nabati '!I:I,'nabati '!$L:$L,MTD!$A140)/6</f>
        <v>2</v>
      </c>
      <c r="G140" s="64">
        <f>+SUMIFS('nabati '!P:P,'nabati '!$S:$S,MTD!$A140)/60</f>
        <v>1</v>
      </c>
      <c r="H140" s="64">
        <f>+SUMIFS('nabati '!W:W,'nabati '!$Z:$Z,MTD!$A140)/6</f>
        <v>0</v>
      </c>
      <c r="I140" s="64">
        <f>+SUMIFS('nabati '!AD:AD,'nabati '!$AG:$AG,MTD!$A140)/60</f>
        <v>0</v>
      </c>
      <c r="J140" s="64">
        <f>+SUMIFS('nabati '!AK:AK,'nabati '!$AN:$AN,MTD!$A140)/60</f>
        <v>0</v>
      </c>
      <c r="K140" s="64">
        <f>+SUMIFS('nabati '!AR:AR,'nabati '!$AU:$AU,MTD!$A140)/60</f>
        <v>0</v>
      </c>
      <c r="L140" s="64">
        <f>+SUMIFS('nabati '!AY:AY,'nabati '!$BB:$BB,MTD!$A140)/20</f>
        <v>0</v>
      </c>
      <c r="M140" s="172">
        <f>+SUMIFS('nabati '!$BF:$BF,'nabati '!BI:BI,MTD!$A140)/6</f>
        <v>0</v>
      </c>
      <c r="N140" s="133">
        <f>+SUMIFS('nabati '!$BM:$BM,'nabati '!BP:BP,MTD!$A140)/6</f>
        <v>0</v>
      </c>
      <c r="O140" s="173">
        <f t="shared" si="18"/>
        <v>837.48</v>
      </c>
      <c r="P140" s="84"/>
      <c r="Q140" s="177"/>
      <c r="R140" s="73"/>
      <c r="U140" s="524"/>
    </row>
    <row r="141" spans="1:21" s="70" customFormat="1" hidden="1" outlineLevel="1">
      <c r="A141" s="58">
        <v>627</v>
      </c>
      <c r="B141" s="167" t="s">
        <v>53</v>
      </c>
      <c r="C141" s="58" t="s">
        <v>188</v>
      </c>
      <c r="D141" s="162" t="s">
        <v>696</v>
      </c>
      <c r="E141" s="64">
        <f>+SUMIFS('nabati '!B:B,'nabati '!$E:$E,MTD!$A141)/6</f>
        <v>1</v>
      </c>
      <c r="F141" s="64">
        <f>+SUMIFS('nabati '!I:I,'nabati '!$L:$L,MTD!$A141)/6</f>
        <v>1</v>
      </c>
      <c r="G141" s="64">
        <f>+SUMIFS('nabati '!P:P,'nabati '!$S:$S,MTD!$A141)/60</f>
        <v>1</v>
      </c>
      <c r="H141" s="64">
        <f>+SUMIFS('nabati '!W:W,'nabati '!$Z:$Z,MTD!$A141)/6</f>
        <v>1</v>
      </c>
      <c r="I141" s="64">
        <f>+SUMIFS('nabati '!AD:AD,'nabati '!$AG:$AG,MTD!$A141)/60</f>
        <v>0</v>
      </c>
      <c r="J141" s="64">
        <f>+SUMIFS('nabati '!AK:AK,'nabati '!$AN:$AN,MTD!$A141)/60</f>
        <v>0</v>
      </c>
      <c r="K141" s="64">
        <f>+SUMIFS('nabati '!AR:AR,'nabati '!$AU:$AU,MTD!$A141)/60</f>
        <v>0</v>
      </c>
      <c r="L141" s="64">
        <f>+SUMIFS('nabati '!AY:AY,'nabati '!$BB:$BB,MTD!$A141)/20</f>
        <v>0</v>
      </c>
      <c r="M141" s="172">
        <f>+SUMIFS('nabati '!$BF:$BF,'nabati '!BI:BI,MTD!$A141)/6</f>
        <v>0</v>
      </c>
      <c r="N141" s="133">
        <f>+SUMIFS('nabati '!$BM:$BM,'nabati '!BP:BP,MTD!$A141)/6</f>
        <v>0</v>
      </c>
      <c r="O141" s="173">
        <f t="shared" si="18"/>
        <v>871.14</v>
      </c>
      <c r="P141" s="84"/>
      <c r="Q141" s="177"/>
      <c r="R141" s="73"/>
      <c r="U141" s="524"/>
    </row>
    <row r="142" spans="1:21" s="70" customFormat="1" hidden="1" outlineLevel="1">
      <c r="A142" s="58">
        <v>630</v>
      </c>
      <c r="B142" s="167" t="s">
        <v>53</v>
      </c>
      <c r="C142" s="58" t="s">
        <v>189</v>
      </c>
      <c r="D142" s="162" t="s">
        <v>696</v>
      </c>
      <c r="E142" s="64">
        <f>+SUMIFS('nabati '!B:B,'nabati '!$E:$E,MTD!$A142)/6</f>
        <v>3</v>
      </c>
      <c r="F142" s="64">
        <f>+SUMIFS('nabati '!I:I,'nabati '!$L:$L,MTD!$A142)/6</f>
        <v>0</v>
      </c>
      <c r="G142" s="64">
        <f>+SUMIFS('nabati '!P:P,'nabati '!$S:$S,MTD!$A142)/60</f>
        <v>2</v>
      </c>
      <c r="H142" s="64">
        <f>+SUMIFS('nabati '!W:W,'nabati '!$Z:$Z,MTD!$A142)/6</f>
        <v>0</v>
      </c>
      <c r="I142" s="64">
        <f>+SUMIFS('nabati '!AD:AD,'nabati '!$AG:$AG,MTD!$A142)/60</f>
        <v>0</v>
      </c>
      <c r="J142" s="64">
        <f>+SUMIFS('nabati '!AK:AK,'nabati '!$AN:$AN,MTD!$A142)/60</f>
        <v>0</v>
      </c>
      <c r="K142" s="64">
        <f>+SUMIFS('nabati '!AR:AR,'nabati '!$AU:$AU,MTD!$A142)/60</f>
        <v>0</v>
      </c>
      <c r="L142" s="64">
        <f>+SUMIFS('nabati '!AY:AY,'nabati '!$BB:$BB,MTD!$A142)/20</f>
        <v>0</v>
      </c>
      <c r="M142" s="172">
        <f>+SUMIFS('nabati '!$BF:$BF,'nabati '!BI:BI,MTD!$A142)/6</f>
        <v>0</v>
      </c>
      <c r="N142" s="133">
        <f>+SUMIFS('nabati '!$BM:$BM,'nabati '!BP:BP,MTD!$A142)/6</f>
        <v>0</v>
      </c>
      <c r="O142" s="173">
        <f t="shared" si="18"/>
        <v>1038</v>
      </c>
      <c r="P142" s="84"/>
      <c r="Q142" s="177"/>
      <c r="R142" s="73"/>
      <c r="U142" s="524"/>
    </row>
    <row r="143" spans="1:21" s="70" customFormat="1" hidden="1" outlineLevel="1">
      <c r="A143" s="58">
        <v>631</v>
      </c>
      <c r="B143" s="167" t="s">
        <v>53</v>
      </c>
      <c r="C143" s="58" t="s">
        <v>190</v>
      </c>
      <c r="D143" s="162" t="s">
        <v>696</v>
      </c>
      <c r="E143" s="64">
        <f>+SUMIFS('nabati '!B:B,'nabati '!$E:$E,MTD!$A143)/6</f>
        <v>0</v>
      </c>
      <c r="F143" s="64">
        <f>+SUMIFS('nabati '!I:I,'nabati '!$L:$L,MTD!$A143)/6</f>
        <v>1</v>
      </c>
      <c r="G143" s="64">
        <f>+SUMIFS('nabati '!P:P,'nabati '!$S:$S,MTD!$A143)/60</f>
        <v>1</v>
      </c>
      <c r="H143" s="64">
        <f>+SUMIFS('nabati '!W:W,'nabati '!$Z:$Z,MTD!$A143)/6</f>
        <v>0</v>
      </c>
      <c r="I143" s="64">
        <f>+SUMIFS('nabati '!AD:AD,'nabati '!$AG:$AG,MTD!$A143)/60</f>
        <v>0</v>
      </c>
      <c r="J143" s="64">
        <f>+SUMIFS('nabati '!AK:AK,'nabati '!$AN:$AN,MTD!$A143)/60</f>
        <v>0</v>
      </c>
      <c r="K143" s="64">
        <f>+SUMIFS('nabati '!AR:AR,'nabati '!$AU:$AU,MTD!$A143)/60</f>
        <v>0</v>
      </c>
      <c r="L143" s="64">
        <f>+SUMIFS('nabati '!AY:AY,'nabati '!$BB:$BB,MTD!$A143)/20</f>
        <v>0</v>
      </c>
      <c r="M143" s="172">
        <f>+SUMIFS('nabati '!$BF:$BF,'nabati '!BI:BI,MTD!$A143)/6</f>
        <v>0</v>
      </c>
      <c r="N143" s="133">
        <f>+SUMIFS('nabati '!$BM:$BM,'nabati '!BP:BP,MTD!$A143)/6</f>
        <v>0</v>
      </c>
      <c r="O143" s="173">
        <f t="shared" si="18"/>
        <v>520.74</v>
      </c>
      <c r="P143" s="84"/>
      <c r="Q143" s="177"/>
      <c r="R143" s="73"/>
      <c r="U143" s="524"/>
    </row>
    <row r="144" spans="1:21" s="70" customFormat="1" hidden="1" outlineLevel="1">
      <c r="A144" s="58">
        <v>634</v>
      </c>
      <c r="B144" s="167" t="s">
        <v>53</v>
      </c>
      <c r="C144" s="58" t="s">
        <v>191</v>
      </c>
      <c r="D144" s="162" t="s">
        <v>696</v>
      </c>
      <c r="E144" s="64">
        <f>+SUMIFS('nabati '!B:B,'nabati '!$E:$E,MTD!$A144)/6</f>
        <v>0</v>
      </c>
      <c r="F144" s="64">
        <f>+SUMIFS('nabati '!I:I,'nabati '!$L:$L,MTD!$A144)/6</f>
        <v>0</v>
      </c>
      <c r="G144" s="64">
        <f>+SUMIFS('nabati '!P:P,'nabati '!$S:$S,MTD!$A144)/60</f>
        <v>0</v>
      </c>
      <c r="H144" s="64">
        <f>+SUMIFS('nabati '!W:W,'nabati '!$Z:$Z,MTD!$A144)/6</f>
        <v>0</v>
      </c>
      <c r="I144" s="64">
        <f>+SUMIFS('nabati '!AD:AD,'nabati '!$AG:$AG,MTD!$A144)/60</f>
        <v>0</v>
      </c>
      <c r="J144" s="64">
        <f>+SUMIFS('nabati '!AK:AK,'nabati '!$AN:$AN,MTD!$A144)/60</f>
        <v>0</v>
      </c>
      <c r="K144" s="64">
        <f>+SUMIFS('nabati '!AR:AR,'nabati '!$AU:$AU,MTD!$A144)/60</f>
        <v>0</v>
      </c>
      <c r="L144" s="64">
        <f>+SUMIFS('nabati '!AY:AY,'nabati '!$BB:$BB,MTD!$A144)/20</f>
        <v>0</v>
      </c>
      <c r="M144" s="172">
        <f>+SUMIFS('nabati '!$BF:$BF,'nabati '!BI:BI,MTD!$A144)/6</f>
        <v>0</v>
      </c>
      <c r="N144" s="133">
        <f>+SUMIFS('nabati '!$BM:$BM,'nabati '!BP:BP,MTD!$A144)/6</f>
        <v>0</v>
      </c>
      <c r="O144" s="173">
        <f t="shared" si="18"/>
        <v>0</v>
      </c>
      <c r="P144" s="84"/>
      <c r="Q144" s="177"/>
      <c r="R144" s="73"/>
      <c r="U144" s="524"/>
    </row>
    <row r="145" spans="1:21" s="70" customFormat="1" hidden="1" outlineLevel="1">
      <c r="A145" s="58">
        <v>635</v>
      </c>
      <c r="B145" s="167" t="s">
        <v>53</v>
      </c>
      <c r="C145" s="58" t="s">
        <v>192</v>
      </c>
      <c r="D145" s="162" t="s">
        <v>696</v>
      </c>
      <c r="E145" s="64">
        <f>+SUMIFS('nabati '!B:B,'nabati '!$E:$E,MTD!$A145)/6</f>
        <v>0</v>
      </c>
      <c r="F145" s="64">
        <f>+SUMIFS('nabati '!I:I,'nabati '!$L:$L,MTD!$A145)/6</f>
        <v>0</v>
      </c>
      <c r="G145" s="64">
        <f>+SUMIFS('nabati '!P:P,'nabati '!$S:$S,MTD!$A145)/60</f>
        <v>1</v>
      </c>
      <c r="H145" s="64">
        <f>+SUMIFS('nabati '!W:W,'nabati '!$Z:$Z,MTD!$A145)/6</f>
        <v>0</v>
      </c>
      <c r="I145" s="64">
        <f>+SUMIFS('nabati '!AD:AD,'nabati '!$AG:$AG,MTD!$A145)/60</f>
        <v>0</v>
      </c>
      <c r="J145" s="64">
        <f>+SUMIFS('nabati '!AK:AK,'nabati '!$AN:$AN,MTD!$A145)/60</f>
        <v>0</v>
      </c>
      <c r="K145" s="64">
        <f>+SUMIFS('nabati '!AR:AR,'nabati '!$AU:$AU,MTD!$A145)/60</f>
        <v>0</v>
      </c>
      <c r="L145" s="64">
        <f>+SUMIFS('nabati '!AY:AY,'nabati '!$BB:$BB,MTD!$A145)/20</f>
        <v>0</v>
      </c>
      <c r="M145" s="172">
        <f>+SUMIFS('nabati '!$BF:$BF,'nabati '!BI:BI,MTD!$A145)/6</f>
        <v>0</v>
      </c>
      <c r="N145" s="133">
        <f>+SUMIFS('nabati '!$BM:$BM,'nabati '!BP:BP,MTD!$A145)/6</f>
        <v>0</v>
      </c>
      <c r="O145" s="173">
        <f t="shared" si="18"/>
        <v>330</v>
      </c>
      <c r="P145" s="84"/>
      <c r="Q145" s="177"/>
      <c r="R145" s="73"/>
      <c r="U145" s="524"/>
    </row>
    <row r="146" spans="1:21" s="70" customFormat="1" hidden="1" outlineLevel="1">
      <c r="A146" s="58">
        <v>636</v>
      </c>
      <c r="B146" s="167" t="s">
        <v>53</v>
      </c>
      <c r="C146" s="58" t="s">
        <v>193</v>
      </c>
      <c r="D146" s="162" t="s">
        <v>696</v>
      </c>
      <c r="E146" s="64">
        <f>+SUMIFS('nabati '!B:B,'nabati '!$E:$E,MTD!$A146)/6</f>
        <v>0</v>
      </c>
      <c r="F146" s="64">
        <f>+SUMIFS('nabati '!I:I,'nabati '!$L:$L,MTD!$A146)/6</f>
        <v>0</v>
      </c>
      <c r="G146" s="64">
        <f>+SUMIFS('nabati '!P:P,'nabati '!$S:$S,MTD!$A146)/60</f>
        <v>0</v>
      </c>
      <c r="H146" s="64">
        <f>+SUMIFS('nabati '!W:W,'nabati '!$Z:$Z,MTD!$A146)/6</f>
        <v>0</v>
      </c>
      <c r="I146" s="64">
        <f>+SUMIFS('nabati '!AD:AD,'nabati '!$AG:$AG,MTD!$A146)/60</f>
        <v>0</v>
      </c>
      <c r="J146" s="64">
        <f>+SUMIFS('nabati '!AK:AK,'nabati '!$AN:$AN,MTD!$A146)/60</f>
        <v>0</v>
      </c>
      <c r="K146" s="64">
        <f>+SUMIFS('nabati '!AR:AR,'nabati '!$AU:$AU,MTD!$A146)/60</f>
        <v>0</v>
      </c>
      <c r="L146" s="64">
        <f>+SUMIFS('nabati '!AY:AY,'nabati '!$BB:$BB,MTD!$A146)/20</f>
        <v>0</v>
      </c>
      <c r="M146" s="172">
        <f>+SUMIFS('nabati '!$BF:$BF,'nabati '!BI:BI,MTD!$A146)/6</f>
        <v>0</v>
      </c>
      <c r="N146" s="133">
        <f>+SUMIFS('nabati '!$BM:$BM,'nabati '!BP:BP,MTD!$A146)/6</f>
        <v>0</v>
      </c>
      <c r="O146" s="173">
        <f t="shared" si="18"/>
        <v>0</v>
      </c>
      <c r="P146" s="84"/>
      <c r="Q146" s="177"/>
      <c r="R146" s="73"/>
      <c r="U146" s="524"/>
    </row>
    <row r="147" spans="1:21" s="70" customFormat="1" hidden="1" outlineLevel="1">
      <c r="A147" s="58">
        <v>637</v>
      </c>
      <c r="B147" s="167" t="s">
        <v>53</v>
      </c>
      <c r="C147" s="58" t="s">
        <v>194</v>
      </c>
      <c r="D147" s="162" t="s">
        <v>696</v>
      </c>
      <c r="E147" s="64">
        <f>+SUMIFS('nabati '!B:B,'nabati '!$E:$E,MTD!$A147)/6</f>
        <v>0</v>
      </c>
      <c r="F147" s="64">
        <f>+SUMIFS('nabati '!I:I,'nabati '!$L:$L,MTD!$A147)/6</f>
        <v>0</v>
      </c>
      <c r="G147" s="64">
        <f>+SUMIFS('nabati '!P:P,'nabati '!$S:$S,MTD!$A147)/60</f>
        <v>0</v>
      </c>
      <c r="H147" s="64">
        <f>+SUMIFS('nabati '!W:W,'nabati '!$Z:$Z,MTD!$A147)/6</f>
        <v>0</v>
      </c>
      <c r="I147" s="64">
        <f>+SUMIFS('nabati '!AD:AD,'nabati '!$AG:$AG,MTD!$A147)/60</f>
        <v>0</v>
      </c>
      <c r="J147" s="64">
        <f>+SUMIFS('nabati '!AK:AK,'nabati '!$AN:$AN,MTD!$A147)/60</f>
        <v>0</v>
      </c>
      <c r="K147" s="64">
        <f>+SUMIFS('nabati '!AR:AR,'nabati '!$AU:$AU,MTD!$A147)/60</f>
        <v>0</v>
      </c>
      <c r="L147" s="64">
        <f>+SUMIFS('nabati '!AY:AY,'nabati '!$BB:$BB,MTD!$A147)/20</f>
        <v>0</v>
      </c>
      <c r="M147" s="172">
        <f>+SUMIFS('nabati '!$BF:$BF,'nabati '!BI:BI,MTD!$A147)/6</f>
        <v>0</v>
      </c>
      <c r="N147" s="133">
        <f>+SUMIFS('nabati '!$BM:$BM,'nabati '!BP:BP,MTD!$A147)/6</f>
        <v>0</v>
      </c>
      <c r="O147" s="173">
        <f t="shared" si="18"/>
        <v>0</v>
      </c>
      <c r="P147" s="84"/>
      <c r="Q147" s="177"/>
      <c r="R147" s="73"/>
      <c r="U147" s="524"/>
    </row>
    <row r="148" spans="1:21" s="70" customFormat="1" hidden="1" outlineLevel="1">
      <c r="A148" s="58">
        <v>645</v>
      </c>
      <c r="B148" s="167" t="s">
        <v>53</v>
      </c>
      <c r="C148" s="58" t="s">
        <v>195</v>
      </c>
      <c r="D148" s="162" t="s">
        <v>696</v>
      </c>
      <c r="E148" s="64">
        <f>+SUMIFS('nabati '!B:B,'nabati '!$E:$E,MTD!$A148)/6</f>
        <v>3</v>
      </c>
      <c r="F148" s="64">
        <f>+SUMIFS('nabati '!I:I,'nabati '!$L:$L,MTD!$A148)/6</f>
        <v>1</v>
      </c>
      <c r="G148" s="64">
        <f>+SUMIFS('nabati '!P:P,'nabati '!$S:$S,MTD!$A148)/60</f>
        <v>1</v>
      </c>
      <c r="H148" s="64">
        <f>+SUMIFS('nabati '!W:W,'nabati '!$Z:$Z,MTD!$A148)/6</f>
        <v>0</v>
      </c>
      <c r="I148" s="64">
        <f>+SUMIFS('nabati '!AD:AD,'nabati '!$AG:$AG,MTD!$A148)/60</f>
        <v>1</v>
      </c>
      <c r="J148" s="64">
        <f>+SUMIFS('nabati '!AK:AK,'nabati '!$AN:$AN,MTD!$A148)/60</f>
        <v>0</v>
      </c>
      <c r="K148" s="64">
        <f>+SUMIFS('nabati '!AR:AR,'nabati '!$AU:$AU,MTD!$A148)/60</f>
        <v>0</v>
      </c>
      <c r="L148" s="64">
        <f>+SUMIFS('nabati '!AY:AY,'nabati '!$BB:$BB,MTD!$A148)/20</f>
        <v>0</v>
      </c>
      <c r="M148" s="172">
        <f>+SUMIFS('nabati '!$BF:$BF,'nabati '!BI:BI,MTD!$A148)/6</f>
        <v>0</v>
      </c>
      <c r="N148" s="133">
        <f>+SUMIFS('nabati '!$BM:$BM,'nabati '!BP:BP,MTD!$A148)/6</f>
        <v>0</v>
      </c>
      <c r="O148" s="173">
        <f t="shared" ref="O148:O154" si="19">+SUMPRODUCT($E$1:$N$1,E148:N148)</f>
        <v>1228.74</v>
      </c>
      <c r="P148" s="84"/>
      <c r="Q148" s="177"/>
      <c r="R148" s="73"/>
      <c r="U148" s="524"/>
    </row>
    <row r="149" spans="1:21" s="70" customFormat="1" hidden="1" outlineLevel="1">
      <c r="A149" s="58">
        <v>648</v>
      </c>
      <c r="B149" s="167" t="s">
        <v>53</v>
      </c>
      <c r="C149" s="58" t="s">
        <v>196</v>
      </c>
      <c r="D149" s="162" t="s">
        <v>696</v>
      </c>
      <c r="E149" s="64">
        <f>+SUMIFS('nabati '!B:B,'nabati '!$E:$E,MTD!$A149)/6</f>
        <v>0</v>
      </c>
      <c r="F149" s="64">
        <f>+SUMIFS('nabati '!I:I,'nabati '!$L:$L,MTD!$A149)/6</f>
        <v>4</v>
      </c>
      <c r="G149" s="64">
        <f>+SUMIFS('nabati '!P:P,'nabati '!$S:$S,MTD!$A149)/60</f>
        <v>0</v>
      </c>
      <c r="H149" s="64">
        <f>+SUMIFS('nabati '!W:W,'nabati '!$Z:$Z,MTD!$A149)/6</f>
        <v>1</v>
      </c>
      <c r="I149" s="64">
        <f>+SUMIFS('nabati '!AD:AD,'nabati '!$AG:$AG,MTD!$A149)/60</f>
        <v>0</v>
      </c>
      <c r="J149" s="64">
        <f>+SUMIFS('nabati '!AK:AK,'nabati '!$AN:$AN,MTD!$A149)/60</f>
        <v>0</v>
      </c>
      <c r="K149" s="64">
        <f>+SUMIFS('nabati '!AR:AR,'nabati '!$AU:$AU,MTD!$A149)/60</f>
        <v>0</v>
      </c>
      <c r="L149" s="64">
        <f>+SUMIFS('nabati '!AY:AY,'nabati '!$BB:$BB,MTD!$A149)/20</f>
        <v>1</v>
      </c>
      <c r="M149" s="172">
        <f>+SUMIFS('nabati '!$BF:$BF,'nabati '!BI:BI,MTD!$A149)/6</f>
        <v>0</v>
      </c>
      <c r="N149" s="133">
        <f>+SUMIFS('nabati '!$BM:$BM,'nabati '!BP:BP,MTD!$A149)/6</f>
        <v>0</v>
      </c>
      <c r="O149" s="173">
        <f t="shared" si="19"/>
        <v>1361.3600000000001</v>
      </c>
      <c r="P149" s="84"/>
      <c r="Q149" s="177"/>
      <c r="R149" s="73"/>
      <c r="U149" s="524"/>
    </row>
    <row r="150" spans="1:21" s="70" customFormat="1" hidden="1" outlineLevel="1">
      <c r="A150" s="58">
        <v>652</v>
      </c>
      <c r="B150" s="167" t="s">
        <v>53</v>
      </c>
      <c r="C150" s="58" t="s">
        <v>197</v>
      </c>
      <c r="D150" s="162" t="s">
        <v>696</v>
      </c>
      <c r="E150" s="64">
        <f>+SUMIFS('nabati '!B:B,'nabati '!$E:$E,MTD!$A150)/6</f>
        <v>0</v>
      </c>
      <c r="F150" s="64">
        <f>+SUMIFS('nabati '!I:I,'nabati '!$L:$L,MTD!$A150)/6</f>
        <v>0</v>
      </c>
      <c r="G150" s="64">
        <f>+SUMIFS('nabati '!P:P,'nabati '!$S:$S,MTD!$A150)/60</f>
        <v>0</v>
      </c>
      <c r="H150" s="64">
        <f>+SUMIFS('nabati '!W:W,'nabati '!$Z:$Z,MTD!$A150)/6</f>
        <v>0</v>
      </c>
      <c r="I150" s="64">
        <f>+SUMIFS('nabati '!AD:AD,'nabati '!$AG:$AG,MTD!$A150)/60</f>
        <v>0</v>
      </c>
      <c r="J150" s="64">
        <f>+SUMIFS('nabati '!AK:AK,'nabati '!$AN:$AN,MTD!$A150)/60</f>
        <v>0</v>
      </c>
      <c r="K150" s="64">
        <f>+SUMIFS('nabati '!AR:AR,'nabati '!$AU:$AU,MTD!$A150)/60</f>
        <v>0</v>
      </c>
      <c r="L150" s="64">
        <f>+SUMIFS('nabati '!AY:AY,'nabati '!$BB:$BB,MTD!$A150)/20</f>
        <v>0</v>
      </c>
      <c r="M150" s="172">
        <f>+SUMIFS('nabati '!$BF:$BF,'nabati '!BI:BI,MTD!$A150)/6</f>
        <v>0</v>
      </c>
      <c r="N150" s="133">
        <f>+SUMIFS('nabati '!$BM:$BM,'nabati '!BP:BP,MTD!$A150)/6</f>
        <v>0</v>
      </c>
      <c r="O150" s="173">
        <f t="shared" si="19"/>
        <v>0</v>
      </c>
      <c r="P150" s="84"/>
      <c r="Q150" s="177"/>
      <c r="R150" s="73"/>
      <c r="U150" s="524"/>
    </row>
    <row r="151" spans="1:21" s="70" customFormat="1" hidden="1" outlineLevel="1">
      <c r="A151" s="58">
        <v>654</v>
      </c>
      <c r="B151" s="167" t="s">
        <v>53</v>
      </c>
      <c r="C151" s="58" t="s">
        <v>198</v>
      </c>
      <c r="D151" s="162" t="s">
        <v>696</v>
      </c>
      <c r="E151" s="64">
        <f>+SUMIFS('nabati '!B:B,'nabati '!$E:$E,MTD!$A151)/6</f>
        <v>1</v>
      </c>
      <c r="F151" s="64">
        <f>+SUMIFS('nabati '!I:I,'nabati '!$L:$L,MTD!$A151)/6</f>
        <v>3</v>
      </c>
      <c r="G151" s="64">
        <f>+SUMIFS('nabati '!P:P,'nabati '!$S:$S,MTD!$A151)/60</f>
        <v>1</v>
      </c>
      <c r="H151" s="64">
        <f>+SUMIFS('nabati '!W:W,'nabati '!$Z:$Z,MTD!$A151)/6</f>
        <v>0</v>
      </c>
      <c r="I151" s="64">
        <f>+SUMIFS('nabati '!AD:AD,'nabati '!$AG:$AG,MTD!$A151)/60</f>
        <v>0</v>
      </c>
      <c r="J151" s="64">
        <f>+SUMIFS('nabati '!AK:AK,'nabati '!$AN:$AN,MTD!$A151)/60</f>
        <v>0</v>
      </c>
      <c r="K151" s="64">
        <f>+SUMIFS('nabati '!AR:AR,'nabati '!$AU:$AU,MTD!$A151)/60</f>
        <v>0</v>
      </c>
      <c r="L151" s="64">
        <f>+SUMIFS('nabati '!AY:AY,'nabati '!$BB:$BB,MTD!$A151)/20</f>
        <v>0</v>
      </c>
      <c r="M151" s="172">
        <f>+SUMIFS('nabati '!$BF:$BF,'nabati '!BI:BI,MTD!$A151)/6</f>
        <v>0</v>
      </c>
      <c r="N151" s="133">
        <f>+SUMIFS('nabati '!$BM:$BM,'nabati '!BP:BP,MTD!$A151)/6</f>
        <v>0</v>
      </c>
      <c r="O151" s="173">
        <f t="shared" si="19"/>
        <v>1028.22</v>
      </c>
      <c r="P151" s="84"/>
      <c r="Q151" s="177"/>
      <c r="R151" s="73"/>
      <c r="U151" s="524"/>
    </row>
    <row r="152" spans="1:21" s="70" customFormat="1" hidden="1" outlineLevel="1">
      <c r="A152" s="58">
        <v>655</v>
      </c>
      <c r="B152" s="167" t="s">
        <v>53</v>
      </c>
      <c r="C152" s="58" t="s">
        <v>199</v>
      </c>
      <c r="D152" s="162" t="s">
        <v>696</v>
      </c>
      <c r="E152" s="64">
        <f>+SUMIFS('nabati '!B:B,'nabati '!$E:$E,MTD!$A152)/6</f>
        <v>0</v>
      </c>
      <c r="F152" s="64">
        <f>+SUMIFS('nabati '!I:I,'nabati '!$L:$L,MTD!$A152)/6</f>
        <v>2</v>
      </c>
      <c r="G152" s="64">
        <f>+SUMIFS('nabati '!P:P,'nabati '!$S:$S,MTD!$A152)/60</f>
        <v>1</v>
      </c>
      <c r="H152" s="64">
        <f>+SUMIFS('nabati '!W:W,'nabati '!$Z:$Z,MTD!$A152)/6</f>
        <v>0</v>
      </c>
      <c r="I152" s="64">
        <f>+SUMIFS('nabati '!AD:AD,'nabati '!$AG:$AG,MTD!$A152)/60</f>
        <v>0</v>
      </c>
      <c r="J152" s="64">
        <f>+SUMIFS('nabati '!AK:AK,'nabati '!$AN:$AN,MTD!$A152)/60</f>
        <v>0</v>
      </c>
      <c r="K152" s="64">
        <f>+SUMIFS('nabati '!AR:AR,'nabati '!$AU:$AU,MTD!$A152)/60</f>
        <v>0</v>
      </c>
      <c r="L152" s="64">
        <f>+SUMIFS('nabati '!AY:AY,'nabati '!$BB:$BB,MTD!$A152)/20</f>
        <v>0</v>
      </c>
      <c r="M152" s="172">
        <f>+SUMIFS('nabati '!$BF:$BF,'nabati '!BI:BI,MTD!$A152)/6</f>
        <v>0</v>
      </c>
      <c r="N152" s="133">
        <f>+SUMIFS('nabati '!$BM:$BM,'nabati '!BP:BP,MTD!$A152)/6</f>
        <v>0</v>
      </c>
      <c r="O152" s="173">
        <f t="shared" si="19"/>
        <v>711.48</v>
      </c>
      <c r="P152" s="84"/>
      <c r="Q152" s="177"/>
      <c r="R152" s="73"/>
      <c r="U152" s="524"/>
    </row>
    <row r="153" spans="1:21" s="70" customFormat="1" hidden="1" outlineLevel="1">
      <c r="A153" s="58">
        <v>658</v>
      </c>
      <c r="B153" s="167" t="s">
        <v>53</v>
      </c>
      <c r="C153" s="58" t="s">
        <v>200</v>
      </c>
      <c r="D153" s="162" t="s">
        <v>696</v>
      </c>
      <c r="E153" s="64">
        <f>+SUMIFS('nabati '!B:B,'nabati '!$E:$E,MTD!$A153)/6</f>
        <v>5</v>
      </c>
      <c r="F153" s="64">
        <f>+SUMIFS('nabati '!I:I,'nabati '!$L:$L,MTD!$A153)/6</f>
        <v>5</v>
      </c>
      <c r="G153" s="64">
        <f>+SUMIFS('nabati '!P:P,'nabati '!$S:$S,MTD!$A153)/60</f>
        <v>0</v>
      </c>
      <c r="H153" s="64">
        <f>+SUMIFS('nabati '!W:W,'nabati '!$Z:$Z,MTD!$A153)/6</f>
        <v>0</v>
      </c>
      <c r="I153" s="64">
        <f>+SUMIFS('nabati '!AD:AD,'nabati '!$AG:$AG,MTD!$A153)/60</f>
        <v>0</v>
      </c>
      <c r="J153" s="64">
        <f>+SUMIFS('nabati '!AK:AK,'nabati '!$AN:$AN,MTD!$A153)/60</f>
        <v>0</v>
      </c>
      <c r="K153" s="64">
        <f>+SUMIFS('nabati '!AR:AR,'nabati '!$AU:$AU,MTD!$A153)/60</f>
        <v>0</v>
      </c>
      <c r="L153" s="64">
        <f>+SUMIFS('nabati '!AY:AY,'nabati '!$BB:$BB,MTD!$A153)/20</f>
        <v>0</v>
      </c>
      <c r="M153" s="172">
        <f>+SUMIFS('nabati '!$BF:$BF,'nabati '!BI:BI,MTD!$A153)/6</f>
        <v>0</v>
      </c>
      <c r="N153" s="133">
        <f>+SUMIFS('nabati '!$BM:$BM,'nabati '!BP:BP,MTD!$A153)/6</f>
        <v>0</v>
      </c>
      <c r="O153" s="173">
        <f t="shared" si="19"/>
        <v>1583.7</v>
      </c>
      <c r="P153" s="84"/>
      <c r="Q153" s="177"/>
      <c r="R153" s="73"/>
      <c r="U153" s="524"/>
    </row>
    <row r="154" spans="1:21" s="70" customFormat="1" hidden="1" outlineLevel="1">
      <c r="A154" s="58">
        <v>659</v>
      </c>
      <c r="B154" s="167" t="s">
        <v>53</v>
      </c>
      <c r="C154" s="58" t="s">
        <v>201</v>
      </c>
      <c r="D154" s="162" t="s">
        <v>696</v>
      </c>
      <c r="E154" s="64">
        <f>+SUMIFS('nabati '!B:B,'nabati '!$E:$E,MTD!$A154)/6</f>
        <v>1</v>
      </c>
      <c r="F154" s="64">
        <f>+SUMIFS('nabati '!I:I,'nabati '!$L:$L,MTD!$A154)/6</f>
        <v>1</v>
      </c>
      <c r="G154" s="64">
        <f>+SUMIFS('nabati '!P:P,'nabati '!$S:$S,MTD!$A154)/60</f>
        <v>0</v>
      </c>
      <c r="H154" s="64">
        <f>+SUMIFS('nabati '!W:W,'nabati '!$Z:$Z,MTD!$A154)/6</f>
        <v>0</v>
      </c>
      <c r="I154" s="64">
        <f>+SUMIFS('nabati '!AD:AD,'nabati '!$AG:$AG,MTD!$A154)/60</f>
        <v>0</v>
      </c>
      <c r="J154" s="64">
        <f>+SUMIFS('nabati '!AK:AK,'nabati '!$AN:$AN,MTD!$A154)/60</f>
        <v>0</v>
      </c>
      <c r="K154" s="64">
        <f>+SUMIFS('nabati '!AR:AR,'nabati '!$AU:$AU,MTD!$A154)/60</f>
        <v>0</v>
      </c>
      <c r="L154" s="64">
        <f>+SUMIFS('nabati '!AY:AY,'nabati '!$BB:$BB,MTD!$A154)/20</f>
        <v>0</v>
      </c>
      <c r="M154" s="172">
        <f>+SUMIFS('nabati '!$BF:$BF,'nabati '!BI:BI,MTD!$A154)/6</f>
        <v>0</v>
      </c>
      <c r="N154" s="133">
        <f>+SUMIFS('nabati '!$BM:$BM,'nabati '!BP:BP,MTD!$A154)/6</f>
        <v>0</v>
      </c>
      <c r="O154" s="173">
        <f t="shared" si="19"/>
        <v>316.74</v>
      </c>
      <c r="P154" s="84"/>
      <c r="Q154" s="177"/>
      <c r="R154" s="73"/>
      <c r="U154" s="524"/>
    </row>
    <row r="155" spans="1:21" s="70" customFormat="1" hidden="1" outlineLevel="1">
      <c r="A155" s="58">
        <v>674</v>
      </c>
      <c r="B155" s="167" t="s">
        <v>53</v>
      </c>
      <c r="C155" s="58" t="s">
        <v>202</v>
      </c>
      <c r="D155" s="162" t="s">
        <v>696</v>
      </c>
      <c r="E155" s="64">
        <f>+SUMIFS('nabati '!B:B,'nabati '!$E:$E,MTD!$A155)/6</f>
        <v>2</v>
      </c>
      <c r="F155" s="64">
        <f>+SUMIFS('nabati '!I:I,'nabati '!$L:$L,MTD!$A155)/6</f>
        <v>0</v>
      </c>
      <c r="G155" s="64">
        <f>+SUMIFS('nabati '!P:P,'nabati '!$S:$S,MTD!$A155)/60</f>
        <v>0</v>
      </c>
      <c r="H155" s="64">
        <f>+SUMIFS('nabati '!W:W,'nabati '!$Z:$Z,MTD!$A155)/6</f>
        <v>0</v>
      </c>
      <c r="I155" s="64">
        <f>+SUMIFS('nabati '!AD:AD,'nabati '!$AG:$AG,MTD!$A155)/60</f>
        <v>0</v>
      </c>
      <c r="J155" s="64">
        <f>+SUMIFS('nabati '!AK:AK,'nabati '!$AN:$AN,MTD!$A155)/60</f>
        <v>0</v>
      </c>
      <c r="K155" s="64">
        <f>+SUMIFS('nabati '!AR:AR,'nabati '!$AU:$AU,MTD!$A155)/60</f>
        <v>0</v>
      </c>
      <c r="L155" s="64">
        <f>+SUMIFS('nabati '!AY:AY,'nabati '!$BB:$BB,MTD!$A155)/20</f>
        <v>0</v>
      </c>
      <c r="M155" s="172">
        <f>+SUMIFS('nabati '!$BF:$BF,'nabati '!BI:BI,MTD!$A155)/6</f>
        <v>0</v>
      </c>
      <c r="N155" s="133">
        <f>+SUMIFS('nabati '!$BM:$BM,'nabati '!BP:BP,MTD!$A155)/6</f>
        <v>0</v>
      </c>
      <c r="O155" s="173">
        <f t="shared" ref="O155:O171" si="20">+SUMPRODUCT($E$1:$N$1,E155:N155)</f>
        <v>252</v>
      </c>
      <c r="P155" s="84"/>
      <c r="Q155" s="177"/>
      <c r="R155" s="73"/>
      <c r="U155" s="524"/>
    </row>
    <row r="156" spans="1:21" s="70" customFormat="1" hidden="1" outlineLevel="1">
      <c r="A156" s="58">
        <v>683</v>
      </c>
      <c r="B156" s="167" t="s">
        <v>53</v>
      </c>
      <c r="C156" s="58" t="s">
        <v>203</v>
      </c>
      <c r="D156" s="162" t="s">
        <v>696</v>
      </c>
      <c r="E156" s="64">
        <f>+SUMIFS('nabati '!B:B,'nabati '!$E:$E,MTD!$A156)/6</f>
        <v>0</v>
      </c>
      <c r="F156" s="64">
        <f>+SUMIFS('nabati '!I:I,'nabati '!$L:$L,MTD!$A156)/6</f>
        <v>0</v>
      </c>
      <c r="G156" s="64">
        <f>+SUMIFS('nabati '!P:P,'nabati '!$S:$S,MTD!$A156)/60</f>
        <v>0</v>
      </c>
      <c r="H156" s="64">
        <f>+SUMIFS('nabati '!W:W,'nabati '!$Z:$Z,MTD!$A156)/6</f>
        <v>0</v>
      </c>
      <c r="I156" s="64">
        <f>+SUMIFS('nabati '!AD:AD,'nabati '!$AG:$AG,MTD!$A156)/60</f>
        <v>0</v>
      </c>
      <c r="J156" s="64">
        <f>+SUMIFS('nabati '!AK:AK,'nabati '!$AN:$AN,MTD!$A156)/60</f>
        <v>0</v>
      </c>
      <c r="K156" s="64">
        <f>+SUMIFS('nabati '!AR:AR,'nabati '!$AU:$AU,MTD!$A156)/60</f>
        <v>0</v>
      </c>
      <c r="L156" s="64">
        <f>+SUMIFS('nabati '!AY:AY,'nabati '!$BB:$BB,MTD!$A156)/20</f>
        <v>0</v>
      </c>
      <c r="M156" s="172">
        <f>+SUMIFS('nabati '!$BF:$BF,'nabati '!BI:BI,MTD!$A156)/6</f>
        <v>0</v>
      </c>
      <c r="N156" s="133">
        <f>+SUMIFS('nabati '!$BM:$BM,'nabati '!BP:BP,MTD!$A156)/6</f>
        <v>0</v>
      </c>
      <c r="O156" s="173">
        <f t="shared" si="20"/>
        <v>0</v>
      </c>
      <c r="P156" s="84"/>
      <c r="Q156" s="177"/>
      <c r="R156" s="73"/>
      <c r="U156" s="524"/>
    </row>
    <row r="157" spans="1:21" s="70" customFormat="1" hidden="1" outlineLevel="1">
      <c r="A157" s="58">
        <v>688</v>
      </c>
      <c r="B157" s="167" t="s">
        <v>53</v>
      </c>
      <c r="C157" s="58" t="s">
        <v>204</v>
      </c>
      <c r="D157" s="162" t="s">
        <v>696</v>
      </c>
      <c r="E157" s="64">
        <f>+SUMIFS('nabati '!B:B,'nabati '!$E:$E,MTD!$A157)/6</f>
        <v>2</v>
      </c>
      <c r="F157" s="64">
        <f>+SUMIFS('nabati '!I:I,'nabati '!$L:$L,MTD!$A157)/6</f>
        <v>2</v>
      </c>
      <c r="G157" s="64">
        <f>+SUMIFS('nabati '!P:P,'nabati '!$S:$S,MTD!$A157)/60</f>
        <v>0</v>
      </c>
      <c r="H157" s="64">
        <f>+SUMIFS('nabati '!W:W,'nabati '!$Z:$Z,MTD!$A157)/6</f>
        <v>0</v>
      </c>
      <c r="I157" s="64">
        <f>+SUMIFS('nabati '!AD:AD,'nabati '!$AG:$AG,MTD!$A157)/60</f>
        <v>0</v>
      </c>
      <c r="J157" s="64">
        <f>+SUMIFS('nabati '!AK:AK,'nabati '!$AN:$AN,MTD!$A157)/60</f>
        <v>0</v>
      </c>
      <c r="K157" s="64">
        <f>+SUMIFS('nabati '!AR:AR,'nabati '!$AU:$AU,MTD!$A157)/60</f>
        <v>0</v>
      </c>
      <c r="L157" s="64">
        <f>+SUMIFS('nabati '!AY:AY,'nabati '!$BB:$BB,MTD!$A157)/20</f>
        <v>0</v>
      </c>
      <c r="M157" s="172">
        <f>+SUMIFS('nabati '!$BF:$BF,'nabati '!BI:BI,MTD!$A157)/6</f>
        <v>0</v>
      </c>
      <c r="N157" s="133">
        <f>+SUMIFS('nabati '!$BM:$BM,'nabati '!BP:BP,MTD!$A157)/6</f>
        <v>0</v>
      </c>
      <c r="O157" s="173">
        <f t="shared" si="20"/>
        <v>633.48</v>
      </c>
      <c r="P157" s="84"/>
      <c r="Q157" s="177"/>
      <c r="R157" s="73"/>
      <c r="U157" s="524"/>
    </row>
    <row r="158" spans="1:21" s="70" customFormat="1" hidden="1" outlineLevel="1">
      <c r="A158" s="58">
        <v>689</v>
      </c>
      <c r="B158" s="167" t="s">
        <v>53</v>
      </c>
      <c r="C158" s="58" t="s">
        <v>205</v>
      </c>
      <c r="D158" s="162" t="s">
        <v>696</v>
      </c>
      <c r="E158" s="64">
        <f>+SUMIFS('nabati '!B:B,'nabati '!$E:$E,MTD!$A158)/6</f>
        <v>0</v>
      </c>
      <c r="F158" s="64">
        <f>+SUMIFS('nabati '!I:I,'nabati '!$L:$L,MTD!$A158)/6</f>
        <v>0</v>
      </c>
      <c r="G158" s="64">
        <f>+SUMIFS('nabati '!P:P,'nabati '!$S:$S,MTD!$A158)/60</f>
        <v>0</v>
      </c>
      <c r="H158" s="64">
        <f>+SUMIFS('nabati '!W:W,'nabati '!$Z:$Z,MTD!$A158)/6</f>
        <v>0</v>
      </c>
      <c r="I158" s="64">
        <f>+SUMIFS('nabati '!AD:AD,'nabati '!$AG:$AG,MTD!$A158)/60</f>
        <v>0</v>
      </c>
      <c r="J158" s="64">
        <f>+SUMIFS('nabati '!AK:AK,'nabati '!$AN:$AN,MTD!$A158)/60</f>
        <v>0</v>
      </c>
      <c r="K158" s="64">
        <f>+SUMIFS('nabati '!AR:AR,'nabati '!$AU:$AU,MTD!$A158)/60</f>
        <v>0</v>
      </c>
      <c r="L158" s="64">
        <f>+SUMIFS('nabati '!AY:AY,'nabati '!$BB:$BB,MTD!$A158)/20</f>
        <v>0</v>
      </c>
      <c r="M158" s="172">
        <f>+SUMIFS('nabati '!$BF:$BF,'nabati '!BI:BI,MTD!$A158)/6</f>
        <v>0</v>
      </c>
      <c r="N158" s="133">
        <f>+SUMIFS('nabati '!$BM:$BM,'nabati '!BP:BP,MTD!$A158)/6</f>
        <v>0</v>
      </c>
      <c r="O158" s="173">
        <f t="shared" si="20"/>
        <v>0</v>
      </c>
      <c r="P158" s="84"/>
      <c r="Q158" s="177"/>
      <c r="R158" s="73"/>
      <c r="U158" s="524"/>
    </row>
    <row r="159" spans="1:21" s="70" customFormat="1" hidden="1" outlineLevel="1">
      <c r="A159" s="58">
        <v>693</v>
      </c>
      <c r="B159" s="167" t="s">
        <v>53</v>
      </c>
      <c r="C159" s="58" t="s">
        <v>206</v>
      </c>
      <c r="D159" s="162" t="s">
        <v>696</v>
      </c>
      <c r="E159" s="64">
        <f>+SUMIFS('nabati '!B:B,'nabati '!$E:$E,MTD!$A159)/6</f>
        <v>2</v>
      </c>
      <c r="F159" s="64">
        <f>+SUMIFS('nabati '!I:I,'nabati '!$L:$L,MTD!$A159)/6</f>
        <v>2</v>
      </c>
      <c r="G159" s="64">
        <f>+SUMIFS('nabati '!P:P,'nabati '!$S:$S,MTD!$A159)/60</f>
        <v>2</v>
      </c>
      <c r="H159" s="64">
        <f>+SUMIFS('nabati '!W:W,'nabati '!$Z:$Z,MTD!$A159)/6</f>
        <v>1</v>
      </c>
      <c r="I159" s="64">
        <f>+SUMIFS('nabati '!AD:AD,'nabati '!$AG:$AG,MTD!$A159)/60</f>
        <v>0</v>
      </c>
      <c r="J159" s="64">
        <f>+SUMIFS('nabati '!AK:AK,'nabati '!$AN:$AN,MTD!$A159)/60</f>
        <v>0</v>
      </c>
      <c r="K159" s="64">
        <f>+SUMIFS('nabati '!AR:AR,'nabati '!$AU:$AU,MTD!$A159)/60</f>
        <v>0</v>
      </c>
      <c r="L159" s="64">
        <f>+SUMIFS('nabati '!AY:AY,'nabati '!$BB:$BB,MTD!$A159)/20</f>
        <v>1</v>
      </c>
      <c r="M159" s="172">
        <f>+SUMIFS('nabati '!$BF:$BF,'nabati '!BI:BI,MTD!$A159)/6</f>
        <v>0</v>
      </c>
      <c r="N159" s="133">
        <f>+SUMIFS('nabati '!$BM:$BM,'nabati '!BP:BP,MTD!$A159)/6</f>
        <v>0</v>
      </c>
      <c r="O159" s="173">
        <f t="shared" si="20"/>
        <v>1891.88</v>
      </c>
      <c r="P159" s="84"/>
      <c r="Q159" s="177"/>
      <c r="R159" s="73"/>
      <c r="U159" s="524"/>
    </row>
    <row r="160" spans="1:21" s="70" customFormat="1" hidden="1" outlineLevel="1">
      <c r="A160" s="58">
        <v>2006</v>
      </c>
      <c r="B160" s="167" t="s">
        <v>53</v>
      </c>
      <c r="C160" s="58" t="s">
        <v>207</v>
      </c>
      <c r="D160" s="162" t="s">
        <v>696</v>
      </c>
      <c r="E160" s="64">
        <f>+SUMIFS('nabati '!B:B,'nabati '!$E:$E,MTD!$A160)/6</f>
        <v>0</v>
      </c>
      <c r="F160" s="64">
        <f>+SUMIFS('nabati '!I:I,'nabati '!$L:$L,MTD!$A160)/6</f>
        <v>5</v>
      </c>
      <c r="G160" s="64">
        <f>+SUMIFS('nabati '!P:P,'nabati '!$S:$S,MTD!$A160)/60</f>
        <v>1</v>
      </c>
      <c r="H160" s="64">
        <f>+SUMIFS('nabati '!W:W,'nabati '!$Z:$Z,MTD!$A160)/6</f>
        <v>0</v>
      </c>
      <c r="I160" s="64">
        <f>+SUMIFS('nabati '!AD:AD,'nabati '!$AG:$AG,MTD!$A160)/60</f>
        <v>0</v>
      </c>
      <c r="J160" s="64">
        <f>+SUMIFS('nabati '!AK:AK,'nabati '!$AN:$AN,MTD!$A160)/60</f>
        <v>0</v>
      </c>
      <c r="K160" s="64">
        <f>+SUMIFS('nabati '!AR:AR,'nabati '!$AU:$AU,MTD!$A160)/60</f>
        <v>0</v>
      </c>
      <c r="L160" s="64">
        <f>+SUMIFS('nabati '!AY:AY,'nabati '!$BB:$BB,MTD!$A160)/20</f>
        <v>0</v>
      </c>
      <c r="M160" s="172">
        <f>+SUMIFS('nabati '!$BF:$BF,'nabati '!BI:BI,MTD!$A160)/6</f>
        <v>0</v>
      </c>
      <c r="N160" s="133">
        <f>+SUMIFS('nabati '!$BM:$BM,'nabati '!BP:BP,MTD!$A160)/6</f>
        <v>0</v>
      </c>
      <c r="O160" s="173">
        <f t="shared" si="20"/>
        <v>1283.7</v>
      </c>
      <c r="P160" s="84"/>
      <c r="Q160" s="177"/>
      <c r="R160" s="73"/>
      <c r="U160" s="524"/>
    </row>
    <row r="161" spans="1:21" s="70" customFormat="1" hidden="1" outlineLevel="1">
      <c r="A161" s="58">
        <v>2009</v>
      </c>
      <c r="B161" s="167" t="s">
        <v>53</v>
      </c>
      <c r="C161" s="58" t="s">
        <v>208</v>
      </c>
      <c r="D161" s="162" t="s">
        <v>696</v>
      </c>
      <c r="E161" s="64">
        <f>+SUMIFS('nabati '!B:B,'nabati '!$E:$E,MTD!$A161)/6</f>
        <v>1</v>
      </c>
      <c r="F161" s="64">
        <f>+SUMIFS('nabati '!I:I,'nabati '!$L:$L,MTD!$A161)/6</f>
        <v>1</v>
      </c>
      <c r="G161" s="64">
        <f>+SUMIFS('nabati '!P:P,'nabati '!$S:$S,MTD!$A161)/60</f>
        <v>1</v>
      </c>
      <c r="H161" s="64">
        <f>+SUMIFS('nabati '!W:W,'nabati '!$Z:$Z,MTD!$A161)/6</f>
        <v>0</v>
      </c>
      <c r="I161" s="64">
        <f>+SUMIFS('nabati '!AD:AD,'nabati '!$AG:$AG,MTD!$A161)/60</f>
        <v>0</v>
      </c>
      <c r="J161" s="64">
        <f>+SUMIFS('nabati '!AK:AK,'nabati '!$AN:$AN,MTD!$A161)/60</f>
        <v>0</v>
      </c>
      <c r="K161" s="64">
        <f>+SUMIFS('nabati '!AR:AR,'nabati '!$AU:$AU,MTD!$A161)/60</f>
        <v>0</v>
      </c>
      <c r="L161" s="64">
        <f>+SUMIFS('nabati '!AY:AY,'nabati '!$BB:$BB,MTD!$A161)/20</f>
        <v>0</v>
      </c>
      <c r="M161" s="172">
        <f>+SUMIFS('nabati '!$BF:$BF,'nabati '!BI:BI,MTD!$A161)/6</f>
        <v>0</v>
      </c>
      <c r="N161" s="133">
        <f>+SUMIFS('nabati '!$BM:$BM,'nabati '!BP:BP,MTD!$A161)/6</f>
        <v>0</v>
      </c>
      <c r="O161" s="173">
        <f t="shared" si="20"/>
        <v>646.74</v>
      </c>
      <c r="P161" s="84"/>
      <c r="Q161" s="177"/>
      <c r="R161" s="73"/>
      <c r="U161" s="524"/>
    </row>
    <row r="162" spans="1:21" s="70" customFormat="1" hidden="1" outlineLevel="1">
      <c r="A162" s="58">
        <v>2023</v>
      </c>
      <c r="B162" s="167" t="s">
        <v>53</v>
      </c>
      <c r="C162" s="58" t="s">
        <v>209</v>
      </c>
      <c r="D162" s="162" t="s">
        <v>696</v>
      </c>
      <c r="E162" s="64">
        <f>+SUMIFS('nabati '!B:B,'nabati '!$E:$E,MTD!$A162)/6</f>
        <v>1</v>
      </c>
      <c r="F162" s="64">
        <f>+SUMIFS('nabati '!I:I,'nabati '!$L:$L,MTD!$A162)/6</f>
        <v>1</v>
      </c>
      <c r="G162" s="64">
        <f>+SUMIFS('nabati '!P:P,'nabati '!$S:$S,MTD!$A162)/60</f>
        <v>1</v>
      </c>
      <c r="H162" s="64">
        <f>+SUMIFS('nabati '!W:W,'nabati '!$Z:$Z,MTD!$A162)/6</f>
        <v>0</v>
      </c>
      <c r="I162" s="64">
        <f>+SUMIFS('nabati '!AD:AD,'nabati '!$AG:$AG,MTD!$A162)/60</f>
        <v>0</v>
      </c>
      <c r="J162" s="64">
        <f>+SUMIFS('nabati '!AK:AK,'nabati '!$AN:$AN,MTD!$A162)/60</f>
        <v>0</v>
      </c>
      <c r="K162" s="64">
        <f>+SUMIFS('nabati '!AR:AR,'nabati '!$AU:$AU,MTD!$A162)/60</f>
        <v>0</v>
      </c>
      <c r="L162" s="64">
        <f>+SUMIFS('nabati '!AY:AY,'nabati '!$BB:$BB,MTD!$A162)/20</f>
        <v>0</v>
      </c>
      <c r="M162" s="172">
        <f>+SUMIFS('nabati '!$BF:$BF,'nabati '!BI:BI,MTD!$A162)/6</f>
        <v>0</v>
      </c>
      <c r="N162" s="133">
        <f>+SUMIFS('nabati '!$BM:$BM,'nabati '!BP:BP,MTD!$A162)/6</f>
        <v>0</v>
      </c>
      <c r="O162" s="173">
        <f t="shared" si="20"/>
        <v>646.74</v>
      </c>
      <c r="P162" s="84"/>
      <c r="Q162" s="177"/>
      <c r="R162" s="73"/>
      <c r="U162" s="524"/>
    </row>
    <row r="163" spans="1:21" s="70" customFormat="1" hidden="1" outlineLevel="1">
      <c r="A163" s="58">
        <v>2021</v>
      </c>
      <c r="B163" s="167" t="s">
        <v>53</v>
      </c>
      <c r="C163" s="58" t="s">
        <v>210</v>
      </c>
      <c r="D163" s="162" t="s">
        <v>696</v>
      </c>
      <c r="E163" s="64">
        <f>+SUMIFS('nabati '!B:B,'nabati '!$E:$E,MTD!$A163)/6</f>
        <v>0</v>
      </c>
      <c r="F163" s="64">
        <f>+SUMIFS('nabati '!I:I,'nabati '!$L:$L,MTD!$A163)/6</f>
        <v>0</v>
      </c>
      <c r="G163" s="64">
        <f>+SUMIFS('nabati '!P:P,'nabati '!$S:$S,MTD!$A163)/60</f>
        <v>0</v>
      </c>
      <c r="H163" s="64">
        <f>+SUMIFS('nabati '!W:W,'nabati '!$Z:$Z,MTD!$A163)/6</f>
        <v>0</v>
      </c>
      <c r="I163" s="64">
        <f>+SUMIFS('nabati '!AD:AD,'nabati '!$AG:$AG,MTD!$A163)/60</f>
        <v>0</v>
      </c>
      <c r="J163" s="64">
        <f>+SUMIFS('nabati '!AK:AK,'nabati '!$AN:$AN,MTD!$A163)/60</f>
        <v>0</v>
      </c>
      <c r="K163" s="64">
        <f>+SUMIFS('nabati '!AR:AR,'nabati '!$AU:$AU,MTD!$A163)/60</f>
        <v>0</v>
      </c>
      <c r="L163" s="64">
        <f>+SUMIFS('nabati '!AY:AY,'nabati '!$BB:$BB,MTD!$A163)/20</f>
        <v>0</v>
      </c>
      <c r="M163" s="172">
        <f>+SUMIFS('nabati '!$BF:$BF,'nabati '!BI:BI,MTD!$A163)/6</f>
        <v>0</v>
      </c>
      <c r="N163" s="133">
        <f>+SUMIFS('nabati '!$BM:$BM,'nabati '!BP:BP,MTD!$A163)/6</f>
        <v>0</v>
      </c>
      <c r="O163" s="173">
        <f t="shared" si="20"/>
        <v>0</v>
      </c>
      <c r="P163" s="84"/>
      <c r="Q163" s="177"/>
      <c r="R163" s="73"/>
      <c r="U163" s="524"/>
    </row>
    <row r="164" spans="1:21" s="70" customFormat="1" hidden="1" outlineLevel="1">
      <c r="A164" s="58">
        <v>2027</v>
      </c>
      <c r="B164" s="167" t="s">
        <v>53</v>
      </c>
      <c r="C164" s="58" t="s">
        <v>211</v>
      </c>
      <c r="D164" s="162" t="s">
        <v>696</v>
      </c>
      <c r="E164" s="64">
        <f>+SUMIFS('nabati '!B:B,'nabati '!$E:$E,MTD!$A164)/6</f>
        <v>1</v>
      </c>
      <c r="F164" s="64">
        <f>+SUMIFS('nabati '!I:I,'nabati '!$L:$L,MTD!$A164)/6</f>
        <v>1</v>
      </c>
      <c r="G164" s="64">
        <f>+SUMIFS('nabati '!P:P,'nabati '!$S:$S,MTD!$A164)/60</f>
        <v>1</v>
      </c>
      <c r="H164" s="64">
        <f>+SUMIFS('nabati '!W:W,'nabati '!$Z:$Z,MTD!$A164)/6</f>
        <v>1</v>
      </c>
      <c r="I164" s="64">
        <f>+SUMIFS('nabati '!AD:AD,'nabati '!$AG:$AG,MTD!$A164)/60</f>
        <v>0</v>
      </c>
      <c r="J164" s="64">
        <f>+SUMIFS('nabati '!AK:AK,'nabati '!$AN:$AN,MTD!$A164)/60</f>
        <v>0</v>
      </c>
      <c r="K164" s="64">
        <f>+SUMIFS('nabati '!AR:AR,'nabati '!$AU:$AU,MTD!$A164)/60</f>
        <v>0</v>
      </c>
      <c r="L164" s="64">
        <f>+SUMIFS('nabati '!AY:AY,'nabati '!$BB:$BB,MTD!$A164)/20</f>
        <v>1</v>
      </c>
      <c r="M164" s="172">
        <f>+SUMIFS('nabati '!$BF:$BF,'nabati '!BI:BI,MTD!$A164)/6</f>
        <v>0</v>
      </c>
      <c r="N164" s="133">
        <f>+SUMIFS('nabati '!$BM:$BM,'nabati '!BP:BP,MTD!$A164)/6</f>
        <v>0</v>
      </c>
      <c r="O164" s="173">
        <f t="shared" si="20"/>
        <v>1245.1399999999999</v>
      </c>
      <c r="P164" s="84"/>
      <c r="Q164" s="177"/>
      <c r="R164" s="73"/>
      <c r="U164" s="524"/>
    </row>
    <row r="165" spans="1:21" s="70" customFormat="1" hidden="1" outlineLevel="1">
      <c r="A165" s="58">
        <v>2028</v>
      </c>
      <c r="B165" s="167" t="s">
        <v>53</v>
      </c>
      <c r="C165" s="58" t="s">
        <v>212</v>
      </c>
      <c r="D165" s="162" t="s">
        <v>696</v>
      </c>
      <c r="E165" s="64">
        <f>+SUMIFS('nabati '!B:B,'nabati '!$E:$E,MTD!$A165)/6</f>
        <v>0</v>
      </c>
      <c r="F165" s="64">
        <f>+SUMIFS('nabati '!I:I,'nabati '!$L:$L,MTD!$A165)/6</f>
        <v>2</v>
      </c>
      <c r="G165" s="64">
        <f>+SUMIFS('nabati '!P:P,'nabati '!$S:$S,MTD!$A165)/60</f>
        <v>1</v>
      </c>
      <c r="H165" s="64">
        <f>+SUMIFS('nabati '!W:W,'nabati '!$Z:$Z,MTD!$A165)/6</f>
        <v>0</v>
      </c>
      <c r="I165" s="64">
        <f>+SUMIFS('nabati '!AD:AD,'nabati '!$AG:$AG,MTD!$A165)/60</f>
        <v>0</v>
      </c>
      <c r="J165" s="64">
        <f>+SUMIFS('nabati '!AK:AK,'nabati '!$AN:$AN,MTD!$A165)/60</f>
        <v>0</v>
      </c>
      <c r="K165" s="64">
        <f>+SUMIFS('nabati '!AR:AR,'nabati '!$AU:$AU,MTD!$A165)/60</f>
        <v>0</v>
      </c>
      <c r="L165" s="64">
        <f>+SUMIFS('nabati '!AY:AY,'nabati '!$BB:$BB,MTD!$A165)/20</f>
        <v>0</v>
      </c>
      <c r="M165" s="172">
        <f>+SUMIFS('nabati '!$BF:$BF,'nabati '!BI:BI,MTD!$A165)/6</f>
        <v>0</v>
      </c>
      <c r="N165" s="133">
        <f>+SUMIFS('nabati '!$BM:$BM,'nabati '!BP:BP,MTD!$A165)/6</f>
        <v>0</v>
      </c>
      <c r="O165" s="173">
        <f t="shared" si="20"/>
        <v>711.48</v>
      </c>
      <c r="P165" s="84"/>
      <c r="Q165" s="177"/>
      <c r="R165" s="73"/>
      <c r="U165" s="524"/>
    </row>
    <row r="166" spans="1:21" s="70" customFormat="1" hidden="1" outlineLevel="1">
      <c r="A166" s="58">
        <v>2029</v>
      </c>
      <c r="B166" s="167" t="s">
        <v>53</v>
      </c>
      <c r="C166" s="58" t="s">
        <v>213</v>
      </c>
      <c r="D166" s="162" t="s">
        <v>696</v>
      </c>
      <c r="E166" s="64">
        <f>+SUMIFS('nabati '!B:B,'nabati '!$E:$E,MTD!$A166)/6</f>
        <v>0</v>
      </c>
      <c r="F166" s="64">
        <f>+SUMIFS('nabati '!I:I,'nabati '!$L:$L,MTD!$A166)/6</f>
        <v>0</v>
      </c>
      <c r="G166" s="64">
        <f>+SUMIFS('nabati '!P:P,'nabati '!$S:$S,MTD!$A166)/60</f>
        <v>0</v>
      </c>
      <c r="H166" s="64">
        <f>+SUMIFS('nabati '!W:W,'nabati '!$Z:$Z,MTD!$A166)/6</f>
        <v>0</v>
      </c>
      <c r="I166" s="64">
        <f>+SUMIFS('nabati '!AD:AD,'nabati '!$AG:$AG,MTD!$A166)/60</f>
        <v>0</v>
      </c>
      <c r="J166" s="64">
        <f>+SUMIFS('nabati '!AK:AK,'nabati '!$AN:$AN,MTD!$A166)/60</f>
        <v>0</v>
      </c>
      <c r="K166" s="64">
        <f>+SUMIFS('nabati '!AR:AR,'nabati '!$AU:$AU,MTD!$A166)/60</f>
        <v>0</v>
      </c>
      <c r="L166" s="64">
        <f>+SUMIFS('nabati '!AY:AY,'nabati '!$BB:$BB,MTD!$A166)/20</f>
        <v>0</v>
      </c>
      <c r="M166" s="172">
        <f>+SUMIFS('nabati '!$BF:$BF,'nabati '!BI:BI,MTD!$A166)/6</f>
        <v>0</v>
      </c>
      <c r="N166" s="133">
        <f>+SUMIFS('nabati '!$BM:$BM,'nabati '!BP:BP,MTD!$A166)/6</f>
        <v>0</v>
      </c>
      <c r="O166" s="173">
        <f t="shared" si="20"/>
        <v>0</v>
      </c>
      <c r="P166" s="84"/>
      <c r="Q166" s="177"/>
      <c r="R166" s="73"/>
      <c r="U166" s="524"/>
    </row>
    <row r="167" spans="1:21" s="70" customFormat="1" hidden="1" outlineLevel="1">
      <c r="A167" s="58">
        <v>2030</v>
      </c>
      <c r="B167" s="167" t="s">
        <v>53</v>
      </c>
      <c r="C167" s="58" t="s">
        <v>214</v>
      </c>
      <c r="D167" s="162" t="s">
        <v>696</v>
      </c>
      <c r="E167" s="64">
        <f>+SUMIFS('nabati '!B:B,'nabati '!$E:$E,MTD!$A167)/6</f>
        <v>0</v>
      </c>
      <c r="F167" s="64">
        <f>+SUMIFS('nabati '!I:I,'nabati '!$L:$L,MTD!$A167)/6</f>
        <v>2</v>
      </c>
      <c r="G167" s="64">
        <f>+SUMIFS('nabati '!P:P,'nabati '!$S:$S,MTD!$A167)/60</f>
        <v>0</v>
      </c>
      <c r="H167" s="64">
        <f>+SUMIFS('nabati '!W:W,'nabati '!$Z:$Z,MTD!$A167)/6</f>
        <v>0</v>
      </c>
      <c r="I167" s="64">
        <f>+SUMIFS('nabati '!AD:AD,'nabati '!$AG:$AG,MTD!$A167)/60</f>
        <v>0</v>
      </c>
      <c r="J167" s="64">
        <f>+SUMIFS('nabati '!AK:AK,'nabati '!$AN:$AN,MTD!$A167)/60</f>
        <v>0</v>
      </c>
      <c r="K167" s="64">
        <f>+SUMIFS('nabati '!AR:AR,'nabati '!$AU:$AU,MTD!$A167)/60</f>
        <v>0</v>
      </c>
      <c r="L167" s="64">
        <f>+SUMIFS('nabati '!AY:AY,'nabati '!$BB:$BB,MTD!$A167)/20</f>
        <v>0</v>
      </c>
      <c r="M167" s="172">
        <f>+SUMIFS('nabati '!$BF:$BF,'nabati '!BI:BI,MTD!$A167)/6</f>
        <v>0</v>
      </c>
      <c r="N167" s="133">
        <f>+SUMIFS('nabati '!$BM:$BM,'nabati '!BP:BP,MTD!$A167)/6</f>
        <v>0</v>
      </c>
      <c r="O167" s="173">
        <f t="shared" si="20"/>
        <v>381.48</v>
      </c>
      <c r="P167" s="84"/>
      <c r="Q167" s="177"/>
      <c r="R167" s="73"/>
      <c r="U167" s="524"/>
    </row>
    <row r="168" spans="1:21" s="70" customFormat="1" hidden="1" outlineLevel="1">
      <c r="A168" s="58">
        <v>2031</v>
      </c>
      <c r="B168" s="167" t="s">
        <v>53</v>
      </c>
      <c r="C168" s="58" t="s">
        <v>215</v>
      </c>
      <c r="D168" s="162" t="s">
        <v>696</v>
      </c>
      <c r="E168" s="64">
        <f>+SUMIFS('nabati '!B:B,'nabati '!$E:$E,MTD!$A168)/6</f>
        <v>1</v>
      </c>
      <c r="F168" s="64">
        <f>+SUMIFS('nabati '!I:I,'nabati '!$L:$L,MTD!$A168)/6</f>
        <v>1</v>
      </c>
      <c r="G168" s="64">
        <f>+SUMIFS('nabati '!P:P,'nabati '!$S:$S,MTD!$A168)/60</f>
        <v>0</v>
      </c>
      <c r="H168" s="64">
        <f>+SUMIFS('nabati '!W:W,'nabati '!$Z:$Z,MTD!$A168)/6</f>
        <v>1</v>
      </c>
      <c r="I168" s="64">
        <f>+SUMIFS('nabati '!AD:AD,'nabati '!$AG:$AG,MTD!$A168)/60</f>
        <v>0</v>
      </c>
      <c r="J168" s="64">
        <f>+SUMIFS('nabati '!AK:AK,'nabati '!$AN:$AN,MTD!$A168)/60</f>
        <v>0</v>
      </c>
      <c r="K168" s="64">
        <f>+SUMIFS('nabati '!AR:AR,'nabati '!$AU:$AU,MTD!$A168)/60</f>
        <v>0</v>
      </c>
      <c r="L168" s="64">
        <f>+SUMIFS('nabati '!AY:AY,'nabati '!$BB:$BB,MTD!$A168)/20</f>
        <v>0</v>
      </c>
      <c r="M168" s="172">
        <f>+SUMIFS('nabati '!$BF:$BF,'nabati '!BI:BI,MTD!$A168)/6</f>
        <v>0</v>
      </c>
      <c r="N168" s="133">
        <f>+SUMIFS('nabati '!$BM:$BM,'nabati '!BP:BP,MTD!$A168)/6</f>
        <v>0</v>
      </c>
      <c r="O168" s="173">
        <f t="shared" si="20"/>
        <v>541.14</v>
      </c>
      <c r="P168" s="84"/>
      <c r="Q168" s="177"/>
      <c r="R168" s="73"/>
      <c r="U168" s="524"/>
    </row>
    <row r="169" spans="1:21" s="70" customFormat="1" hidden="1" outlineLevel="1">
      <c r="A169" s="58">
        <v>2045</v>
      </c>
      <c r="B169" s="167" t="s">
        <v>53</v>
      </c>
      <c r="C169" s="58" t="s">
        <v>216</v>
      </c>
      <c r="D169" s="162" t="s">
        <v>696</v>
      </c>
      <c r="E169" s="64">
        <f>+SUMIFS('nabati '!B:B,'nabati '!$E:$E,MTD!$A169)/6</f>
        <v>0</v>
      </c>
      <c r="F169" s="64">
        <f>+SUMIFS('nabati '!I:I,'nabati '!$L:$L,MTD!$A169)/6</f>
        <v>0</v>
      </c>
      <c r="G169" s="64">
        <f>+SUMIFS('nabati '!P:P,'nabati '!$S:$S,MTD!$A169)/60</f>
        <v>0</v>
      </c>
      <c r="H169" s="64">
        <f>+SUMIFS('nabati '!W:W,'nabati '!$Z:$Z,MTD!$A169)/6</f>
        <v>0</v>
      </c>
      <c r="I169" s="64">
        <f>+SUMIFS('nabati '!AD:AD,'nabati '!$AG:$AG,MTD!$A169)/60</f>
        <v>0</v>
      </c>
      <c r="J169" s="64">
        <f>+SUMIFS('nabati '!AK:AK,'nabati '!$AN:$AN,MTD!$A169)/60</f>
        <v>0</v>
      </c>
      <c r="K169" s="64">
        <f>+SUMIFS('nabati '!AR:AR,'nabati '!$AU:$AU,MTD!$A169)/60</f>
        <v>0</v>
      </c>
      <c r="L169" s="64">
        <f>+SUMIFS('nabati '!AY:AY,'nabati '!$BB:$BB,MTD!$A169)/20</f>
        <v>0</v>
      </c>
      <c r="M169" s="172">
        <f>+SUMIFS('nabati '!$BF:$BF,'nabati '!BI:BI,MTD!$A169)/6</f>
        <v>0</v>
      </c>
      <c r="N169" s="133">
        <f>+SUMIFS('nabati '!$BM:$BM,'nabati '!BP:BP,MTD!$A169)/6</f>
        <v>0</v>
      </c>
      <c r="O169" s="173">
        <f t="shared" si="20"/>
        <v>0</v>
      </c>
      <c r="P169" s="84"/>
      <c r="Q169" s="177"/>
      <c r="R169" s="73"/>
      <c r="U169" s="524"/>
    </row>
    <row r="170" spans="1:21" s="70" customFormat="1" hidden="1" outlineLevel="1">
      <c r="A170" s="58">
        <v>2046</v>
      </c>
      <c r="B170" s="167" t="s">
        <v>53</v>
      </c>
      <c r="C170" s="58" t="s">
        <v>217</v>
      </c>
      <c r="D170" s="162" t="s">
        <v>696</v>
      </c>
      <c r="E170" s="64">
        <f>+SUMIFS('nabati '!B:B,'nabati '!$E:$E,MTD!$A170)/6</f>
        <v>2</v>
      </c>
      <c r="F170" s="64">
        <f>+SUMIFS('nabati '!I:I,'nabati '!$L:$L,MTD!$A170)/6</f>
        <v>2</v>
      </c>
      <c r="G170" s="64">
        <f>+SUMIFS('nabati '!P:P,'nabati '!$S:$S,MTD!$A170)/60</f>
        <v>2</v>
      </c>
      <c r="H170" s="64">
        <f>+SUMIFS('nabati '!W:W,'nabati '!$Z:$Z,MTD!$A170)/6</f>
        <v>0</v>
      </c>
      <c r="I170" s="64">
        <f>+SUMIFS('nabati '!AD:AD,'nabati '!$AG:$AG,MTD!$A170)/60</f>
        <v>2</v>
      </c>
      <c r="J170" s="64">
        <f>+SUMIFS('nabati '!AK:AK,'nabati '!$AN:$AN,MTD!$A170)/60</f>
        <v>0</v>
      </c>
      <c r="K170" s="64">
        <f>+SUMIFS('nabati '!AR:AR,'nabati '!$AU:$AU,MTD!$A170)/60</f>
        <v>0</v>
      </c>
      <c r="L170" s="64">
        <f>+SUMIFS('nabati '!AY:AY,'nabati '!$BB:$BB,MTD!$A170)/20</f>
        <v>0</v>
      </c>
      <c r="M170" s="172">
        <f>+SUMIFS('nabati '!$BF:$BF,'nabati '!BI:BI,MTD!$A170)/6</f>
        <v>0</v>
      </c>
      <c r="N170" s="133">
        <f>+SUMIFS('nabati '!$BM:$BM,'nabati '!BP:BP,MTD!$A170)/6</f>
        <v>0</v>
      </c>
      <c r="O170" s="173">
        <f t="shared" si="20"/>
        <v>1953.48</v>
      </c>
      <c r="P170" s="84"/>
      <c r="Q170" s="177"/>
      <c r="R170" s="73"/>
      <c r="U170" s="524"/>
    </row>
    <row r="171" spans="1:21" s="70" customFormat="1" hidden="1" outlineLevel="1">
      <c r="A171" s="58">
        <v>2048</v>
      </c>
      <c r="B171" s="167" t="s">
        <v>53</v>
      </c>
      <c r="C171" s="58" t="s">
        <v>218</v>
      </c>
      <c r="D171" s="162" t="s">
        <v>696</v>
      </c>
      <c r="E171" s="64">
        <f>+SUMIFS('nabati '!B:B,'nabati '!$E:$E,MTD!$A171)/6</f>
        <v>1</v>
      </c>
      <c r="F171" s="64">
        <f>+SUMIFS('nabati '!I:I,'nabati '!$L:$L,MTD!$A171)/6</f>
        <v>2</v>
      </c>
      <c r="G171" s="64">
        <f>+SUMIFS('nabati '!P:P,'nabati '!$S:$S,MTD!$A171)/60</f>
        <v>0</v>
      </c>
      <c r="H171" s="64">
        <f>+SUMIFS('nabati '!W:W,'nabati '!$Z:$Z,MTD!$A171)/6</f>
        <v>0</v>
      </c>
      <c r="I171" s="64">
        <f>+SUMIFS('nabati '!AD:AD,'nabati '!$AG:$AG,MTD!$A171)/60</f>
        <v>0</v>
      </c>
      <c r="J171" s="64">
        <f>+SUMIFS('nabati '!AK:AK,'nabati '!$AN:$AN,MTD!$A171)/60</f>
        <v>0</v>
      </c>
      <c r="K171" s="64">
        <f>+SUMIFS('nabati '!AR:AR,'nabati '!$AU:$AU,MTD!$A171)/60</f>
        <v>0</v>
      </c>
      <c r="L171" s="64">
        <f>+SUMIFS('nabati '!AY:AY,'nabati '!$BB:$BB,MTD!$A171)/20</f>
        <v>1</v>
      </c>
      <c r="M171" s="172">
        <f>+SUMIFS('nabati '!$BF:$BF,'nabati '!BI:BI,MTD!$A171)/6</f>
        <v>0</v>
      </c>
      <c r="N171" s="133">
        <f>+SUMIFS('nabati '!$BM:$BM,'nabati '!BP:BP,MTD!$A171)/6</f>
        <v>0</v>
      </c>
      <c r="O171" s="173">
        <f t="shared" si="20"/>
        <v>881.48</v>
      </c>
      <c r="P171" s="84"/>
      <c r="Q171" s="177"/>
      <c r="R171" s="73"/>
      <c r="U171" s="524"/>
    </row>
    <row r="172" spans="1:21" s="70" customFormat="1" hidden="1" outlineLevel="1">
      <c r="A172" s="58">
        <v>2051</v>
      </c>
      <c r="B172" s="167" t="s">
        <v>53</v>
      </c>
      <c r="C172" s="58" t="s">
        <v>219</v>
      </c>
      <c r="D172" s="162" t="s">
        <v>696</v>
      </c>
      <c r="E172" s="64">
        <f>+SUMIFS('nabati '!B:B,'nabati '!$E:$E,MTD!$A172)/6</f>
        <v>1</v>
      </c>
      <c r="F172" s="64">
        <f>+SUMIFS('nabati '!I:I,'nabati '!$L:$L,MTD!$A172)/6</f>
        <v>1</v>
      </c>
      <c r="G172" s="64">
        <f>+SUMIFS('nabati '!P:P,'nabati '!$S:$S,MTD!$A172)/60</f>
        <v>1</v>
      </c>
      <c r="H172" s="64">
        <f>+SUMIFS('nabati '!W:W,'nabati '!$Z:$Z,MTD!$A172)/6</f>
        <v>1</v>
      </c>
      <c r="I172" s="64">
        <f>+SUMIFS('nabati '!AD:AD,'nabati '!$AG:$AG,MTD!$A172)/60</f>
        <v>0</v>
      </c>
      <c r="J172" s="64">
        <f>+SUMIFS('nabati '!AK:AK,'nabati '!$AN:$AN,MTD!$A172)/60</f>
        <v>0</v>
      </c>
      <c r="K172" s="64">
        <f>+SUMIFS('nabati '!AR:AR,'nabati '!$AU:$AU,MTD!$A172)/60</f>
        <v>0</v>
      </c>
      <c r="L172" s="64">
        <f>+SUMIFS('nabati '!AY:AY,'nabati '!$BB:$BB,MTD!$A172)/20</f>
        <v>0</v>
      </c>
      <c r="M172" s="172">
        <f>+SUMIFS('nabati '!$BF:$BF,'nabati '!BI:BI,MTD!$A172)/6</f>
        <v>0</v>
      </c>
      <c r="N172" s="133">
        <f>+SUMIFS('nabati '!$BM:$BM,'nabati '!BP:BP,MTD!$A172)/6</f>
        <v>0</v>
      </c>
      <c r="O172" s="173">
        <f>+SUMPRODUCT($E$1:$N$1,E172:N172)</f>
        <v>871.14</v>
      </c>
      <c r="P172" s="84"/>
      <c r="Q172" s="177"/>
      <c r="R172" s="73"/>
      <c r="U172" s="524"/>
    </row>
    <row r="173" spans="1:21" s="70" customFormat="1" hidden="1" outlineLevel="1">
      <c r="A173" s="58">
        <v>2065</v>
      </c>
      <c r="B173" s="167" t="s">
        <v>53</v>
      </c>
      <c r="C173" s="58" t="s">
        <v>220</v>
      </c>
      <c r="D173" s="162" t="s">
        <v>696</v>
      </c>
      <c r="E173" s="64">
        <f>+SUMIFS('nabati '!B:B,'nabati '!$E:$E,MTD!$A173)/6</f>
        <v>0</v>
      </c>
      <c r="F173" s="64">
        <f>+SUMIFS('nabati '!I:I,'nabati '!$L:$L,MTD!$A173)/6</f>
        <v>0</v>
      </c>
      <c r="G173" s="64">
        <f>+SUMIFS('nabati '!P:P,'nabati '!$S:$S,MTD!$A173)/60</f>
        <v>0</v>
      </c>
      <c r="H173" s="64">
        <f>+SUMIFS('nabati '!W:W,'nabati '!$Z:$Z,MTD!$A173)/6</f>
        <v>0</v>
      </c>
      <c r="I173" s="64">
        <f>+SUMIFS('nabati '!AD:AD,'nabati '!$AG:$AG,MTD!$A173)/60</f>
        <v>0</v>
      </c>
      <c r="J173" s="64">
        <f>+SUMIFS('nabati '!AK:AK,'nabati '!$AN:$AN,MTD!$A173)/60</f>
        <v>0</v>
      </c>
      <c r="K173" s="64">
        <f>+SUMIFS('nabati '!AR:AR,'nabati '!$AU:$AU,MTD!$A173)/60</f>
        <v>0</v>
      </c>
      <c r="L173" s="64">
        <f>+SUMIFS('nabati '!AY:AY,'nabati '!$BB:$BB,MTD!$A173)/20</f>
        <v>0</v>
      </c>
      <c r="M173" s="172">
        <f>+SUMIFS('nabati '!$BF:$BF,'nabati '!BI:BI,MTD!$A173)/6</f>
        <v>0</v>
      </c>
      <c r="N173" s="133">
        <f>+SUMIFS('nabati '!$BM:$BM,'nabati '!BP:BP,MTD!$A173)/6</f>
        <v>0</v>
      </c>
      <c r="O173" s="173">
        <f>+SUMPRODUCT($E$1:$N$1,E173:N173)</f>
        <v>0</v>
      </c>
      <c r="P173" s="84"/>
      <c r="Q173" s="177"/>
      <c r="R173" s="73"/>
      <c r="U173" s="524"/>
    </row>
    <row r="174" spans="1:21" s="70" customFormat="1" hidden="1" outlineLevel="1">
      <c r="A174" s="58">
        <v>2066</v>
      </c>
      <c r="B174" s="167" t="s">
        <v>53</v>
      </c>
      <c r="C174" s="58" t="s">
        <v>221</v>
      </c>
      <c r="D174" s="162" t="s">
        <v>696</v>
      </c>
      <c r="E174" s="64">
        <f>+SUMIFS('nabati '!B:B,'nabati '!$E:$E,MTD!$A174)/6</f>
        <v>1</v>
      </c>
      <c r="F174" s="64">
        <f>+SUMIFS('nabati '!I:I,'nabati '!$L:$L,MTD!$A174)/6</f>
        <v>1</v>
      </c>
      <c r="G174" s="64">
        <f>+SUMIFS('nabati '!P:P,'nabati '!$S:$S,MTD!$A174)/60</f>
        <v>0</v>
      </c>
      <c r="H174" s="64">
        <f>+SUMIFS('nabati '!W:W,'nabati '!$Z:$Z,MTD!$A174)/6</f>
        <v>1</v>
      </c>
      <c r="I174" s="64">
        <f>+SUMIFS('nabati '!AD:AD,'nabati '!$AG:$AG,MTD!$A174)/60</f>
        <v>0</v>
      </c>
      <c r="J174" s="64">
        <f>+SUMIFS('nabati '!AK:AK,'nabati '!$AN:$AN,MTD!$A174)/60</f>
        <v>0</v>
      </c>
      <c r="K174" s="64">
        <f>+SUMIFS('nabati '!AR:AR,'nabati '!$AU:$AU,MTD!$A174)/60</f>
        <v>0</v>
      </c>
      <c r="L174" s="64">
        <f>+SUMIFS('nabati '!AY:AY,'nabati '!$BB:$BB,MTD!$A174)/20</f>
        <v>0</v>
      </c>
      <c r="M174" s="172">
        <f>+SUMIFS('nabati '!$BF:$BF,'nabati '!BI:BI,MTD!$A174)/6</f>
        <v>0</v>
      </c>
      <c r="N174" s="133">
        <f>+SUMIFS('nabati '!$BM:$BM,'nabati '!BP:BP,MTD!$A174)/6</f>
        <v>0</v>
      </c>
      <c r="O174" s="173">
        <f t="shared" ref="O174:O187" si="21">+SUMPRODUCT($E$1:$N$1,E174:N174)</f>
        <v>541.14</v>
      </c>
      <c r="P174" s="84"/>
      <c r="Q174" s="177"/>
      <c r="R174" s="73"/>
      <c r="U174" s="524"/>
    </row>
    <row r="175" spans="1:21" s="70" customFormat="1" hidden="1" outlineLevel="1">
      <c r="A175" s="58">
        <v>2074</v>
      </c>
      <c r="B175" s="167" t="s">
        <v>53</v>
      </c>
      <c r="C175" s="58" t="s">
        <v>222</v>
      </c>
      <c r="D175" s="162" t="s">
        <v>696</v>
      </c>
      <c r="E175" s="64">
        <f>+SUMIFS('nabati '!B:B,'nabati '!$E:$E,MTD!$A175)/6</f>
        <v>1</v>
      </c>
      <c r="F175" s="64">
        <f>+SUMIFS('nabati '!I:I,'nabati '!$L:$L,MTD!$A175)/6</f>
        <v>1</v>
      </c>
      <c r="G175" s="64">
        <f>+SUMIFS('nabati '!P:P,'nabati '!$S:$S,MTD!$A175)/60</f>
        <v>1</v>
      </c>
      <c r="H175" s="64">
        <f>+SUMIFS('nabati '!W:W,'nabati '!$Z:$Z,MTD!$A175)/6</f>
        <v>0</v>
      </c>
      <c r="I175" s="64">
        <f>+SUMIFS('nabati '!AD:AD,'nabati '!$AG:$AG,MTD!$A175)/60</f>
        <v>0</v>
      </c>
      <c r="J175" s="64">
        <f>+SUMIFS('nabati '!AK:AK,'nabati '!$AN:$AN,MTD!$A175)/60</f>
        <v>0</v>
      </c>
      <c r="K175" s="64">
        <f>+SUMIFS('nabati '!AR:AR,'nabati '!$AU:$AU,MTD!$A175)/60</f>
        <v>0</v>
      </c>
      <c r="L175" s="64">
        <f>+SUMIFS('nabati '!AY:AY,'nabati '!$BB:$BB,MTD!$A175)/20</f>
        <v>0</v>
      </c>
      <c r="M175" s="172">
        <f>+SUMIFS('nabati '!$BF:$BF,'nabati '!BI:BI,MTD!$A175)/6</f>
        <v>0</v>
      </c>
      <c r="N175" s="133">
        <f>+SUMIFS('nabati '!$BM:$BM,'nabati '!BP:BP,MTD!$A175)/6</f>
        <v>0</v>
      </c>
      <c r="O175" s="173">
        <f t="shared" si="21"/>
        <v>646.74</v>
      </c>
      <c r="P175" s="84"/>
      <c r="Q175" s="177"/>
      <c r="R175" s="73"/>
      <c r="U175" s="524"/>
    </row>
    <row r="176" spans="1:21" s="70" customFormat="1" hidden="1" outlineLevel="1">
      <c r="A176" s="58">
        <v>2075</v>
      </c>
      <c r="B176" s="167" t="s">
        <v>53</v>
      </c>
      <c r="C176" s="58" t="s">
        <v>223</v>
      </c>
      <c r="D176" s="162" t="s">
        <v>696</v>
      </c>
      <c r="E176" s="64">
        <f>+SUMIFS('nabati '!B:B,'nabati '!$E:$E,MTD!$A176)/6</f>
        <v>0</v>
      </c>
      <c r="F176" s="64">
        <f>+SUMIFS('nabati '!I:I,'nabati '!$L:$L,MTD!$A176)/6</f>
        <v>0</v>
      </c>
      <c r="G176" s="64">
        <f>+SUMIFS('nabati '!P:P,'nabati '!$S:$S,MTD!$A176)/60</f>
        <v>0</v>
      </c>
      <c r="H176" s="64">
        <f>+SUMIFS('nabati '!W:W,'nabati '!$Z:$Z,MTD!$A176)/6</f>
        <v>0</v>
      </c>
      <c r="I176" s="64">
        <f>+SUMIFS('nabati '!AD:AD,'nabati '!$AG:$AG,MTD!$A176)/60</f>
        <v>0</v>
      </c>
      <c r="J176" s="64">
        <f>+SUMIFS('nabati '!AK:AK,'nabati '!$AN:$AN,MTD!$A176)/60</f>
        <v>0</v>
      </c>
      <c r="K176" s="64">
        <f>+SUMIFS('nabati '!AR:AR,'nabati '!$AU:$AU,MTD!$A176)/60</f>
        <v>0</v>
      </c>
      <c r="L176" s="64">
        <f>+SUMIFS('nabati '!AY:AY,'nabati '!$BB:$BB,MTD!$A176)/20</f>
        <v>0</v>
      </c>
      <c r="M176" s="172">
        <f>+SUMIFS('nabati '!$BF:$BF,'nabati '!BI:BI,MTD!$A176)/6</f>
        <v>0</v>
      </c>
      <c r="N176" s="133">
        <f>+SUMIFS('nabati '!$BM:$BM,'nabati '!BP:BP,MTD!$A176)/6</f>
        <v>0</v>
      </c>
      <c r="O176" s="173">
        <f t="shared" si="21"/>
        <v>0</v>
      </c>
      <c r="P176" s="84"/>
      <c r="Q176" s="177"/>
      <c r="R176" s="73"/>
      <c r="U176" s="524"/>
    </row>
    <row r="177" spans="1:21" s="70" customFormat="1" hidden="1" outlineLevel="1">
      <c r="A177" s="58">
        <v>2079</v>
      </c>
      <c r="B177" s="167" t="s">
        <v>53</v>
      </c>
      <c r="C177" s="58" t="s">
        <v>224</v>
      </c>
      <c r="D177" s="162" t="s">
        <v>696</v>
      </c>
      <c r="E177" s="64">
        <f>+SUMIFS('nabati '!B:B,'nabati '!$E:$E,MTD!$A177)/6</f>
        <v>1</v>
      </c>
      <c r="F177" s="64">
        <f>+SUMIFS('nabati '!I:I,'nabati '!$L:$L,MTD!$A177)/6</f>
        <v>0</v>
      </c>
      <c r="G177" s="64">
        <f>+SUMIFS('nabati '!P:P,'nabati '!$S:$S,MTD!$A177)/60</f>
        <v>0</v>
      </c>
      <c r="H177" s="64">
        <f>+SUMIFS('nabati '!W:W,'nabati '!$Z:$Z,MTD!$A177)/6</f>
        <v>0</v>
      </c>
      <c r="I177" s="64">
        <f>+SUMIFS('nabati '!AD:AD,'nabati '!$AG:$AG,MTD!$A177)/60</f>
        <v>0</v>
      </c>
      <c r="J177" s="64">
        <f>+SUMIFS('nabati '!AK:AK,'nabati '!$AN:$AN,MTD!$A177)/60</f>
        <v>0</v>
      </c>
      <c r="K177" s="64">
        <f>+SUMIFS('nabati '!AR:AR,'nabati '!$AU:$AU,MTD!$A177)/60</f>
        <v>0</v>
      </c>
      <c r="L177" s="64">
        <f>+SUMIFS('nabati '!AY:AY,'nabati '!$BB:$BB,MTD!$A177)/20</f>
        <v>0</v>
      </c>
      <c r="M177" s="172">
        <f>+SUMIFS('nabati '!$BF:$BF,'nabati '!BI:BI,MTD!$A177)/6</f>
        <v>0</v>
      </c>
      <c r="N177" s="133">
        <f>+SUMIFS('nabati '!$BM:$BM,'nabati '!BP:BP,MTD!$A177)/6</f>
        <v>0</v>
      </c>
      <c r="O177" s="173">
        <f t="shared" si="21"/>
        <v>126</v>
      </c>
      <c r="P177" s="84"/>
      <c r="Q177" s="177"/>
      <c r="R177" s="73"/>
      <c r="U177" s="524"/>
    </row>
    <row r="178" spans="1:21" s="70" customFormat="1" hidden="1" outlineLevel="1">
      <c r="A178" s="58">
        <v>2088</v>
      </c>
      <c r="B178" s="167" t="s">
        <v>53</v>
      </c>
      <c r="C178" s="58" t="s">
        <v>225</v>
      </c>
      <c r="D178" s="162" t="s">
        <v>696</v>
      </c>
      <c r="E178" s="64">
        <f>+SUMIFS('nabati '!B:B,'nabati '!$E:$E,MTD!$A178)/6</f>
        <v>0</v>
      </c>
      <c r="F178" s="64">
        <f>+SUMIFS('nabati '!I:I,'nabati '!$L:$L,MTD!$A178)/6</f>
        <v>0</v>
      </c>
      <c r="G178" s="64">
        <f>+SUMIFS('nabati '!P:P,'nabati '!$S:$S,MTD!$A178)/60</f>
        <v>0</v>
      </c>
      <c r="H178" s="64">
        <f>+SUMIFS('nabati '!W:W,'nabati '!$Z:$Z,MTD!$A178)/6</f>
        <v>0</v>
      </c>
      <c r="I178" s="64">
        <f>+SUMIFS('nabati '!AD:AD,'nabati '!$AG:$AG,MTD!$A178)/60</f>
        <v>0</v>
      </c>
      <c r="J178" s="64">
        <f>+SUMIFS('nabati '!AK:AK,'nabati '!$AN:$AN,MTD!$A178)/60</f>
        <v>0</v>
      </c>
      <c r="K178" s="64">
        <f>+SUMIFS('nabati '!AR:AR,'nabati '!$AU:$AU,MTD!$A178)/60</f>
        <v>0</v>
      </c>
      <c r="L178" s="64">
        <f>+SUMIFS('nabati '!AY:AY,'nabati '!$BB:$BB,MTD!$A178)/20</f>
        <v>0</v>
      </c>
      <c r="M178" s="172">
        <f>+SUMIFS('nabati '!$BF:$BF,'nabati '!BI:BI,MTD!$A178)/6</f>
        <v>0</v>
      </c>
      <c r="N178" s="133">
        <f>+SUMIFS('nabati '!$BM:$BM,'nabati '!BP:BP,MTD!$A178)/6</f>
        <v>0</v>
      </c>
      <c r="O178" s="173">
        <f t="shared" si="21"/>
        <v>0</v>
      </c>
      <c r="P178" s="84"/>
      <c r="Q178" s="177"/>
      <c r="R178" s="73"/>
      <c r="U178" s="524"/>
    </row>
    <row r="179" spans="1:21" s="70" customFormat="1" hidden="1" outlineLevel="1">
      <c r="A179" s="58">
        <v>2089</v>
      </c>
      <c r="B179" s="167" t="s">
        <v>53</v>
      </c>
      <c r="C179" s="58" t="s">
        <v>226</v>
      </c>
      <c r="D179" s="162" t="s">
        <v>696</v>
      </c>
      <c r="E179" s="64">
        <f>+SUMIFS('nabati '!B:B,'nabati '!$E:$E,MTD!$A179)/6</f>
        <v>1</v>
      </c>
      <c r="F179" s="64">
        <f>+SUMIFS('nabati '!I:I,'nabati '!$L:$L,MTD!$A179)/6</f>
        <v>3</v>
      </c>
      <c r="G179" s="64">
        <f>+SUMIFS('nabati '!P:P,'nabati '!$S:$S,MTD!$A179)/60</f>
        <v>1</v>
      </c>
      <c r="H179" s="64">
        <f>+SUMIFS('nabati '!W:W,'nabati '!$Z:$Z,MTD!$A179)/6</f>
        <v>0</v>
      </c>
      <c r="I179" s="64">
        <f>+SUMIFS('nabati '!AD:AD,'nabati '!$AG:$AG,MTD!$A179)/60</f>
        <v>0</v>
      </c>
      <c r="J179" s="64">
        <f>+SUMIFS('nabati '!AK:AK,'nabati '!$AN:$AN,MTD!$A179)/60</f>
        <v>0</v>
      </c>
      <c r="K179" s="64">
        <f>+SUMIFS('nabati '!AR:AR,'nabati '!$AU:$AU,MTD!$A179)/60</f>
        <v>0</v>
      </c>
      <c r="L179" s="64">
        <f>+SUMIFS('nabati '!AY:AY,'nabati '!$BB:$BB,MTD!$A179)/20</f>
        <v>0</v>
      </c>
      <c r="M179" s="172">
        <f>+SUMIFS('nabati '!$BF:$BF,'nabati '!BI:BI,MTD!$A179)/6</f>
        <v>0</v>
      </c>
      <c r="N179" s="133">
        <f>+SUMIFS('nabati '!$BM:$BM,'nabati '!BP:BP,MTD!$A179)/6</f>
        <v>0</v>
      </c>
      <c r="O179" s="173">
        <f t="shared" si="21"/>
        <v>1028.22</v>
      </c>
      <c r="P179" s="84"/>
      <c r="Q179" s="177"/>
      <c r="R179" s="73"/>
      <c r="U179" s="524"/>
    </row>
    <row r="180" spans="1:21" s="70" customFormat="1" hidden="1" outlineLevel="1">
      <c r="A180" s="58">
        <v>2092</v>
      </c>
      <c r="B180" s="167" t="s">
        <v>53</v>
      </c>
      <c r="C180" s="58" t="s">
        <v>227</v>
      </c>
      <c r="D180" s="162" t="s">
        <v>696</v>
      </c>
      <c r="E180" s="64">
        <f>+SUMIFS('nabati '!B:B,'nabati '!$E:$E,MTD!$A180)/6</f>
        <v>0</v>
      </c>
      <c r="F180" s="64">
        <f>+SUMIFS('nabati '!I:I,'nabati '!$L:$L,MTD!$A180)/6</f>
        <v>0</v>
      </c>
      <c r="G180" s="64">
        <f>+SUMIFS('nabati '!P:P,'nabati '!$S:$S,MTD!$A180)/60</f>
        <v>0</v>
      </c>
      <c r="H180" s="64">
        <f>+SUMIFS('nabati '!W:W,'nabati '!$Z:$Z,MTD!$A180)/6</f>
        <v>0</v>
      </c>
      <c r="I180" s="64">
        <f>+SUMIFS('nabati '!AD:AD,'nabati '!$AG:$AG,MTD!$A180)/60</f>
        <v>0</v>
      </c>
      <c r="J180" s="64">
        <f>+SUMIFS('nabati '!AK:AK,'nabati '!$AN:$AN,MTD!$A180)/60</f>
        <v>0</v>
      </c>
      <c r="K180" s="64">
        <f>+SUMIFS('nabati '!AR:AR,'nabati '!$AU:$AU,MTD!$A180)/60</f>
        <v>0</v>
      </c>
      <c r="L180" s="64">
        <f>+SUMIFS('nabati '!AY:AY,'nabati '!$BB:$BB,MTD!$A180)/20</f>
        <v>0</v>
      </c>
      <c r="M180" s="172">
        <f>+SUMIFS('nabati '!$BF:$BF,'nabati '!BI:BI,MTD!$A180)/6</f>
        <v>0</v>
      </c>
      <c r="N180" s="133">
        <f>+SUMIFS('nabati '!$BM:$BM,'nabati '!BP:BP,MTD!$A180)/6</f>
        <v>0</v>
      </c>
      <c r="O180" s="173">
        <f t="shared" si="21"/>
        <v>0</v>
      </c>
      <c r="P180" s="84"/>
      <c r="Q180" s="177"/>
      <c r="R180" s="73"/>
      <c r="U180" s="524"/>
    </row>
    <row r="181" spans="1:21" s="70" customFormat="1" hidden="1" outlineLevel="1">
      <c r="A181" s="58">
        <v>2093</v>
      </c>
      <c r="B181" s="167" t="s">
        <v>53</v>
      </c>
      <c r="C181" s="58" t="s">
        <v>228</v>
      </c>
      <c r="D181" s="162" t="s">
        <v>696</v>
      </c>
      <c r="E181" s="64">
        <f>+SUMIFS('nabati '!B:B,'nabati '!$E:$E,MTD!$A181)/6</f>
        <v>0</v>
      </c>
      <c r="F181" s="64">
        <f>+SUMIFS('nabati '!I:I,'nabati '!$L:$L,MTD!$A181)/6</f>
        <v>1</v>
      </c>
      <c r="G181" s="64">
        <f>+SUMIFS('nabati '!P:P,'nabati '!$S:$S,MTD!$A181)/60</f>
        <v>1</v>
      </c>
      <c r="H181" s="64">
        <f>+SUMIFS('nabati '!W:W,'nabati '!$Z:$Z,MTD!$A181)/6</f>
        <v>0</v>
      </c>
      <c r="I181" s="64">
        <f>+SUMIFS('nabati '!AD:AD,'nabati '!$AG:$AG,MTD!$A181)/60</f>
        <v>0</v>
      </c>
      <c r="J181" s="64">
        <f>+SUMIFS('nabati '!AK:AK,'nabati '!$AN:$AN,MTD!$A181)/60</f>
        <v>0</v>
      </c>
      <c r="K181" s="64">
        <f>+SUMIFS('nabati '!AR:AR,'nabati '!$AU:$AU,MTD!$A181)/60</f>
        <v>0</v>
      </c>
      <c r="L181" s="64">
        <f>+SUMIFS('nabati '!AY:AY,'nabati '!$BB:$BB,MTD!$A181)/20</f>
        <v>0</v>
      </c>
      <c r="M181" s="172">
        <f>+SUMIFS('nabati '!$BF:$BF,'nabati '!BI:BI,MTD!$A181)/6</f>
        <v>0</v>
      </c>
      <c r="N181" s="133">
        <f>+SUMIFS('nabati '!$BM:$BM,'nabati '!BP:BP,MTD!$A181)/6</f>
        <v>0</v>
      </c>
      <c r="O181" s="173">
        <f t="shared" si="21"/>
        <v>520.74</v>
      </c>
      <c r="P181" s="84"/>
      <c r="Q181" s="177"/>
      <c r="R181" s="73"/>
      <c r="U181" s="524"/>
    </row>
    <row r="182" spans="1:21" s="70" customFormat="1" hidden="1" outlineLevel="1">
      <c r="A182" s="58">
        <v>2094</v>
      </c>
      <c r="B182" s="167" t="s">
        <v>53</v>
      </c>
      <c r="C182" s="58" t="s">
        <v>229</v>
      </c>
      <c r="D182" s="162" t="s">
        <v>696</v>
      </c>
      <c r="E182" s="64">
        <f>+SUMIFS('nabati '!B:B,'nabati '!$E:$E,MTD!$A182)/6</f>
        <v>1</v>
      </c>
      <c r="F182" s="64">
        <f>+SUMIFS('nabati '!I:I,'nabati '!$L:$L,MTD!$A182)/6</f>
        <v>1</v>
      </c>
      <c r="G182" s="64">
        <f>+SUMIFS('nabati '!P:P,'nabati '!$S:$S,MTD!$A182)/60</f>
        <v>0</v>
      </c>
      <c r="H182" s="64">
        <f>+SUMIFS('nabati '!W:W,'nabati '!$Z:$Z,MTD!$A182)/6</f>
        <v>1</v>
      </c>
      <c r="I182" s="64">
        <f>+SUMIFS('nabati '!AD:AD,'nabati '!$AG:$AG,MTD!$A182)/60</f>
        <v>0</v>
      </c>
      <c r="J182" s="64">
        <f>+SUMIFS('nabati '!AK:AK,'nabati '!$AN:$AN,MTD!$A182)/60</f>
        <v>0</v>
      </c>
      <c r="K182" s="64">
        <f>+SUMIFS('nabati '!AR:AR,'nabati '!$AU:$AU,MTD!$A182)/60</f>
        <v>0</v>
      </c>
      <c r="L182" s="64">
        <f>+SUMIFS('nabati '!AY:AY,'nabati '!$BB:$BB,MTD!$A182)/20</f>
        <v>1</v>
      </c>
      <c r="M182" s="172">
        <f>+SUMIFS('nabati '!$BF:$BF,'nabati '!BI:BI,MTD!$A182)/6</f>
        <v>0</v>
      </c>
      <c r="N182" s="133">
        <f>+SUMIFS('nabati '!$BM:$BM,'nabati '!BP:BP,MTD!$A182)/6</f>
        <v>0</v>
      </c>
      <c r="O182" s="173">
        <f t="shared" si="21"/>
        <v>915.14</v>
      </c>
      <c r="P182" s="84"/>
      <c r="Q182" s="177"/>
      <c r="R182" s="73"/>
      <c r="U182" s="524"/>
    </row>
    <row r="183" spans="1:21" s="70" customFormat="1" hidden="1" outlineLevel="1">
      <c r="A183" s="58">
        <v>2095</v>
      </c>
      <c r="B183" s="167" t="s">
        <v>53</v>
      </c>
      <c r="C183" s="58" t="s">
        <v>230</v>
      </c>
      <c r="D183" s="162" t="s">
        <v>696</v>
      </c>
      <c r="E183" s="64">
        <f>+SUMIFS('nabati '!B:B,'nabati '!$E:$E,MTD!$A183)/6</f>
        <v>2</v>
      </c>
      <c r="F183" s="64">
        <f>+SUMIFS('nabati '!I:I,'nabati '!$L:$L,MTD!$A183)/6</f>
        <v>2</v>
      </c>
      <c r="G183" s="64">
        <f>+SUMIFS('nabati '!P:P,'nabati '!$S:$S,MTD!$A183)/60</f>
        <v>0</v>
      </c>
      <c r="H183" s="64">
        <f>+SUMIFS('nabati '!W:W,'nabati '!$Z:$Z,MTD!$A183)/6</f>
        <v>0</v>
      </c>
      <c r="I183" s="64">
        <f>+SUMIFS('nabati '!AD:AD,'nabati '!$AG:$AG,MTD!$A183)/60</f>
        <v>1</v>
      </c>
      <c r="J183" s="64">
        <f>+SUMIFS('nabati '!AK:AK,'nabati '!$AN:$AN,MTD!$A183)/60</f>
        <v>0</v>
      </c>
      <c r="K183" s="64">
        <f>+SUMIFS('nabati '!AR:AR,'nabati '!$AU:$AU,MTD!$A183)/60</f>
        <v>0</v>
      </c>
      <c r="L183" s="64">
        <f>+SUMIFS('nabati '!AY:AY,'nabati '!$BB:$BB,MTD!$A183)/20</f>
        <v>0</v>
      </c>
      <c r="M183" s="172">
        <f>+SUMIFS('nabati '!$BF:$BF,'nabati '!BI:BI,MTD!$A183)/6</f>
        <v>0</v>
      </c>
      <c r="N183" s="133">
        <f>+SUMIFS('nabati '!$BM:$BM,'nabati '!BP:BP,MTD!$A183)/6</f>
        <v>0</v>
      </c>
      <c r="O183" s="173">
        <f t="shared" si="21"/>
        <v>963.48</v>
      </c>
      <c r="P183" s="84"/>
      <c r="Q183" s="177"/>
      <c r="R183" s="73"/>
      <c r="U183" s="524"/>
    </row>
    <row r="184" spans="1:21" s="70" customFormat="1" hidden="1" outlineLevel="1">
      <c r="A184" s="58">
        <v>2103</v>
      </c>
      <c r="B184" s="167" t="s">
        <v>53</v>
      </c>
      <c r="C184" s="58" t="s">
        <v>231</v>
      </c>
      <c r="D184" s="162" t="s">
        <v>696</v>
      </c>
      <c r="E184" s="64">
        <f>+SUMIFS('nabati '!B:B,'nabati '!$E:$E,MTD!$A184)/6</f>
        <v>0</v>
      </c>
      <c r="F184" s="64">
        <f>+SUMIFS('nabati '!I:I,'nabati '!$L:$L,MTD!$A184)/6</f>
        <v>1</v>
      </c>
      <c r="G184" s="64">
        <f>+SUMIFS('nabati '!P:P,'nabati '!$S:$S,MTD!$A184)/60</f>
        <v>1</v>
      </c>
      <c r="H184" s="64">
        <f>+SUMIFS('nabati '!W:W,'nabati '!$Z:$Z,MTD!$A184)/6</f>
        <v>0</v>
      </c>
      <c r="I184" s="64">
        <f>+SUMIFS('nabati '!AD:AD,'nabati '!$AG:$AG,MTD!$A184)/60</f>
        <v>1</v>
      </c>
      <c r="J184" s="64">
        <f>+SUMIFS('nabati '!AK:AK,'nabati '!$AN:$AN,MTD!$A184)/60</f>
        <v>0</v>
      </c>
      <c r="K184" s="64">
        <f>+SUMIFS('nabati '!AR:AR,'nabati '!$AU:$AU,MTD!$A184)/60</f>
        <v>0</v>
      </c>
      <c r="L184" s="64">
        <f>+SUMIFS('nabati '!AY:AY,'nabati '!$BB:$BB,MTD!$A184)/20</f>
        <v>0</v>
      </c>
      <c r="M184" s="172">
        <f>+SUMIFS('nabati '!$BF:$BF,'nabati '!BI:BI,MTD!$A184)/6</f>
        <v>0</v>
      </c>
      <c r="N184" s="133">
        <f>+SUMIFS('nabati '!$BM:$BM,'nabati '!BP:BP,MTD!$A184)/6</f>
        <v>0</v>
      </c>
      <c r="O184" s="173">
        <f t="shared" si="21"/>
        <v>850.74</v>
      </c>
      <c r="P184" s="84"/>
      <c r="Q184" s="177"/>
      <c r="R184" s="73"/>
      <c r="U184" s="524"/>
    </row>
    <row r="185" spans="1:21" s="70" customFormat="1" hidden="1" outlineLevel="1">
      <c r="A185" s="58">
        <v>2108</v>
      </c>
      <c r="B185" s="167" t="s">
        <v>53</v>
      </c>
      <c r="C185" s="58" t="s">
        <v>232</v>
      </c>
      <c r="D185" s="162" t="s">
        <v>696</v>
      </c>
      <c r="E185" s="64">
        <f>+SUMIFS('nabati '!B:B,'nabati '!$E:$E,MTD!$A185)/6</f>
        <v>0</v>
      </c>
      <c r="F185" s="64">
        <f>+SUMIFS('nabati '!I:I,'nabati '!$L:$L,MTD!$A185)/6</f>
        <v>0</v>
      </c>
      <c r="G185" s="64">
        <f>+SUMIFS('nabati '!P:P,'nabati '!$S:$S,MTD!$A185)/60</f>
        <v>0</v>
      </c>
      <c r="H185" s="64">
        <f>+SUMIFS('nabati '!W:W,'nabati '!$Z:$Z,MTD!$A185)/6</f>
        <v>0</v>
      </c>
      <c r="I185" s="64">
        <f>+SUMIFS('nabati '!AD:AD,'nabati '!$AG:$AG,MTD!$A185)/60</f>
        <v>0</v>
      </c>
      <c r="J185" s="64">
        <f>+SUMIFS('nabati '!AK:AK,'nabati '!$AN:$AN,MTD!$A185)/60</f>
        <v>0</v>
      </c>
      <c r="K185" s="64">
        <f>+SUMIFS('nabati '!AR:AR,'nabati '!$AU:$AU,MTD!$A185)/60</f>
        <v>0</v>
      </c>
      <c r="L185" s="64">
        <f>+SUMIFS('nabati '!AY:AY,'nabati '!$BB:$BB,MTD!$A185)/20</f>
        <v>0</v>
      </c>
      <c r="M185" s="172">
        <f>+SUMIFS('nabati '!$BF:$BF,'nabati '!BI:BI,MTD!$A185)/6</f>
        <v>0</v>
      </c>
      <c r="N185" s="133">
        <f>+SUMIFS('nabati '!$BM:$BM,'nabati '!BP:BP,MTD!$A185)/6</f>
        <v>0</v>
      </c>
      <c r="O185" s="173">
        <f t="shared" si="21"/>
        <v>0</v>
      </c>
      <c r="P185" s="84"/>
      <c r="Q185" s="177"/>
      <c r="R185" s="73"/>
      <c r="U185" s="524"/>
    </row>
    <row r="186" spans="1:21" s="70" customFormat="1" hidden="1" outlineLevel="1">
      <c r="A186" s="58">
        <v>2114</v>
      </c>
      <c r="B186" s="167" t="s">
        <v>53</v>
      </c>
      <c r="C186" s="58" t="s">
        <v>233</v>
      </c>
      <c r="D186" s="162" t="s">
        <v>696</v>
      </c>
      <c r="E186" s="64">
        <f>+SUMIFS('nabati '!B:B,'nabati '!$E:$E,MTD!$A186)/6</f>
        <v>2</v>
      </c>
      <c r="F186" s="64">
        <f>+SUMIFS('nabati '!I:I,'nabati '!$L:$L,MTD!$A186)/6</f>
        <v>4</v>
      </c>
      <c r="G186" s="64">
        <f>+SUMIFS('nabati '!P:P,'nabati '!$S:$S,MTD!$A186)/60</f>
        <v>2</v>
      </c>
      <c r="H186" s="64">
        <f>+SUMIFS('nabati '!W:W,'nabati '!$Z:$Z,MTD!$A186)/6</f>
        <v>2</v>
      </c>
      <c r="I186" s="64">
        <f>+SUMIFS('nabati '!AD:AD,'nabati '!$AG:$AG,MTD!$A186)/60</f>
        <v>0</v>
      </c>
      <c r="J186" s="64">
        <f>+SUMIFS('nabati '!AK:AK,'nabati '!$AN:$AN,MTD!$A186)/60</f>
        <v>0</v>
      </c>
      <c r="K186" s="64">
        <f>+SUMIFS('nabati '!AR:AR,'nabati '!$AU:$AU,MTD!$A186)/60</f>
        <v>0</v>
      </c>
      <c r="L186" s="64">
        <f>+SUMIFS('nabati '!AY:AY,'nabati '!$BB:$BB,MTD!$A186)/20</f>
        <v>1</v>
      </c>
      <c r="M186" s="172">
        <f>+SUMIFS('nabati '!$BF:$BF,'nabati '!BI:BI,MTD!$A186)/6</f>
        <v>0</v>
      </c>
      <c r="N186" s="133">
        <f>+SUMIFS('nabati '!$BM:$BM,'nabati '!BP:BP,MTD!$A186)/6</f>
        <v>0</v>
      </c>
      <c r="O186" s="173">
        <f t="shared" si="21"/>
        <v>2497.7600000000002</v>
      </c>
      <c r="P186" s="84"/>
      <c r="Q186" s="177"/>
      <c r="R186" s="73"/>
      <c r="U186" s="524"/>
    </row>
    <row r="187" spans="1:21" s="70" customFormat="1" hidden="1" outlineLevel="1">
      <c r="A187" s="58">
        <v>69004</v>
      </c>
      <c r="B187" s="167" t="s">
        <v>53</v>
      </c>
      <c r="C187" s="163" t="s">
        <v>234</v>
      </c>
      <c r="D187" s="162" t="s">
        <v>696</v>
      </c>
      <c r="E187" s="64">
        <f>+SUMIFS('nabati '!B:B,'nabati '!$E:$E,MTD!$A187)/6</f>
        <v>0</v>
      </c>
      <c r="F187" s="64">
        <f>+SUMIFS('nabati '!I:I,'nabati '!$L:$L,MTD!$A187)/6</f>
        <v>1</v>
      </c>
      <c r="G187" s="64">
        <f>+SUMIFS('nabati '!P:P,'nabati '!$S:$S,MTD!$A187)/60</f>
        <v>2</v>
      </c>
      <c r="H187" s="64">
        <f>+SUMIFS('nabati '!W:W,'nabati '!$Z:$Z,MTD!$A187)/6</f>
        <v>1</v>
      </c>
      <c r="I187" s="64">
        <f>+SUMIFS('nabati '!AD:AD,'nabati '!$AG:$AG,MTD!$A187)/60</f>
        <v>0</v>
      </c>
      <c r="J187" s="64">
        <f>+SUMIFS('nabati '!AK:AK,'nabati '!$AN:$AN,MTD!$A187)/60</f>
        <v>0</v>
      </c>
      <c r="K187" s="64">
        <f>+SUMIFS('nabati '!AR:AR,'nabati '!$AU:$AU,MTD!$A187)/60</f>
        <v>0</v>
      </c>
      <c r="L187" s="64">
        <f>+SUMIFS('nabati '!AY:AY,'nabati '!$BB:$BB,MTD!$A187)/20</f>
        <v>0</v>
      </c>
      <c r="M187" s="172">
        <f>+SUMIFS('nabati '!$BF:$BF,'nabati '!BI:BI,MTD!$A187)/6</f>
        <v>0</v>
      </c>
      <c r="N187" s="133">
        <f>+SUMIFS('nabati '!$BM:$BM,'nabati '!BP:BP,MTD!$A187)/6</f>
        <v>0</v>
      </c>
      <c r="O187" s="173">
        <f t="shared" si="21"/>
        <v>1075.1400000000001</v>
      </c>
      <c r="P187" s="84"/>
      <c r="Q187" s="177"/>
      <c r="R187" s="73"/>
      <c r="U187" s="524"/>
    </row>
    <row r="188" spans="1:21" s="70" customFormat="1" hidden="1" outlineLevel="1">
      <c r="A188" s="58">
        <v>69014</v>
      </c>
      <c r="B188" s="167" t="s">
        <v>53</v>
      </c>
      <c r="C188" s="163" t="s">
        <v>235</v>
      </c>
      <c r="D188" s="162" t="s">
        <v>696</v>
      </c>
      <c r="E188" s="64">
        <f>+SUMIFS('nabati '!B:B,'nabati '!$E:$E,MTD!$A188)/6</f>
        <v>0</v>
      </c>
      <c r="F188" s="64">
        <f>+SUMIFS('nabati '!I:I,'nabati '!$L:$L,MTD!$A188)/6</f>
        <v>0</v>
      </c>
      <c r="G188" s="64">
        <f>+SUMIFS('nabati '!P:P,'nabati '!$S:$S,MTD!$A188)/60</f>
        <v>1</v>
      </c>
      <c r="H188" s="64">
        <f>+SUMIFS('nabati '!W:W,'nabati '!$Z:$Z,MTD!$A188)/6</f>
        <v>0</v>
      </c>
      <c r="I188" s="64">
        <f>+SUMIFS('nabati '!AD:AD,'nabati '!$AG:$AG,MTD!$A188)/60</f>
        <v>0</v>
      </c>
      <c r="J188" s="64">
        <f>+SUMIFS('nabati '!AK:AK,'nabati '!$AN:$AN,MTD!$A188)/60</f>
        <v>0</v>
      </c>
      <c r="K188" s="64">
        <f>+SUMIFS('nabati '!AR:AR,'nabati '!$AU:$AU,MTD!$A188)/60</f>
        <v>0</v>
      </c>
      <c r="L188" s="64">
        <f>+SUMIFS('nabati '!AY:AY,'nabati '!$BB:$BB,MTD!$A188)/20</f>
        <v>0</v>
      </c>
      <c r="M188" s="172">
        <f>+SUMIFS('nabati '!$BF:$BF,'nabati '!BI:BI,MTD!$A188)/6</f>
        <v>0</v>
      </c>
      <c r="N188" s="133">
        <f>+SUMIFS('nabati '!$BM:$BM,'nabati '!BP:BP,MTD!$A188)/6</f>
        <v>0</v>
      </c>
      <c r="O188" s="173">
        <f>+SUMPRODUCT($E$1:$N$1,E188:N188)</f>
        <v>330</v>
      </c>
      <c r="P188" s="84"/>
      <c r="Q188" s="177"/>
      <c r="R188" s="73"/>
      <c r="U188" s="524"/>
    </row>
    <row r="189" spans="1:21" s="70" customFormat="1" hidden="1" outlineLevel="1">
      <c r="A189" s="58">
        <v>69074</v>
      </c>
      <c r="B189" s="167" t="s">
        <v>53</v>
      </c>
      <c r="C189" s="163" t="s">
        <v>236</v>
      </c>
      <c r="D189" s="162" t="s">
        <v>696</v>
      </c>
      <c r="E189" s="64">
        <f>+SUMIFS('nabati '!B:B,'nabati '!$E:$E,MTD!$A189)/6</f>
        <v>2</v>
      </c>
      <c r="F189" s="64">
        <f>+SUMIFS('nabati '!I:I,'nabati '!$L:$L,MTD!$A189)/6</f>
        <v>2</v>
      </c>
      <c r="G189" s="64">
        <f>+SUMIFS('nabati '!P:P,'nabati '!$S:$S,MTD!$A189)/60</f>
        <v>2</v>
      </c>
      <c r="H189" s="64">
        <f>+SUMIFS('nabati '!W:W,'nabati '!$Z:$Z,MTD!$A189)/6</f>
        <v>2</v>
      </c>
      <c r="I189" s="64">
        <f>+SUMIFS('nabati '!AD:AD,'nabati '!$AG:$AG,MTD!$A189)/60</f>
        <v>0</v>
      </c>
      <c r="J189" s="64">
        <f>+SUMIFS('nabati '!AK:AK,'nabati '!$AN:$AN,MTD!$A189)/60</f>
        <v>0</v>
      </c>
      <c r="K189" s="64">
        <f>+SUMIFS('nabati '!AR:AR,'nabati '!$AU:$AU,MTD!$A189)/60</f>
        <v>0</v>
      </c>
      <c r="L189" s="64">
        <f>+SUMIFS('nabati '!AY:AY,'nabati '!$BB:$BB,MTD!$A189)/20</f>
        <v>0</v>
      </c>
      <c r="M189" s="172">
        <f>+SUMIFS('nabati '!$BF:$BF,'nabati '!BI:BI,MTD!$A189)/6</f>
        <v>0</v>
      </c>
      <c r="N189" s="133">
        <f>+SUMIFS('nabati '!$BM:$BM,'nabati '!BP:BP,MTD!$A189)/6</f>
        <v>0</v>
      </c>
      <c r="O189" s="173">
        <f>+SUMPRODUCT($E$1:$N$1,E189:N189)</f>
        <v>1742.28</v>
      </c>
      <c r="P189" s="84"/>
      <c r="Q189" s="177"/>
      <c r="R189" s="73"/>
      <c r="U189" s="524"/>
    </row>
    <row r="190" spans="1:21" s="70" customFormat="1" hidden="1" outlineLevel="1">
      <c r="A190" s="58">
        <v>69039</v>
      </c>
      <c r="B190" s="167" t="s">
        <v>53</v>
      </c>
      <c r="C190" s="163" t="s">
        <v>237</v>
      </c>
      <c r="D190" s="162" t="s">
        <v>696</v>
      </c>
      <c r="E190" s="64">
        <f>+SUMIFS('nabati '!B:B,'nabati '!$E:$E,MTD!$A190)/6</f>
        <v>4</v>
      </c>
      <c r="F190" s="64">
        <f>+SUMIFS('nabati '!I:I,'nabati '!$L:$L,MTD!$A190)/6</f>
        <v>0</v>
      </c>
      <c r="G190" s="64">
        <f>+SUMIFS('nabati '!P:P,'nabati '!$S:$S,MTD!$A190)/60</f>
        <v>0</v>
      </c>
      <c r="H190" s="64">
        <f>+SUMIFS('nabati '!W:W,'nabati '!$Z:$Z,MTD!$A190)/6</f>
        <v>0</v>
      </c>
      <c r="I190" s="64">
        <f>+SUMIFS('nabati '!AD:AD,'nabati '!$AG:$AG,MTD!$A190)/60</f>
        <v>0</v>
      </c>
      <c r="J190" s="64">
        <f>+SUMIFS('nabati '!AK:AK,'nabati '!$AN:$AN,MTD!$A190)/60</f>
        <v>0</v>
      </c>
      <c r="K190" s="64">
        <f>+SUMIFS('nabati '!AR:AR,'nabati '!$AU:$AU,MTD!$A190)/60</f>
        <v>0</v>
      </c>
      <c r="L190" s="64">
        <f>+SUMIFS('nabati '!AY:AY,'nabati '!$BB:$BB,MTD!$A190)/20</f>
        <v>0</v>
      </c>
      <c r="M190" s="172">
        <f>+SUMIFS('nabati '!$BF:$BF,'nabati '!BI:BI,MTD!$A190)/6</f>
        <v>0</v>
      </c>
      <c r="N190" s="133">
        <f>+SUMIFS('nabati '!$BM:$BM,'nabati '!BP:BP,MTD!$A190)/6</f>
        <v>0</v>
      </c>
      <c r="O190" s="173">
        <f>+SUMPRODUCT($E$1:$N$1,E190:N190)</f>
        <v>504</v>
      </c>
      <c r="P190" s="84"/>
      <c r="Q190" s="177"/>
      <c r="R190" s="73"/>
      <c r="U190" s="524"/>
    </row>
    <row r="191" spans="1:21" s="70" customFormat="1" hidden="1" outlineLevel="1">
      <c r="A191" s="58">
        <v>69045</v>
      </c>
      <c r="B191" s="167"/>
      <c r="C191" s="163" t="s">
        <v>238</v>
      </c>
      <c r="D191" s="162" t="s">
        <v>696</v>
      </c>
      <c r="E191" s="64">
        <f>+SUMIFS('nabati '!B:B,'nabati '!$E:$E,MTD!$A191)/6</f>
        <v>2</v>
      </c>
      <c r="F191" s="64">
        <f>+SUMIFS('nabati '!I:I,'nabati '!$L:$L,MTD!$A191)/6</f>
        <v>2</v>
      </c>
      <c r="G191" s="64">
        <f>+SUMIFS('nabati '!P:P,'nabati '!$S:$S,MTD!$A191)/60</f>
        <v>2</v>
      </c>
      <c r="H191" s="64">
        <f>+SUMIFS('nabati '!W:W,'nabati '!$Z:$Z,MTD!$A191)/6</f>
        <v>2</v>
      </c>
      <c r="I191" s="64">
        <f>+SUMIFS('nabati '!AD:AD,'nabati '!$AG:$AG,MTD!$A191)/60</f>
        <v>0</v>
      </c>
      <c r="J191" s="64">
        <f>+SUMIFS('nabati '!AK:AK,'nabati '!$AN:$AN,MTD!$A191)/60</f>
        <v>0</v>
      </c>
      <c r="K191" s="64">
        <f>+SUMIFS('nabati '!AR:AR,'nabati '!$AU:$AU,MTD!$A191)/60</f>
        <v>0</v>
      </c>
      <c r="L191" s="64">
        <f>+SUMIFS('nabati '!AY:AY,'nabati '!$BB:$BB,MTD!$A191)/20</f>
        <v>2</v>
      </c>
      <c r="M191" s="172">
        <f>+SUMIFS('nabati '!$BF:$BF,'nabati '!BI:BI,MTD!$A191)/6</f>
        <v>0</v>
      </c>
      <c r="N191" s="133">
        <f>+SUMIFS('nabati '!$BM:$BM,'nabati '!BP:BP,MTD!$A191)/6</f>
        <v>0</v>
      </c>
      <c r="O191" s="173">
        <f>+SUMPRODUCT($E$1:$N$1,E191:N191)</f>
        <v>2490.2799999999997</v>
      </c>
      <c r="P191" s="84"/>
      <c r="Q191" s="177"/>
      <c r="R191" s="73"/>
      <c r="U191" s="524"/>
    </row>
    <row r="192" spans="1:21" s="70" customFormat="1" hidden="1" outlineLevel="1">
      <c r="A192" s="58">
        <v>69053</v>
      </c>
      <c r="B192" s="167" t="s">
        <v>53</v>
      </c>
      <c r="C192" s="163" t="s">
        <v>239</v>
      </c>
      <c r="D192" s="162" t="s">
        <v>696</v>
      </c>
      <c r="E192" s="64">
        <f>+SUMIFS('nabati '!B:B,'nabati '!$E:$E,MTD!$A192)/6</f>
        <v>0</v>
      </c>
      <c r="F192" s="64">
        <f>+SUMIFS('nabati '!I:I,'nabati '!$L:$L,MTD!$A192)/6</f>
        <v>0</v>
      </c>
      <c r="G192" s="64">
        <f>+SUMIFS('nabati '!P:P,'nabati '!$S:$S,MTD!$A192)/60</f>
        <v>0</v>
      </c>
      <c r="H192" s="64">
        <f>+SUMIFS('nabati '!W:W,'nabati '!$Z:$Z,MTD!$A192)/6</f>
        <v>0</v>
      </c>
      <c r="I192" s="64">
        <f>+SUMIFS('nabati '!AD:AD,'nabati '!$AG:$AG,MTD!$A192)/60</f>
        <v>0</v>
      </c>
      <c r="J192" s="64">
        <f>+SUMIFS('nabati '!AK:AK,'nabati '!$AN:$AN,MTD!$A192)/60</f>
        <v>0</v>
      </c>
      <c r="K192" s="64">
        <f>+SUMIFS('nabati '!AR:AR,'nabati '!$AU:$AU,MTD!$A192)/60</f>
        <v>0</v>
      </c>
      <c r="L192" s="64">
        <f>+SUMIFS('nabati '!AY:AY,'nabati '!$BB:$BB,MTD!$A192)/20</f>
        <v>0</v>
      </c>
      <c r="M192" s="172">
        <f>+SUMIFS('nabati '!$BF:$BF,'nabati '!BI:BI,MTD!$A192)/6</f>
        <v>0</v>
      </c>
      <c r="N192" s="133">
        <f>+SUMIFS('nabati '!$BM:$BM,'nabati '!BP:BP,MTD!$A192)/6</f>
        <v>0</v>
      </c>
      <c r="O192" s="173">
        <f>+SUMPRODUCT($E$1:$N$1,E192:N192)</f>
        <v>0</v>
      </c>
      <c r="P192" s="84"/>
      <c r="Q192" s="177"/>
      <c r="R192" s="73"/>
      <c r="U192" s="524"/>
    </row>
    <row r="193" spans="1:21" s="70" customFormat="1" hidden="1" outlineLevel="1">
      <c r="A193" s="58">
        <v>69061</v>
      </c>
      <c r="B193" s="167" t="s">
        <v>53</v>
      </c>
      <c r="C193" s="163" t="s">
        <v>240</v>
      </c>
      <c r="D193" s="162" t="s">
        <v>696</v>
      </c>
      <c r="E193" s="64"/>
      <c r="F193" s="64"/>
      <c r="G193" s="64"/>
      <c r="H193" s="64"/>
      <c r="I193" s="64"/>
      <c r="J193" s="64"/>
      <c r="K193" s="64"/>
      <c r="L193" s="64"/>
      <c r="M193" s="172"/>
      <c r="N193" s="133"/>
      <c r="O193" s="173"/>
      <c r="P193" s="84"/>
      <c r="Q193" s="177"/>
      <c r="R193" s="73"/>
      <c r="U193" s="524"/>
    </row>
    <row r="194" spans="1:21" s="70" customFormat="1" hidden="1" outlineLevel="1">
      <c r="A194" s="58">
        <v>69070</v>
      </c>
      <c r="B194" s="167" t="s">
        <v>53</v>
      </c>
      <c r="C194" s="163" t="s">
        <v>241</v>
      </c>
      <c r="D194" s="162" t="s">
        <v>696</v>
      </c>
      <c r="E194" s="64">
        <f>+SUMIFS('nabati '!B:B,'nabati '!$E:$E,MTD!$A194)/6</f>
        <v>0</v>
      </c>
      <c r="F194" s="64">
        <f>+SUMIFS('nabati '!I:I,'nabati '!$L:$L,MTD!$A194)/6</f>
        <v>0</v>
      </c>
      <c r="G194" s="64">
        <f>+SUMIFS('nabati '!P:P,'nabati '!$S:$S,MTD!$A194)/60</f>
        <v>0</v>
      </c>
      <c r="H194" s="64">
        <f>+SUMIFS('nabati '!W:W,'nabati '!$Z:$Z,MTD!$A194)/6</f>
        <v>0</v>
      </c>
      <c r="I194" s="64">
        <f>+SUMIFS('nabati '!AD:AD,'nabati '!$AG:$AG,MTD!$A194)/60</f>
        <v>0</v>
      </c>
      <c r="J194" s="64">
        <f>+SUMIFS('nabati '!AK:AK,'nabati '!$AN:$AN,MTD!$A194)/60</f>
        <v>0</v>
      </c>
      <c r="K194" s="64">
        <f>+SUMIFS('nabati '!AR:AR,'nabati '!$AU:$AU,MTD!$A194)/60</f>
        <v>0</v>
      </c>
      <c r="L194" s="64">
        <f>+SUMIFS('nabati '!AY:AY,'nabati '!$BB:$BB,MTD!$A194)/20</f>
        <v>0</v>
      </c>
      <c r="M194" s="172">
        <f>+SUMIFS('nabati '!$BF:$BF,'nabati '!BI:BI,MTD!$A194)/6</f>
        <v>0</v>
      </c>
      <c r="N194" s="133">
        <f>+SUMIFS('nabati '!$BM:$BM,'nabati '!BP:BP,MTD!$A194)/6</f>
        <v>0</v>
      </c>
      <c r="O194" s="173">
        <f t="shared" ref="O194:O200" si="22">+SUMPRODUCT($E$1:$N$1,E194:N194)</f>
        <v>0</v>
      </c>
      <c r="P194" s="84"/>
      <c r="Q194" s="177"/>
      <c r="R194" s="73"/>
      <c r="U194" s="524"/>
    </row>
    <row r="195" spans="1:21" s="70" customFormat="1" hidden="1" outlineLevel="1">
      <c r="A195" s="58">
        <v>69071</v>
      </c>
      <c r="B195" s="167" t="s">
        <v>53</v>
      </c>
      <c r="C195" s="163" t="s">
        <v>242</v>
      </c>
      <c r="D195" s="162" t="s">
        <v>696</v>
      </c>
      <c r="E195" s="64">
        <f>+SUMIFS('nabati '!B:B,'nabati '!$E:$E,MTD!$A195)/6</f>
        <v>0</v>
      </c>
      <c r="F195" s="64">
        <f>+SUMIFS('nabati '!I:I,'nabati '!$L:$L,MTD!$A195)/6</f>
        <v>0</v>
      </c>
      <c r="G195" s="64">
        <f>+SUMIFS('nabati '!P:P,'nabati '!$S:$S,MTD!$A195)/60</f>
        <v>0</v>
      </c>
      <c r="H195" s="64">
        <f>+SUMIFS('nabati '!W:W,'nabati '!$Z:$Z,MTD!$A195)/6</f>
        <v>0</v>
      </c>
      <c r="I195" s="64">
        <f>+SUMIFS('nabati '!AD:AD,'nabati '!$AG:$AG,MTD!$A195)/60</f>
        <v>0</v>
      </c>
      <c r="J195" s="64">
        <f>+SUMIFS('nabati '!AK:AK,'nabati '!$AN:$AN,MTD!$A195)/60</f>
        <v>0</v>
      </c>
      <c r="K195" s="64">
        <f>+SUMIFS('nabati '!AR:AR,'nabati '!$AU:$AU,MTD!$A195)/60</f>
        <v>0</v>
      </c>
      <c r="L195" s="64">
        <f>+SUMIFS('nabati '!AY:AY,'nabati '!$BB:$BB,MTD!$A195)/20</f>
        <v>0</v>
      </c>
      <c r="M195" s="172">
        <f>+SUMIFS('nabati '!$BF:$BF,'nabati '!BI:BI,MTD!$A195)/6</f>
        <v>0</v>
      </c>
      <c r="N195" s="133">
        <f>+SUMIFS('nabati '!$BM:$BM,'nabati '!BP:BP,MTD!$A195)/6</f>
        <v>0</v>
      </c>
      <c r="O195" s="173">
        <f t="shared" si="22"/>
        <v>0</v>
      </c>
      <c r="P195" s="84"/>
      <c r="Q195" s="177"/>
      <c r="R195" s="73"/>
      <c r="U195" s="524"/>
    </row>
    <row r="196" spans="1:21" s="70" customFormat="1" hidden="1" outlineLevel="1">
      <c r="A196" s="183">
        <v>69072</v>
      </c>
      <c r="B196" s="167" t="s">
        <v>53</v>
      </c>
      <c r="C196" s="163" t="s">
        <v>243</v>
      </c>
      <c r="D196" s="162" t="s">
        <v>696</v>
      </c>
      <c r="E196" s="64">
        <f>+SUMIFS('nabati '!B:B,'nabati '!$E:$E,MTD!$A196)/6</f>
        <v>0</v>
      </c>
      <c r="F196" s="64">
        <f>+SUMIFS('nabati '!I:I,'nabati '!$L:$L,MTD!$A196)/6</f>
        <v>0</v>
      </c>
      <c r="G196" s="64">
        <f>+SUMIFS('nabati '!P:P,'nabati '!$S:$S,MTD!$A196)/60</f>
        <v>0</v>
      </c>
      <c r="H196" s="64">
        <f>+SUMIFS('nabati '!W:W,'nabati '!$Z:$Z,MTD!$A196)/6</f>
        <v>0</v>
      </c>
      <c r="I196" s="64">
        <f>+SUMIFS('nabati '!AD:AD,'nabati '!$AG:$AG,MTD!$A196)/60</f>
        <v>0</v>
      </c>
      <c r="J196" s="64">
        <f>+SUMIFS('nabati '!AK:AK,'nabati '!$AN:$AN,MTD!$A196)/60</f>
        <v>0</v>
      </c>
      <c r="K196" s="64">
        <f>+SUMIFS('nabati '!AR:AR,'nabati '!$AU:$AU,MTD!$A196)/60</f>
        <v>0</v>
      </c>
      <c r="L196" s="64">
        <f>+SUMIFS('nabati '!AY:AY,'nabati '!$BB:$BB,MTD!$A196)/20</f>
        <v>0</v>
      </c>
      <c r="M196" s="172">
        <f>+SUMIFS('nabati '!$BF:$BF,'nabati '!BI:BI,MTD!$A196)/6</f>
        <v>0</v>
      </c>
      <c r="N196" s="133">
        <f>+SUMIFS('nabati '!$BM:$BM,'nabati '!BP:BP,MTD!$A196)/6</f>
        <v>0</v>
      </c>
      <c r="O196" s="173">
        <f t="shared" si="22"/>
        <v>0</v>
      </c>
      <c r="P196" s="84"/>
      <c r="Q196" s="177"/>
      <c r="R196" s="73"/>
      <c r="U196" s="524"/>
    </row>
    <row r="197" spans="1:21" s="70" customFormat="1" hidden="1" outlineLevel="1">
      <c r="A197" s="183">
        <v>2127</v>
      </c>
      <c r="B197" s="167" t="s">
        <v>53</v>
      </c>
      <c r="C197" s="58" t="s">
        <v>244</v>
      </c>
      <c r="D197" s="162" t="s">
        <v>696</v>
      </c>
      <c r="E197" s="64">
        <f>+SUMIFS('nabati '!B:B,'nabati '!$E:$E,MTD!$A197)/6</f>
        <v>1</v>
      </c>
      <c r="F197" s="64">
        <f>+SUMIFS('nabati '!I:I,'nabati '!$L:$L,MTD!$A197)/6</f>
        <v>1</v>
      </c>
      <c r="G197" s="64">
        <f>+SUMIFS('nabati '!P:P,'nabati '!$S:$S,MTD!$A197)/60</f>
        <v>1</v>
      </c>
      <c r="H197" s="64">
        <f>+SUMIFS('nabati '!W:W,'nabati '!$Z:$Z,MTD!$A197)/6</f>
        <v>0</v>
      </c>
      <c r="I197" s="64">
        <f>+SUMIFS('nabati '!AD:AD,'nabati '!$AG:$AG,MTD!$A197)/60</f>
        <v>0</v>
      </c>
      <c r="J197" s="64">
        <f>+SUMIFS('nabati '!AK:AK,'nabati '!$AN:$AN,MTD!$A197)/60</f>
        <v>0</v>
      </c>
      <c r="K197" s="64">
        <f>+SUMIFS('nabati '!AR:AR,'nabati '!$AU:$AU,MTD!$A197)/60</f>
        <v>0</v>
      </c>
      <c r="L197" s="64">
        <f>+SUMIFS('nabati '!AY:AY,'nabati '!$BB:$BB,MTD!$A197)/20</f>
        <v>0</v>
      </c>
      <c r="M197" s="172">
        <f>+SUMIFS('nabati '!$BF:$BF,'nabati '!BI:BI,MTD!$A197)/6</f>
        <v>0</v>
      </c>
      <c r="N197" s="133">
        <f>+SUMIFS('nabati '!$BM:$BM,'nabati '!BP:BP,MTD!$A197)/6</f>
        <v>0</v>
      </c>
      <c r="O197" s="173">
        <f t="shared" si="22"/>
        <v>646.74</v>
      </c>
      <c r="P197" s="84"/>
      <c r="Q197" s="177"/>
      <c r="R197" s="73"/>
      <c r="U197" s="524"/>
    </row>
    <row r="198" spans="1:21" s="70" customFormat="1" hidden="1" outlineLevel="1">
      <c r="A198" s="58">
        <v>2128</v>
      </c>
      <c r="B198" s="108" t="s">
        <v>53</v>
      </c>
      <c r="C198" s="184" t="s">
        <v>245</v>
      </c>
      <c r="D198" s="162" t="s">
        <v>696</v>
      </c>
      <c r="E198" s="64">
        <f>+SUMIFS('nabati '!B:B,'nabati '!$E:$E,MTD!$A198)/6</f>
        <v>0</v>
      </c>
      <c r="F198" s="64">
        <f>+SUMIFS('nabati '!I:I,'nabati '!$L:$L,MTD!$A198)/6</f>
        <v>1</v>
      </c>
      <c r="G198" s="64">
        <f>+SUMIFS('nabati '!P:P,'nabati '!$S:$S,MTD!$A198)/60</f>
        <v>1</v>
      </c>
      <c r="H198" s="64">
        <f>+SUMIFS('nabati '!W:W,'nabati '!$Z:$Z,MTD!$A198)/6</f>
        <v>0</v>
      </c>
      <c r="I198" s="64">
        <f>+SUMIFS('nabati '!AD:AD,'nabati '!$AG:$AG,MTD!$A198)/60</f>
        <v>1</v>
      </c>
      <c r="J198" s="64">
        <f>+SUMIFS('nabati '!AK:AK,'nabati '!$AN:$AN,MTD!$A198)/60</f>
        <v>0</v>
      </c>
      <c r="K198" s="64">
        <f>+SUMIFS('nabati '!AR:AR,'nabati '!$AU:$AU,MTD!$A198)/60</f>
        <v>0</v>
      </c>
      <c r="L198" s="64">
        <f>+SUMIFS('nabati '!AY:AY,'nabati '!$BB:$BB,MTD!$A198)/20</f>
        <v>0</v>
      </c>
      <c r="M198" s="172">
        <f>+SUMIFS('nabati '!$BF:$BF,'nabati '!BI:BI,MTD!$A198)/6</f>
        <v>0</v>
      </c>
      <c r="N198" s="133">
        <f>+SUMIFS('nabati '!$BM:$BM,'nabati '!BP:BP,MTD!$A198)/6</f>
        <v>0</v>
      </c>
      <c r="O198" s="173">
        <f t="shared" si="22"/>
        <v>850.74</v>
      </c>
      <c r="P198" s="84"/>
      <c r="Q198" s="177"/>
      <c r="R198" s="73"/>
      <c r="U198" s="524"/>
    </row>
    <row r="199" spans="1:21" s="70" customFormat="1" collapsed="1">
      <c r="A199" s="58">
        <v>2130</v>
      </c>
      <c r="B199" s="167" t="s">
        <v>53</v>
      </c>
      <c r="C199" s="184" t="s">
        <v>246</v>
      </c>
      <c r="D199" s="162" t="s">
        <v>696</v>
      </c>
      <c r="E199" s="64">
        <f>+SUMIFS('nabati '!B:B,'nabati '!$E:$E,MTD!$A199)/6</f>
        <v>1</v>
      </c>
      <c r="F199" s="64">
        <f>+SUMIFS('nabati '!I:I,'nabati '!$L:$L,MTD!$A199)/6</f>
        <v>1</v>
      </c>
      <c r="G199" s="64">
        <f>+SUMIFS('nabati '!P:P,'nabati '!$S:$S,MTD!$A199)/60</f>
        <v>1</v>
      </c>
      <c r="H199" s="64">
        <f>+SUMIFS('nabati '!W:W,'nabati '!$Z:$Z,MTD!$A199)/6</f>
        <v>0</v>
      </c>
      <c r="I199" s="64">
        <f>+SUMIFS('nabati '!AD:AD,'nabati '!$AG:$AG,MTD!$A199)/60</f>
        <v>0</v>
      </c>
      <c r="J199" s="64">
        <f>+SUMIFS('nabati '!AK:AK,'nabati '!$AN:$AN,MTD!$A199)/60</f>
        <v>0</v>
      </c>
      <c r="K199" s="64">
        <f>+SUMIFS('nabati '!AR:AR,'nabati '!$AU:$AU,MTD!$A199)/60</f>
        <v>0</v>
      </c>
      <c r="L199" s="64">
        <f>+SUMIFS('nabati '!AY:AY,'nabati '!$BB:$BB,MTD!$A199)/20</f>
        <v>0</v>
      </c>
      <c r="M199" s="172">
        <f>+SUMIFS('nabati '!$BF:$BF,'nabati '!BI:BI,MTD!$A199)/6</f>
        <v>0</v>
      </c>
      <c r="N199" s="133">
        <f>+SUMIFS('nabati '!$BM:$BM,'nabati '!BP:BP,MTD!$A199)/6</f>
        <v>0</v>
      </c>
      <c r="O199" s="173">
        <f t="shared" si="22"/>
        <v>646.74</v>
      </c>
      <c r="P199" s="84"/>
      <c r="Q199" s="177"/>
      <c r="R199" s="73"/>
      <c r="U199" s="524"/>
    </row>
    <row r="200" spans="1:21" s="72" customFormat="1">
      <c r="A200" s="157"/>
      <c r="B200" s="158"/>
      <c r="C200" s="159"/>
      <c r="D200" s="185" t="s">
        <v>247</v>
      </c>
      <c r="E200" s="186">
        <f t="shared" ref="E200:N200" si="23">+SUM(E201:E267)</f>
        <v>114</v>
      </c>
      <c r="F200" s="186">
        <f t="shared" si="23"/>
        <v>186</v>
      </c>
      <c r="G200" s="186">
        <f t="shared" si="23"/>
        <v>51</v>
      </c>
      <c r="H200" s="186">
        <f t="shared" si="23"/>
        <v>27</v>
      </c>
      <c r="I200" s="186">
        <f t="shared" si="23"/>
        <v>8</v>
      </c>
      <c r="J200" s="186">
        <f t="shared" si="23"/>
        <v>0</v>
      </c>
      <c r="K200" s="186">
        <f t="shared" si="23"/>
        <v>0</v>
      </c>
      <c r="L200" s="186">
        <f t="shared" si="23"/>
        <v>28</v>
      </c>
      <c r="M200" s="192">
        <f t="shared" si="23"/>
        <v>0</v>
      </c>
      <c r="N200" s="192">
        <f t="shared" si="23"/>
        <v>0</v>
      </c>
      <c r="O200" s="171">
        <f t="shared" si="22"/>
        <v>85842.44</v>
      </c>
      <c r="P200" s="121">
        <f>SUM(S200+T200)</f>
        <v>292738.21491749201</v>
      </c>
      <c r="Q200" s="180">
        <f>O200/P200</f>
        <v>0.29323961008710331</v>
      </c>
      <c r="R200" s="179">
        <f>O200-P200</f>
        <v>-206895.774917492</v>
      </c>
      <c r="S200" s="181">
        <f>SUM(P201:P210)</f>
        <v>172163.04</v>
      </c>
      <c r="T200" s="193">
        <v>120575.174917492</v>
      </c>
      <c r="U200" s="521">
        <f>P200/$U$2</f>
        <v>11259.16211221123</v>
      </c>
    </row>
    <row r="201" spans="1:21" s="70" customFormat="1">
      <c r="A201" s="187" t="s">
        <v>248</v>
      </c>
      <c r="B201" s="187" t="s">
        <v>31</v>
      </c>
      <c r="C201" s="529" t="s">
        <v>249</v>
      </c>
      <c r="D201" s="162" t="s">
        <v>250</v>
      </c>
      <c r="E201" s="64">
        <f>+SUMIFS('nabati '!B:B,'nabati '!$E:$E,MTD!$A201)/6</f>
        <v>0</v>
      </c>
      <c r="F201" s="64">
        <f>+SUMIFS('nabati '!I:I,'nabati '!$L:$L,MTD!$A201)/6</f>
        <v>30</v>
      </c>
      <c r="G201" s="64">
        <f>+SUMIFS('nabati '!P:P,'nabati '!$S:$S,MTD!$A201)/60</f>
        <v>5</v>
      </c>
      <c r="H201" s="64">
        <f>+SUMIFS('nabati '!W:W,'nabati '!$Z:$Z,MTD!$A201)/6</f>
        <v>0</v>
      </c>
      <c r="I201" s="64">
        <f>+SUMIFS('nabati '!AD:AD,'nabati '!$AG:$AG,MTD!$A201)/60</f>
        <v>0</v>
      </c>
      <c r="J201" s="64">
        <f>+SUMIFS('nabati '!AK:AK,'nabati '!$AN:$AN,MTD!$A201)/60</f>
        <v>0</v>
      </c>
      <c r="K201" s="64">
        <f>+SUMIFS('nabati '!AR:AR,'nabati '!$AU:$AU,MTD!$A201)/60</f>
        <v>0</v>
      </c>
      <c r="L201" s="64">
        <f>+SUMIFS('nabati '!AY:AY,'nabati '!$BB:$BB,MTD!$A201)/20</f>
        <v>10</v>
      </c>
      <c r="M201" s="172">
        <f>+SUMIFS('nabati '!$BF:$BF,'nabati '!BI:BI,MTD!$A201)/6</f>
        <v>0</v>
      </c>
      <c r="N201" s="133">
        <f>+SUMIFS('nabati '!$BM:$BM,'nabati '!BP:BP,MTD!$A201)/6</f>
        <v>0</v>
      </c>
      <c r="O201" s="173">
        <f>+SUMPRODUCT($E$1:$N$1,E201:N201)</f>
        <v>11112.2</v>
      </c>
      <c r="P201" s="121">
        <v>27084.2</v>
      </c>
      <c r="Q201" s="177"/>
      <c r="R201" s="179">
        <f t="shared" ref="R201:R210" si="24">O201-P201</f>
        <v>-15972</v>
      </c>
      <c r="S201" s="178">
        <f>SUM(O201:O210)</f>
        <v>48649.100000000006</v>
      </c>
      <c r="T201" s="178">
        <f>SUM(O211:O267)</f>
        <v>37193.340000000011</v>
      </c>
      <c r="U201" s="524"/>
    </row>
    <row r="202" spans="1:21" s="70" customFormat="1" hidden="1" outlineLevel="1">
      <c r="A202" s="187" t="s">
        <v>251</v>
      </c>
      <c r="B202" s="187" t="s">
        <v>31</v>
      </c>
      <c r="C202" s="529" t="s">
        <v>252</v>
      </c>
      <c r="D202" s="162" t="s">
        <v>250</v>
      </c>
      <c r="E202" s="64">
        <f>+SUMIFS('nabati '!B:B,'nabati '!$E:$E,MTD!$A202)/6</f>
        <v>5</v>
      </c>
      <c r="F202" s="64">
        <f>+SUMIFS('nabati '!I:I,'nabati '!$L:$L,MTD!$A202)/6</f>
        <v>7</v>
      </c>
      <c r="G202" s="64">
        <f>+SUMIFS('nabati '!P:P,'nabati '!$S:$S,MTD!$A202)/60</f>
        <v>2</v>
      </c>
      <c r="H202" s="64">
        <f>+SUMIFS('nabati '!W:W,'nabati '!$Z:$Z,MTD!$A202)/6</f>
        <v>0</v>
      </c>
      <c r="I202" s="64">
        <f>+SUMIFS('nabati '!AD:AD,'nabati '!$AG:$AG,MTD!$A202)/60</f>
        <v>0</v>
      </c>
      <c r="J202" s="64">
        <f>+SUMIFS('nabati '!AK:AK,'nabati '!$AN:$AN,MTD!$A202)/60</f>
        <v>0</v>
      </c>
      <c r="K202" s="64">
        <f>+SUMIFS('nabati '!AR:AR,'nabati '!$AU:$AU,MTD!$A202)/60</f>
        <v>0</v>
      </c>
      <c r="L202" s="64">
        <f>+SUMIFS('nabati '!AY:AY,'nabati '!$BB:$BB,MTD!$A202)/20</f>
        <v>4</v>
      </c>
      <c r="M202" s="172">
        <f>+SUMIFS('nabati '!$BF:$BF,'nabati '!BI:BI,MTD!$A202)/6</f>
        <v>0</v>
      </c>
      <c r="N202" s="133">
        <f>+SUMIFS('nabati '!$BM:$BM,'nabati '!BP:BP,MTD!$A202)/6</f>
        <v>0</v>
      </c>
      <c r="O202" s="173">
        <f t="shared" ref="O202:O210" si="25">+SUMPRODUCT($E$1:$N$1,E202:N202)</f>
        <v>4121.18</v>
      </c>
      <c r="P202" s="121">
        <v>13680.32</v>
      </c>
      <c r="Q202" s="177"/>
      <c r="R202" s="179">
        <f t="shared" si="24"/>
        <v>-9559.14</v>
      </c>
      <c r="U202" s="524"/>
    </row>
    <row r="203" spans="1:21" s="70" customFormat="1" hidden="1" outlineLevel="1">
      <c r="A203" s="190" t="s">
        <v>253</v>
      </c>
      <c r="B203" s="190" t="s">
        <v>31</v>
      </c>
      <c r="C203" s="530" t="s">
        <v>254</v>
      </c>
      <c r="D203" s="162" t="s">
        <v>250</v>
      </c>
      <c r="E203" s="64">
        <f>+SUMIFS('nabati '!B:B,'nabati '!$E:$E,MTD!$A203)/6</f>
        <v>5</v>
      </c>
      <c r="F203" s="64">
        <f>+SUMIFS('nabati '!I:I,'nabati '!$L:$L,MTD!$A203)/6</f>
        <v>20</v>
      </c>
      <c r="G203" s="64">
        <f>+SUMIFS('nabati '!P:P,'nabati '!$S:$S,MTD!$A203)/60</f>
        <v>3</v>
      </c>
      <c r="H203" s="64">
        <f>+SUMIFS('nabati '!W:W,'nabati '!$Z:$Z,MTD!$A203)/6</f>
        <v>5</v>
      </c>
      <c r="I203" s="64">
        <f>+SUMIFS('nabati '!AD:AD,'nabati '!$AG:$AG,MTD!$A203)/60</f>
        <v>0</v>
      </c>
      <c r="J203" s="64">
        <f>+SUMIFS('nabati '!AK:AK,'nabati '!$AN:$AN,MTD!$A203)/60</f>
        <v>0</v>
      </c>
      <c r="K203" s="64">
        <f>+SUMIFS('nabati '!AR:AR,'nabati '!$AU:$AU,MTD!$A203)/60</f>
        <v>0</v>
      </c>
      <c r="L203" s="64">
        <f>+SUMIFS('nabati '!AY:AY,'nabati '!$BB:$BB,MTD!$A203)/20</f>
        <v>0</v>
      </c>
      <c r="M203" s="172">
        <f>+SUMIFS('nabati '!$BF:$BF,'nabati '!BI:BI,MTD!$A203)/6</f>
        <v>0</v>
      </c>
      <c r="N203" s="133">
        <f>+SUMIFS('nabati '!$BM:$BM,'nabati '!BP:BP,MTD!$A203)/6</f>
        <v>0</v>
      </c>
      <c r="O203" s="173">
        <f t="shared" si="25"/>
        <v>6556.8</v>
      </c>
      <c r="P203" s="121">
        <v>23768</v>
      </c>
      <c r="Q203" s="177"/>
      <c r="R203" s="179">
        <f t="shared" si="24"/>
        <v>-17211.2</v>
      </c>
      <c r="U203" s="524"/>
    </row>
    <row r="204" spans="1:21" s="70" customFormat="1" hidden="1" outlineLevel="1">
      <c r="A204" s="187" t="s">
        <v>255</v>
      </c>
      <c r="B204" s="187" t="s">
        <v>31</v>
      </c>
      <c r="C204" s="529" t="s">
        <v>256</v>
      </c>
      <c r="D204" s="162" t="s">
        <v>250</v>
      </c>
      <c r="E204" s="64">
        <f>+SUMIFS('nabati '!B:B,'nabati '!$E:$E,MTD!$A204)/6</f>
        <v>25</v>
      </c>
      <c r="F204" s="64">
        <f>+SUMIFS('nabati '!I:I,'nabati '!$L:$L,MTD!$A204)/6</f>
        <v>20</v>
      </c>
      <c r="G204" s="64">
        <f>+SUMIFS('nabati '!P:P,'nabati '!$S:$S,MTD!$A204)/60</f>
        <v>3</v>
      </c>
      <c r="H204" s="64">
        <f>+SUMIFS('nabati '!W:W,'nabati '!$Z:$Z,MTD!$A204)/6</f>
        <v>3</v>
      </c>
      <c r="I204" s="64">
        <f>+SUMIFS('nabati '!AD:AD,'nabati '!$AG:$AG,MTD!$A204)/60</f>
        <v>0</v>
      </c>
      <c r="J204" s="64">
        <f>+SUMIFS('nabati '!AK:AK,'nabati '!$AN:$AN,MTD!$A204)/60</f>
        <v>0</v>
      </c>
      <c r="K204" s="64">
        <f>+SUMIFS('nabati '!AR:AR,'nabati '!$AU:$AU,MTD!$A204)/60</f>
        <v>0</v>
      </c>
      <c r="L204" s="64">
        <f>+SUMIFS('nabati '!AY:AY,'nabati '!$BB:$BB,MTD!$A204)/20</f>
        <v>5</v>
      </c>
      <c r="M204" s="172">
        <f>+SUMIFS('nabati '!$BF:$BF,'nabati '!BI:BI,MTD!$A204)/6</f>
        <v>0</v>
      </c>
      <c r="N204" s="133">
        <f>+SUMIFS('nabati '!$BM:$BM,'nabati '!BP:BP,MTD!$A204)/6</f>
        <v>0</v>
      </c>
      <c r="O204" s="173">
        <f t="shared" si="25"/>
        <v>10498</v>
      </c>
      <c r="P204" s="121">
        <v>21028.2</v>
      </c>
      <c r="Q204" s="177"/>
      <c r="R204" s="179">
        <f t="shared" si="24"/>
        <v>-10530.2</v>
      </c>
      <c r="U204" s="524"/>
    </row>
    <row r="205" spans="1:21" s="70" customFormat="1" hidden="1" outlineLevel="1">
      <c r="A205" s="187" t="s">
        <v>257</v>
      </c>
      <c r="B205" s="187" t="s">
        <v>31</v>
      </c>
      <c r="C205" s="530" t="s">
        <v>258</v>
      </c>
      <c r="D205" s="162" t="s">
        <v>250</v>
      </c>
      <c r="E205" s="64">
        <f>+SUMIFS('nabati '!B:B,'nabati '!$E:$E,MTD!$A205)/6</f>
        <v>0</v>
      </c>
      <c r="F205" s="64">
        <f>+SUMIFS('nabati '!I:I,'nabati '!$L:$L,MTD!$A205)/6</f>
        <v>15</v>
      </c>
      <c r="G205" s="64">
        <f>+SUMIFS('nabati '!P:P,'nabati '!$S:$S,MTD!$A205)/60</f>
        <v>3</v>
      </c>
      <c r="H205" s="64">
        <f>+SUMIFS('nabati '!W:W,'nabati '!$Z:$Z,MTD!$A205)/6</f>
        <v>6</v>
      </c>
      <c r="I205" s="64">
        <f>+SUMIFS('nabati '!AD:AD,'nabati '!$AG:$AG,MTD!$A205)/60</f>
        <v>0</v>
      </c>
      <c r="J205" s="64">
        <f>+SUMIFS('nabati '!AK:AK,'nabati '!$AN:$AN,MTD!$A205)/60</f>
        <v>0</v>
      </c>
      <c r="K205" s="64">
        <f>+SUMIFS('nabati '!AR:AR,'nabati '!$AU:$AU,MTD!$A205)/60</f>
        <v>0</v>
      </c>
      <c r="L205" s="64">
        <f>+SUMIFS('nabati '!AY:AY,'nabati '!$BB:$BB,MTD!$A205)/20</f>
        <v>0</v>
      </c>
      <c r="M205" s="172">
        <f>+SUMIFS('nabati '!$BF:$BF,'nabati '!BI:BI,MTD!$A205)/6</f>
        <v>0</v>
      </c>
      <c r="N205" s="133">
        <f>+SUMIFS('nabati '!$BM:$BM,'nabati '!BP:BP,MTD!$A205)/6</f>
        <v>0</v>
      </c>
      <c r="O205" s="173">
        <f t="shared" si="25"/>
        <v>5197.5</v>
      </c>
      <c r="P205" s="121">
        <v>27341.46</v>
      </c>
      <c r="Q205" s="177"/>
      <c r="R205" s="179">
        <f t="shared" si="24"/>
        <v>-22143.96</v>
      </c>
      <c r="U205" s="524"/>
    </row>
    <row r="206" spans="1:21" s="70" customFormat="1" hidden="1" outlineLevel="1">
      <c r="A206" s="187" t="s">
        <v>259</v>
      </c>
      <c r="B206" s="187" t="s">
        <v>31</v>
      </c>
      <c r="C206" s="529" t="s">
        <v>260</v>
      </c>
      <c r="D206" s="162" t="s">
        <v>250</v>
      </c>
      <c r="E206" s="64">
        <f>+SUMIFS('nabati '!B:B,'nabati '!$E:$E,MTD!$A206)/6</f>
        <v>10</v>
      </c>
      <c r="F206" s="64">
        <f>+SUMIFS('nabati '!I:I,'nabati '!$L:$L,MTD!$A206)/6</f>
        <v>5</v>
      </c>
      <c r="G206" s="64">
        <f>+SUMIFS('nabati '!P:P,'nabati '!$S:$S,MTD!$A206)/60</f>
        <v>2</v>
      </c>
      <c r="H206" s="64">
        <f>+SUMIFS('nabati '!W:W,'nabati '!$Z:$Z,MTD!$A206)/6</f>
        <v>3</v>
      </c>
      <c r="I206" s="64">
        <f>+SUMIFS('nabati '!AD:AD,'nabati '!$AG:$AG,MTD!$A206)/60</f>
        <v>0</v>
      </c>
      <c r="J206" s="64">
        <f>+SUMIFS('nabati '!AK:AK,'nabati '!$AN:$AN,MTD!$A206)/60</f>
        <v>0</v>
      </c>
      <c r="K206" s="64">
        <f>+SUMIFS('nabati '!AR:AR,'nabati '!$AU:$AU,MTD!$A206)/60</f>
        <v>0</v>
      </c>
      <c r="L206" s="64">
        <f>+SUMIFS('nabati '!AY:AY,'nabati '!$BB:$BB,MTD!$A206)/20</f>
        <v>0</v>
      </c>
      <c r="M206" s="172">
        <f>+SUMIFS('nabati '!$BF:$BF,'nabati '!BI:BI,MTD!$A206)/6</f>
        <v>0</v>
      </c>
      <c r="N206" s="133">
        <f>+SUMIFS('nabati '!$BM:$BM,'nabati '!BP:BP,MTD!$A206)/6</f>
        <v>0</v>
      </c>
      <c r="O206" s="173">
        <f t="shared" si="25"/>
        <v>3546.8999999999996</v>
      </c>
      <c r="P206" s="121">
        <v>11538.7</v>
      </c>
      <c r="Q206" s="177"/>
      <c r="R206" s="179">
        <f t="shared" si="24"/>
        <v>-7991.8000000000011</v>
      </c>
      <c r="U206" s="524"/>
    </row>
    <row r="207" spans="1:21" s="70" customFormat="1" hidden="1" outlineLevel="1">
      <c r="A207" s="187" t="s">
        <v>261</v>
      </c>
      <c r="B207" s="187" t="s">
        <v>31</v>
      </c>
      <c r="C207" s="529" t="s">
        <v>262</v>
      </c>
      <c r="D207" s="162" t="s">
        <v>250</v>
      </c>
      <c r="E207" s="64">
        <f>+SUMIFS('nabati '!B:B,'nabati '!$E:$E,MTD!$A207)/6</f>
        <v>0</v>
      </c>
      <c r="F207" s="64">
        <f>+SUMIFS('nabati '!I:I,'nabati '!$L:$L,MTD!$A207)/6</f>
        <v>5</v>
      </c>
      <c r="G207" s="64">
        <f>+SUMIFS('nabati '!P:P,'nabati '!$S:$S,MTD!$A207)/60</f>
        <v>3</v>
      </c>
      <c r="H207" s="64">
        <f>+SUMIFS('nabati '!W:W,'nabati '!$Z:$Z,MTD!$A207)/6</f>
        <v>3</v>
      </c>
      <c r="I207" s="64">
        <f>+SUMIFS('nabati '!AD:AD,'nabati '!$AG:$AG,MTD!$A207)/60</f>
        <v>0</v>
      </c>
      <c r="J207" s="64">
        <f>+SUMIFS('nabati '!AK:AK,'nabati '!$AN:$AN,MTD!$A207)/60</f>
        <v>0</v>
      </c>
      <c r="K207" s="64">
        <f>+SUMIFS('nabati '!AR:AR,'nabati '!$AU:$AU,MTD!$A207)/60</f>
        <v>0</v>
      </c>
      <c r="L207" s="64">
        <f>+SUMIFS('nabati '!AY:AY,'nabati '!$BB:$BB,MTD!$A207)/20</f>
        <v>0</v>
      </c>
      <c r="M207" s="172">
        <f>+SUMIFS('nabati '!$BF:$BF,'nabati '!BI:BI,MTD!$A207)/6</f>
        <v>0</v>
      </c>
      <c r="N207" s="133">
        <f>+SUMIFS('nabati '!$BM:$BM,'nabati '!BP:BP,MTD!$A207)/6</f>
        <v>0</v>
      </c>
      <c r="O207" s="173">
        <f t="shared" si="25"/>
        <v>2616.9</v>
      </c>
      <c r="P207" s="121">
        <v>17387.36</v>
      </c>
      <c r="Q207" s="177"/>
      <c r="R207" s="179">
        <f t="shared" si="24"/>
        <v>-14770.460000000001</v>
      </c>
      <c r="U207" s="524"/>
    </row>
    <row r="208" spans="1:21" s="70" customFormat="1" hidden="1" outlineLevel="1">
      <c r="A208" s="187" t="s">
        <v>263</v>
      </c>
      <c r="B208" s="187" t="s">
        <v>31</v>
      </c>
      <c r="C208" s="529" t="s">
        <v>264</v>
      </c>
      <c r="D208" s="162" t="s">
        <v>250</v>
      </c>
      <c r="E208" s="64">
        <f>+SUMIFS('nabati '!B:B,'nabati '!$E:$E,MTD!$A208)/6</f>
        <v>0</v>
      </c>
      <c r="F208" s="64">
        <f>+SUMIFS('nabati '!I:I,'nabati '!$L:$L,MTD!$A208)/6</f>
        <v>3</v>
      </c>
      <c r="G208" s="64">
        <f>+SUMIFS('nabati '!P:P,'nabati '!$S:$S,MTD!$A208)/60</f>
        <v>0</v>
      </c>
      <c r="H208" s="64">
        <f>+SUMIFS('nabati '!W:W,'nabati '!$Z:$Z,MTD!$A208)/6</f>
        <v>0</v>
      </c>
      <c r="I208" s="64">
        <f>+SUMIFS('nabati '!AD:AD,'nabati '!$AG:$AG,MTD!$A208)/60</f>
        <v>0</v>
      </c>
      <c r="J208" s="64">
        <f>+SUMIFS('nabati '!AK:AK,'nabati '!$AN:$AN,MTD!$A208)/60</f>
        <v>0</v>
      </c>
      <c r="K208" s="64">
        <f>+SUMIFS('nabati '!AR:AR,'nabati '!$AU:$AU,MTD!$A208)/60</f>
        <v>0</v>
      </c>
      <c r="L208" s="64">
        <f>+SUMIFS('nabati '!AY:AY,'nabati '!$BB:$BB,MTD!$A208)/20</f>
        <v>0</v>
      </c>
      <c r="M208" s="172">
        <f>+SUMIFS('nabati '!$BF:$BF,'nabati '!BI:BI,MTD!$A208)/6</f>
        <v>0</v>
      </c>
      <c r="N208" s="133">
        <f>+SUMIFS('nabati '!$BM:$BM,'nabati '!BP:BP,MTD!$A208)/6</f>
        <v>0</v>
      </c>
      <c r="O208" s="173">
        <f t="shared" si="25"/>
        <v>572.22</v>
      </c>
      <c r="P208" s="121">
        <v>5986.6</v>
      </c>
      <c r="Q208" s="177"/>
      <c r="R208" s="179">
        <f t="shared" si="24"/>
        <v>-5414.38</v>
      </c>
      <c r="U208" s="524"/>
    </row>
    <row r="209" spans="1:21" s="70" customFormat="1" hidden="1" outlineLevel="1">
      <c r="A209" s="187" t="s">
        <v>265</v>
      </c>
      <c r="B209" s="190" t="s">
        <v>31</v>
      </c>
      <c r="C209" s="529" t="s">
        <v>266</v>
      </c>
      <c r="D209" s="162" t="s">
        <v>250</v>
      </c>
      <c r="E209" s="64">
        <f>+SUMIFS('nabati '!B:B,'nabati '!$E:$E,MTD!$A209)/6</f>
        <v>0</v>
      </c>
      <c r="F209" s="64">
        <f>+SUMIFS('nabati '!I:I,'nabati '!$L:$L,MTD!$A209)/6</f>
        <v>0</v>
      </c>
      <c r="G209" s="64">
        <f>+SUMIFS('nabati '!P:P,'nabati '!$S:$S,MTD!$A209)/60</f>
        <v>0</v>
      </c>
      <c r="H209" s="64">
        <f>+SUMIFS('nabati '!W:W,'nabati '!$Z:$Z,MTD!$A209)/6</f>
        <v>0</v>
      </c>
      <c r="I209" s="64">
        <f>+SUMIFS('nabati '!AD:AD,'nabati '!$AG:$AG,MTD!$A209)/60</f>
        <v>0</v>
      </c>
      <c r="J209" s="64">
        <f>+SUMIFS('nabati '!AK:AK,'nabati '!$AN:$AN,MTD!$A209)/60</f>
        <v>0</v>
      </c>
      <c r="K209" s="64">
        <f>+SUMIFS('nabati '!AR:AR,'nabati '!$AU:$AU,MTD!$A209)/60</f>
        <v>0</v>
      </c>
      <c r="L209" s="64">
        <f>+SUMIFS('nabati '!AY:AY,'nabati '!$BB:$BB,MTD!$A209)/20</f>
        <v>0</v>
      </c>
      <c r="M209" s="172">
        <f>+SUMIFS('nabati '!$BF:$BF,'nabati '!BI:BI,MTD!$A209)/6</f>
        <v>0</v>
      </c>
      <c r="N209" s="133">
        <f>+SUMIFS('nabati '!$BM:$BM,'nabati '!BP:BP,MTD!$A209)/6</f>
        <v>0</v>
      </c>
      <c r="O209" s="173">
        <f t="shared" si="25"/>
        <v>0</v>
      </c>
      <c r="P209" s="179">
        <v>5952.94</v>
      </c>
      <c r="Q209" s="177"/>
      <c r="R209" s="179">
        <f t="shared" si="24"/>
        <v>-5952.94</v>
      </c>
      <c r="U209" s="524"/>
    </row>
    <row r="210" spans="1:21" s="70" customFormat="1" hidden="1" outlineLevel="1">
      <c r="A210" s="190">
        <v>570</v>
      </c>
      <c r="B210" s="190"/>
      <c r="C210" s="530" t="s">
        <v>267</v>
      </c>
      <c r="D210" s="162" t="s">
        <v>250</v>
      </c>
      <c r="E210" s="64">
        <f>+SUMIFS('nabati '!B:B,'nabati '!$E:$E,MTD!$A210)/6</f>
        <v>20</v>
      </c>
      <c r="F210" s="64">
        <f>+SUMIFS('nabati '!I:I,'nabati '!$L:$L,MTD!$A210)/6</f>
        <v>10</v>
      </c>
      <c r="G210" s="64">
        <f>+SUMIFS('nabati '!P:P,'nabati '!$S:$S,MTD!$A210)/60</f>
        <v>0</v>
      </c>
      <c r="H210" s="64">
        <f>+SUMIFS('nabati '!W:W,'nabati '!$Z:$Z,MTD!$A210)/6</f>
        <v>0</v>
      </c>
      <c r="I210" s="64">
        <f>+SUMIFS('nabati '!AD:AD,'nabati '!$AG:$AG,MTD!$A210)/60</f>
        <v>0</v>
      </c>
      <c r="J210" s="64">
        <f>+SUMIFS('nabati '!AK:AK,'nabati '!$AN:$AN,MTD!$A210)/60</f>
        <v>0</v>
      </c>
      <c r="K210" s="64">
        <f>+SUMIFS('nabati '!AR:AR,'nabati '!$AU:$AU,MTD!$A210)/60</f>
        <v>0</v>
      </c>
      <c r="L210" s="64">
        <f>+SUMIFS('nabati '!AY:AY,'nabati '!$BB:$BB,MTD!$A210)/20</f>
        <v>0</v>
      </c>
      <c r="M210" s="172">
        <f>+SUMIFS('nabati '!$BF:$BF,'nabati '!BI:BI,MTD!$A210)/6</f>
        <v>0</v>
      </c>
      <c r="N210" s="133">
        <f>+SUMIFS('nabati '!$BM:$BM,'nabati '!BP:BP,MTD!$A210)/6</f>
        <v>0</v>
      </c>
      <c r="O210" s="173">
        <f t="shared" si="25"/>
        <v>4427.3999999999996</v>
      </c>
      <c r="P210" s="136">
        <v>18395.259999999998</v>
      </c>
      <c r="Q210" s="177"/>
      <c r="R210" s="179">
        <f t="shared" si="24"/>
        <v>-13967.859999999999</v>
      </c>
      <c r="U210" s="524"/>
    </row>
    <row r="211" spans="1:21" s="70" customFormat="1" hidden="1" outlineLevel="1">
      <c r="A211" s="187">
        <v>215</v>
      </c>
      <c r="B211" s="190" t="s">
        <v>53</v>
      </c>
      <c r="C211" s="529" t="s">
        <v>268</v>
      </c>
      <c r="D211" s="162" t="s">
        <v>250</v>
      </c>
      <c r="E211" s="64">
        <f>+SUMIFS('nabati '!B:B,'nabati '!$E:$E,MTD!$A211)/6</f>
        <v>0</v>
      </c>
      <c r="F211" s="64">
        <f>+SUMIFS('nabati '!I:I,'nabati '!$L:$L,MTD!$A211)/6</f>
        <v>0</v>
      </c>
      <c r="G211" s="64">
        <f>+SUMIFS('nabati '!P:P,'nabati '!$S:$S,MTD!$A211)/60</f>
        <v>1</v>
      </c>
      <c r="H211" s="64">
        <f>+SUMIFS('nabati '!W:W,'nabati '!$Z:$Z,MTD!$A211)/6</f>
        <v>0</v>
      </c>
      <c r="I211" s="64">
        <f>+SUMIFS('nabati '!AD:AD,'nabati '!$AG:$AG,MTD!$A211)/60</f>
        <v>0</v>
      </c>
      <c r="J211" s="64">
        <f>+SUMIFS('nabati '!AK:AK,'nabati '!$AN:$AN,MTD!$A211)/60</f>
        <v>0</v>
      </c>
      <c r="K211" s="64">
        <f>+SUMIFS('nabati '!AR:AR,'nabati '!$AU:$AU,MTD!$A211)/60</f>
        <v>0</v>
      </c>
      <c r="L211" s="64">
        <f>+SUMIFS('nabati '!AY:AY,'nabati '!$BB:$BB,MTD!$A211)/20</f>
        <v>0</v>
      </c>
      <c r="M211" s="172">
        <f>+SUMIFS('nabati '!$BF:$BF,'nabati '!BI:BI,MTD!$A211)/6</f>
        <v>0</v>
      </c>
      <c r="N211" s="133">
        <f>+SUMIFS('nabati '!$BM:$BM,'nabati '!BP:BP,MTD!$A211)/6</f>
        <v>0</v>
      </c>
      <c r="O211" s="173">
        <f t="shared" ref="O211:O217" si="26">+SUMPRODUCT($E$1:$N$1,E211:N211)</f>
        <v>330</v>
      </c>
      <c r="P211" s="136"/>
      <c r="Q211" s="177"/>
      <c r="R211" s="73"/>
      <c r="U211" s="524"/>
    </row>
    <row r="212" spans="1:21" s="70" customFormat="1" hidden="1" outlineLevel="1">
      <c r="A212" s="190">
        <v>225</v>
      </c>
      <c r="B212" s="191" t="s">
        <v>53</v>
      </c>
      <c r="C212" s="531" t="s">
        <v>269</v>
      </c>
      <c r="D212" s="162" t="s">
        <v>250</v>
      </c>
      <c r="E212" s="64">
        <f>+SUMIFS('nabati '!B:B,'nabati '!$E:$E,MTD!$A212)/6</f>
        <v>2</v>
      </c>
      <c r="F212" s="64">
        <f>+SUMIFS('nabati '!I:I,'nabati '!$L:$L,MTD!$A212)/6</f>
        <v>2</v>
      </c>
      <c r="G212" s="64">
        <f>+SUMIFS('nabati '!P:P,'nabati '!$S:$S,MTD!$A212)/60</f>
        <v>1</v>
      </c>
      <c r="H212" s="64">
        <f>+SUMIFS('nabati '!W:W,'nabati '!$Z:$Z,MTD!$A212)/6</f>
        <v>0</v>
      </c>
      <c r="I212" s="64">
        <f>+SUMIFS('nabati '!AD:AD,'nabati '!$AG:$AG,MTD!$A212)/60</f>
        <v>0</v>
      </c>
      <c r="J212" s="64">
        <f>+SUMIFS('nabati '!AK:AK,'nabati '!$AN:$AN,MTD!$A212)/60</f>
        <v>0</v>
      </c>
      <c r="K212" s="64">
        <f>+SUMIFS('nabati '!AR:AR,'nabati '!$AU:$AU,MTD!$A212)/60</f>
        <v>0</v>
      </c>
      <c r="L212" s="64">
        <f>+SUMIFS('nabati '!AY:AY,'nabati '!$BB:$BB,MTD!$A212)/20</f>
        <v>1</v>
      </c>
      <c r="M212" s="172">
        <f>+SUMIFS('nabati '!$BF:$BF,'nabati '!BI:BI,MTD!$A212)/6</f>
        <v>0</v>
      </c>
      <c r="N212" s="133">
        <f>+SUMIFS('nabati '!$BM:$BM,'nabati '!BP:BP,MTD!$A212)/6</f>
        <v>0</v>
      </c>
      <c r="O212" s="173">
        <f t="shared" si="26"/>
        <v>1337.48</v>
      </c>
      <c r="P212" s="84"/>
      <c r="Q212" s="177"/>
      <c r="R212" s="73"/>
      <c r="U212" s="524"/>
    </row>
    <row r="213" spans="1:21" s="70" customFormat="1" hidden="1" outlineLevel="1">
      <c r="A213" s="190">
        <v>228</v>
      </c>
      <c r="B213" s="191" t="s">
        <v>53</v>
      </c>
      <c r="C213" s="530" t="s">
        <v>270</v>
      </c>
      <c r="D213" s="162" t="s">
        <v>250</v>
      </c>
      <c r="E213" s="64">
        <f>+SUMIFS('nabati '!B:B,'nabati '!$E:$E,MTD!$A213)/6</f>
        <v>1</v>
      </c>
      <c r="F213" s="64">
        <f>+SUMIFS('nabati '!I:I,'nabati '!$L:$L,MTD!$A213)/6</f>
        <v>1</v>
      </c>
      <c r="G213" s="64">
        <f>+SUMIFS('nabati '!P:P,'nabati '!$S:$S,MTD!$A213)/60</f>
        <v>0</v>
      </c>
      <c r="H213" s="64">
        <f>+SUMIFS('nabati '!W:W,'nabati '!$Z:$Z,MTD!$A213)/6</f>
        <v>0</v>
      </c>
      <c r="I213" s="64">
        <f>+SUMIFS('nabati '!AD:AD,'nabati '!$AG:$AG,MTD!$A213)/60</f>
        <v>0</v>
      </c>
      <c r="J213" s="64">
        <f>+SUMIFS('nabati '!AK:AK,'nabati '!$AN:$AN,MTD!$A213)/60</f>
        <v>0</v>
      </c>
      <c r="K213" s="64">
        <f>+SUMIFS('nabati '!AR:AR,'nabati '!$AU:$AU,MTD!$A213)/60</f>
        <v>0</v>
      </c>
      <c r="L213" s="64">
        <f>+SUMIFS('nabati '!AY:AY,'nabati '!$BB:$BB,MTD!$A213)/20</f>
        <v>0</v>
      </c>
      <c r="M213" s="172">
        <f>+SUMIFS('nabati '!$BF:$BF,'nabati '!BI:BI,MTD!$A213)/6</f>
        <v>0</v>
      </c>
      <c r="N213" s="133">
        <f>+SUMIFS('nabati '!$BM:$BM,'nabati '!BP:BP,MTD!$A213)/6</f>
        <v>0</v>
      </c>
      <c r="O213" s="173">
        <f t="shared" si="26"/>
        <v>316.74</v>
      </c>
      <c r="P213" s="84"/>
      <c r="Q213" s="177"/>
      <c r="R213" s="73"/>
      <c r="U213" s="524"/>
    </row>
    <row r="214" spans="1:21" s="70" customFormat="1" hidden="1" outlineLevel="1">
      <c r="A214" s="190">
        <v>243</v>
      </c>
      <c r="B214" s="191" t="s">
        <v>53</v>
      </c>
      <c r="C214" s="531" t="s">
        <v>271</v>
      </c>
      <c r="D214" s="162" t="s">
        <v>250</v>
      </c>
      <c r="E214" s="64">
        <f>+SUMIFS('nabati '!B:B,'nabati '!$E:$E,MTD!$A214)/6</f>
        <v>0</v>
      </c>
      <c r="F214" s="64">
        <f>+SUMIFS('nabati '!I:I,'nabati '!$L:$L,MTD!$A214)/6</f>
        <v>2</v>
      </c>
      <c r="G214" s="64">
        <f>+SUMIFS('nabati '!P:P,'nabati '!$S:$S,MTD!$A214)/60</f>
        <v>1</v>
      </c>
      <c r="H214" s="64">
        <f>+SUMIFS('nabati '!W:W,'nabati '!$Z:$Z,MTD!$A214)/6</f>
        <v>0</v>
      </c>
      <c r="I214" s="64">
        <f>+SUMIFS('nabati '!AD:AD,'nabati '!$AG:$AG,MTD!$A214)/60</f>
        <v>1</v>
      </c>
      <c r="J214" s="64">
        <f>+SUMIFS('nabati '!AK:AK,'nabati '!$AN:$AN,MTD!$A214)/60</f>
        <v>0</v>
      </c>
      <c r="K214" s="64">
        <f>+SUMIFS('nabati '!AR:AR,'nabati '!$AU:$AU,MTD!$A214)/60</f>
        <v>0</v>
      </c>
      <c r="L214" s="64">
        <f>+SUMIFS('nabati '!AY:AY,'nabati '!$BB:$BB,MTD!$A214)/20</f>
        <v>0</v>
      </c>
      <c r="M214" s="172">
        <f>+SUMIFS('nabati '!$BF:$BF,'nabati '!BI:BI,MTD!$A214)/6</f>
        <v>0</v>
      </c>
      <c r="N214" s="133">
        <f>+SUMIFS('nabati '!$BM:$BM,'nabati '!BP:BP,MTD!$A214)/6</f>
        <v>0</v>
      </c>
      <c r="O214" s="173">
        <f t="shared" si="26"/>
        <v>1041.48</v>
      </c>
      <c r="P214" s="84"/>
      <c r="Q214" s="177"/>
      <c r="R214" s="73"/>
      <c r="U214" s="524"/>
    </row>
    <row r="215" spans="1:21" s="70" customFormat="1" hidden="1" outlineLevel="1">
      <c r="A215" s="190">
        <v>244</v>
      </c>
      <c r="B215" s="191" t="s">
        <v>53</v>
      </c>
      <c r="C215" s="531" t="s">
        <v>272</v>
      </c>
      <c r="D215" s="162" t="s">
        <v>250</v>
      </c>
      <c r="E215" s="64">
        <f>+SUMIFS('nabati '!B:B,'nabati '!$E:$E,MTD!$A215)/6</f>
        <v>0</v>
      </c>
      <c r="F215" s="64">
        <f>+SUMIFS('nabati '!I:I,'nabati '!$L:$L,MTD!$A215)/6</f>
        <v>2</v>
      </c>
      <c r="G215" s="64">
        <f>+SUMIFS('nabati '!P:P,'nabati '!$S:$S,MTD!$A215)/60</f>
        <v>1</v>
      </c>
      <c r="H215" s="64">
        <f>+SUMIFS('nabati '!W:W,'nabati '!$Z:$Z,MTD!$A215)/6</f>
        <v>0</v>
      </c>
      <c r="I215" s="64">
        <f>+SUMIFS('nabati '!AD:AD,'nabati '!$AG:$AG,MTD!$A215)/60</f>
        <v>0</v>
      </c>
      <c r="J215" s="64">
        <f>+SUMIFS('nabati '!AK:AK,'nabati '!$AN:$AN,MTD!$A215)/60</f>
        <v>0</v>
      </c>
      <c r="K215" s="64">
        <f>+SUMIFS('nabati '!AR:AR,'nabati '!$AU:$AU,MTD!$A215)/60</f>
        <v>0</v>
      </c>
      <c r="L215" s="64">
        <f>+SUMIFS('nabati '!AY:AY,'nabati '!$BB:$BB,MTD!$A215)/20</f>
        <v>0</v>
      </c>
      <c r="M215" s="172">
        <f>+SUMIFS('nabati '!$BF:$BF,'nabati '!BI:BI,MTD!$A215)/6</f>
        <v>0</v>
      </c>
      <c r="N215" s="133">
        <f>+SUMIFS('nabati '!$BM:$BM,'nabati '!BP:BP,MTD!$A215)/6</f>
        <v>0</v>
      </c>
      <c r="O215" s="173">
        <f t="shared" si="26"/>
        <v>711.48</v>
      </c>
      <c r="P215" s="84"/>
      <c r="Q215" s="177"/>
      <c r="R215" s="73"/>
      <c r="U215" s="524"/>
    </row>
    <row r="216" spans="1:21" s="70" customFormat="1" hidden="1" outlineLevel="1">
      <c r="A216" s="190">
        <v>246</v>
      </c>
      <c r="B216" s="191" t="s">
        <v>53</v>
      </c>
      <c r="C216" s="530" t="s">
        <v>273</v>
      </c>
      <c r="D216" s="162" t="s">
        <v>250</v>
      </c>
      <c r="E216" s="64">
        <f>+SUMIFS('nabati '!B:B,'nabati '!$E:$E,MTD!$A216)/6</f>
        <v>0</v>
      </c>
      <c r="F216" s="64">
        <f>+SUMIFS('nabati '!I:I,'nabati '!$L:$L,MTD!$A216)/6</f>
        <v>0</v>
      </c>
      <c r="G216" s="64">
        <f>+SUMIFS('nabati '!P:P,'nabati '!$S:$S,MTD!$A216)/60</f>
        <v>0</v>
      </c>
      <c r="H216" s="64">
        <f>+SUMIFS('nabati '!W:W,'nabati '!$Z:$Z,MTD!$A216)/6</f>
        <v>0</v>
      </c>
      <c r="I216" s="64">
        <f>+SUMIFS('nabati '!AD:AD,'nabati '!$AG:$AG,MTD!$A216)/60</f>
        <v>0</v>
      </c>
      <c r="J216" s="64">
        <f>+SUMIFS('nabati '!AK:AK,'nabati '!$AN:$AN,MTD!$A216)/60</f>
        <v>0</v>
      </c>
      <c r="K216" s="64">
        <f>+SUMIFS('nabati '!AR:AR,'nabati '!$AU:$AU,MTD!$A216)/60</f>
        <v>0</v>
      </c>
      <c r="L216" s="64">
        <f>+SUMIFS('nabati '!AY:AY,'nabati '!$BB:$BB,MTD!$A216)/20</f>
        <v>0</v>
      </c>
      <c r="M216" s="172">
        <f>+SUMIFS('nabati '!$BF:$BF,'nabati '!BI:BI,MTD!$A216)/6</f>
        <v>0</v>
      </c>
      <c r="N216" s="133">
        <f>+SUMIFS('nabati '!$BM:$BM,'nabati '!BP:BP,MTD!$A216)/6</f>
        <v>0</v>
      </c>
      <c r="O216" s="173">
        <f t="shared" si="26"/>
        <v>0</v>
      </c>
      <c r="P216" s="84"/>
      <c r="Q216" s="177"/>
      <c r="R216" s="73"/>
      <c r="U216" s="524"/>
    </row>
    <row r="217" spans="1:21" s="70" customFormat="1" hidden="1" outlineLevel="1">
      <c r="A217" s="190">
        <v>257</v>
      </c>
      <c r="B217" s="191" t="s">
        <v>53</v>
      </c>
      <c r="C217" s="530" t="s">
        <v>274</v>
      </c>
      <c r="D217" s="162" t="s">
        <v>250</v>
      </c>
      <c r="E217" s="64">
        <f>+SUMIFS('nabati '!B:B,'nabati '!$E:$E,MTD!$A217)/6</f>
        <v>0</v>
      </c>
      <c r="F217" s="64">
        <f>+SUMIFS('nabati '!I:I,'nabati '!$L:$L,MTD!$A217)/6</f>
        <v>2</v>
      </c>
      <c r="G217" s="64">
        <f>+SUMIFS('nabati '!P:P,'nabati '!$S:$S,MTD!$A217)/60</f>
        <v>1</v>
      </c>
      <c r="H217" s="64">
        <f>+SUMIFS('nabati '!W:W,'nabati '!$Z:$Z,MTD!$A217)/6</f>
        <v>1</v>
      </c>
      <c r="I217" s="64">
        <f>+SUMIFS('nabati '!AD:AD,'nabati '!$AG:$AG,MTD!$A217)/60</f>
        <v>0</v>
      </c>
      <c r="J217" s="64">
        <f>+SUMIFS('nabati '!AK:AK,'nabati '!$AN:$AN,MTD!$A217)/60</f>
        <v>0</v>
      </c>
      <c r="K217" s="64">
        <f>+SUMIFS('nabati '!AR:AR,'nabati '!$AU:$AU,MTD!$A217)/60</f>
        <v>0</v>
      </c>
      <c r="L217" s="64">
        <f>+SUMIFS('nabati '!AY:AY,'nabati '!$BB:$BB,MTD!$A217)/20</f>
        <v>1</v>
      </c>
      <c r="M217" s="172">
        <f>+SUMIFS('nabati '!$BF:$BF,'nabati '!BI:BI,MTD!$A217)/6</f>
        <v>0</v>
      </c>
      <c r="N217" s="133">
        <f>+SUMIFS('nabati '!$BM:$BM,'nabati '!BP:BP,MTD!$A217)/6</f>
        <v>0</v>
      </c>
      <c r="O217" s="173">
        <f t="shared" si="26"/>
        <v>1309.8800000000001</v>
      </c>
      <c r="P217" s="84"/>
      <c r="Q217" s="177"/>
      <c r="R217" s="73"/>
      <c r="U217" s="524"/>
    </row>
    <row r="218" spans="1:21" s="70" customFormat="1" hidden="1" outlineLevel="1">
      <c r="A218" s="190">
        <v>260</v>
      </c>
      <c r="B218" s="191" t="s">
        <v>53</v>
      </c>
      <c r="C218" s="530" t="s">
        <v>275</v>
      </c>
      <c r="D218" s="162" t="s">
        <v>250</v>
      </c>
      <c r="E218" s="64">
        <f>+SUMIFS('nabati '!B:B,'nabati '!$E:$E,MTD!$A218)/6</f>
        <v>0</v>
      </c>
      <c r="F218" s="64">
        <f>+SUMIFS('nabati '!I:I,'nabati '!$L:$L,MTD!$A218)/6</f>
        <v>0</v>
      </c>
      <c r="G218" s="64">
        <f>+SUMIFS('nabati '!P:P,'nabati '!$S:$S,MTD!$A218)/60</f>
        <v>0</v>
      </c>
      <c r="H218" s="64">
        <f>+SUMIFS('nabati '!W:W,'nabati '!$Z:$Z,MTD!$A218)/6</f>
        <v>0</v>
      </c>
      <c r="I218" s="64">
        <f>+SUMIFS('nabati '!AD:AD,'nabati '!$AG:$AG,MTD!$A218)/60</f>
        <v>0</v>
      </c>
      <c r="J218" s="64">
        <f>+SUMIFS('nabati '!AK:AK,'nabati '!$AN:$AN,MTD!$A218)/60</f>
        <v>0</v>
      </c>
      <c r="K218" s="64">
        <f>+SUMIFS('nabati '!AR:AR,'nabati '!$AU:$AU,MTD!$A218)/60</f>
        <v>0</v>
      </c>
      <c r="L218" s="64">
        <f>+SUMIFS('nabati '!AY:AY,'nabati '!$BB:$BB,MTD!$A218)/20</f>
        <v>0</v>
      </c>
      <c r="M218" s="172">
        <f>+SUMIFS('nabati '!$BF:$BF,'nabati '!BI:BI,MTD!$A218)/6</f>
        <v>0</v>
      </c>
      <c r="N218" s="133">
        <f>+SUMIFS('nabati '!$BM:$BM,'nabati '!BP:BP,MTD!$A218)/6</f>
        <v>0</v>
      </c>
      <c r="O218" s="173">
        <f>+SUMPRODUCT($E$1:$N$1,E218:N218)</f>
        <v>0</v>
      </c>
      <c r="P218" s="84"/>
      <c r="Q218" s="177"/>
      <c r="R218" s="73"/>
      <c r="U218" s="524"/>
    </row>
    <row r="219" spans="1:21" s="70" customFormat="1" hidden="1" outlineLevel="1">
      <c r="A219" s="190">
        <v>261</v>
      </c>
      <c r="B219" s="191" t="s">
        <v>53</v>
      </c>
      <c r="C219" s="530" t="s">
        <v>276</v>
      </c>
      <c r="D219" s="162" t="s">
        <v>250</v>
      </c>
      <c r="E219" s="64">
        <f>+SUMIFS('nabati '!B:B,'nabati '!$E:$E,MTD!$A219)/6</f>
        <v>0</v>
      </c>
      <c r="F219" s="64">
        <f>+SUMIFS('nabati '!I:I,'nabati '!$L:$L,MTD!$A219)/6</f>
        <v>1</v>
      </c>
      <c r="G219" s="64">
        <f>+SUMIFS('nabati '!P:P,'nabati '!$S:$S,MTD!$A219)/60</f>
        <v>0</v>
      </c>
      <c r="H219" s="64">
        <f>+SUMIFS('nabati '!W:W,'nabati '!$Z:$Z,MTD!$A219)/6</f>
        <v>1</v>
      </c>
      <c r="I219" s="64">
        <f>+SUMIFS('nabati '!AD:AD,'nabati '!$AG:$AG,MTD!$A219)/60</f>
        <v>0</v>
      </c>
      <c r="J219" s="64">
        <f>+SUMIFS('nabati '!AK:AK,'nabati '!$AN:$AN,MTD!$A219)/60</f>
        <v>0</v>
      </c>
      <c r="K219" s="64">
        <f>+SUMIFS('nabati '!AR:AR,'nabati '!$AU:$AU,MTD!$A219)/60</f>
        <v>0</v>
      </c>
      <c r="L219" s="64">
        <f>+SUMIFS('nabati '!AY:AY,'nabati '!$BB:$BB,MTD!$A219)/20</f>
        <v>0</v>
      </c>
      <c r="M219" s="172">
        <f>+SUMIFS('nabati '!$BF:$BF,'nabati '!BI:BI,MTD!$A219)/6</f>
        <v>0</v>
      </c>
      <c r="N219" s="133">
        <f>+SUMIFS('nabati '!$BM:$BM,'nabati '!BP:BP,MTD!$A219)/6</f>
        <v>0</v>
      </c>
      <c r="O219" s="173">
        <f>+SUMPRODUCT($E$1:$N$1,E219:N219)</f>
        <v>415.14</v>
      </c>
      <c r="P219" s="84"/>
      <c r="Q219" s="177"/>
      <c r="R219" s="73"/>
      <c r="U219" s="524"/>
    </row>
    <row r="220" spans="1:21" s="70" customFormat="1" hidden="1" outlineLevel="1">
      <c r="A220" s="190">
        <v>270</v>
      </c>
      <c r="B220" s="191" t="s">
        <v>53</v>
      </c>
      <c r="C220" s="531" t="s">
        <v>277</v>
      </c>
      <c r="D220" s="162" t="s">
        <v>250</v>
      </c>
      <c r="E220" s="64">
        <f>+SUMIFS('nabati '!B:B,'nabati '!$E:$E,MTD!$A220)/6</f>
        <v>1</v>
      </c>
      <c r="F220" s="64">
        <f>+SUMIFS('nabati '!I:I,'nabati '!$L:$L,MTD!$A220)/6</f>
        <v>1</v>
      </c>
      <c r="G220" s="64">
        <f>+SUMIFS('nabati '!P:P,'nabati '!$S:$S,MTD!$A220)/60</f>
        <v>1</v>
      </c>
      <c r="H220" s="64">
        <f>+SUMIFS('nabati '!W:W,'nabati '!$Z:$Z,MTD!$A220)/6</f>
        <v>0</v>
      </c>
      <c r="I220" s="64">
        <f>+SUMIFS('nabati '!AD:AD,'nabati '!$AG:$AG,MTD!$A220)/60</f>
        <v>1</v>
      </c>
      <c r="J220" s="64">
        <f>+SUMIFS('nabati '!AK:AK,'nabati '!$AN:$AN,MTD!$A220)/60</f>
        <v>0</v>
      </c>
      <c r="K220" s="64">
        <f>+SUMIFS('nabati '!AR:AR,'nabati '!$AU:$AU,MTD!$A220)/60</f>
        <v>0</v>
      </c>
      <c r="L220" s="64">
        <f>+SUMIFS('nabati '!AY:AY,'nabati '!$BB:$BB,MTD!$A220)/20</f>
        <v>0</v>
      </c>
      <c r="M220" s="172">
        <f>+SUMIFS('nabati '!$BF:$BF,'nabati '!BI:BI,MTD!$A220)/6</f>
        <v>0</v>
      </c>
      <c r="N220" s="133">
        <f>+SUMIFS('nabati '!$BM:$BM,'nabati '!BP:BP,MTD!$A220)/6</f>
        <v>0</v>
      </c>
      <c r="O220" s="173">
        <f>+SUMPRODUCT($E$1:$N$1,E220:N220)</f>
        <v>976.74</v>
      </c>
      <c r="P220" s="84"/>
      <c r="Q220" s="177"/>
      <c r="R220" s="73"/>
      <c r="U220" s="524"/>
    </row>
    <row r="221" spans="1:21" s="70" customFormat="1" hidden="1" outlineLevel="1">
      <c r="A221" s="190">
        <v>276</v>
      </c>
      <c r="B221" s="191" t="s">
        <v>53</v>
      </c>
      <c r="C221" s="530" t="s">
        <v>278</v>
      </c>
      <c r="D221" s="162" t="s">
        <v>250</v>
      </c>
      <c r="E221" s="64">
        <f>+SUMIFS('nabati '!B:B,'nabati '!$E:$E,MTD!$A221)/6</f>
        <v>1</v>
      </c>
      <c r="F221" s="64">
        <f>+SUMIFS('nabati '!I:I,'nabati '!$L:$L,MTD!$A221)/6</f>
        <v>3</v>
      </c>
      <c r="G221" s="64">
        <f>+SUMIFS('nabati '!P:P,'nabati '!$S:$S,MTD!$A221)/60</f>
        <v>0</v>
      </c>
      <c r="H221" s="64">
        <f>+SUMIFS('nabati '!W:W,'nabati '!$Z:$Z,MTD!$A221)/6</f>
        <v>0</v>
      </c>
      <c r="I221" s="64">
        <f>+SUMIFS('nabati '!AD:AD,'nabati '!$AG:$AG,MTD!$A221)/60</f>
        <v>0</v>
      </c>
      <c r="J221" s="64">
        <f>+SUMIFS('nabati '!AK:AK,'nabati '!$AN:$AN,MTD!$A221)/60</f>
        <v>0</v>
      </c>
      <c r="K221" s="64">
        <f>+SUMIFS('nabati '!AR:AR,'nabati '!$AU:$AU,MTD!$A221)/60</f>
        <v>0</v>
      </c>
      <c r="L221" s="64">
        <f>+SUMIFS('nabati '!AY:AY,'nabati '!$BB:$BB,MTD!$A221)/20</f>
        <v>0</v>
      </c>
      <c r="M221" s="172">
        <f>+SUMIFS('nabati '!$BF:$BF,'nabati '!BI:BI,MTD!$A221)/6</f>
        <v>0</v>
      </c>
      <c r="N221" s="133">
        <f>+SUMIFS('nabati '!$BM:$BM,'nabati '!BP:BP,MTD!$A221)/6</f>
        <v>0</v>
      </c>
      <c r="O221" s="173">
        <f>+SUMPRODUCT($E$1:$N$1,E221:N221)</f>
        <v>698.22</v>
      </c>
      <c r="P221" s="84"/>
      <c r="Q221" s="177"/>
      <c r="R221" s="73"/>
      <c r="U221" s="524"/>
    </row>
    <row r="222" spans="1:21" s="70" customFormat="1" hidden="1" outlineLevel="1">
      <c r="A222" s="190">
        <v>278</v>
      </c>
      <c r="B222" s="191" t="s">
        <v>53</v>
      </c>
      <c r="C222" s="530" t="s">
        <v>279</v>
      </c>
      <c r="D222" s="162" t="s">
        <v>250</v>
      </c>
      <c r="E222" s="64">
        <f>+SUMIFS('nabati '!B:B,'nabati '!$E:$E,MTD!$A222)/6</f>
        <v>2</v>
      </c>
      <c r="F222" s="64">
        <f>+SUMIFS('nabati '!I:I,'nabati '!$L:$L,MTD!$A222)/6</f>
        <v>2</v>
      </c>
      <c r="G222" s="64">
        <f>+SUMIFS('nabati '!P:P,'nabati '!$S:$S,MTD!$A222)/60</f>
        <v>1</v>
      </c>
      <c r="H222" s="64">
        <f>+SUMIFS('nabati '!W:W,'nabati '!$Z:$Z,MTD!$A222)/6</f>
        <v>0</v>
      </c>
      <c r="I222" s="64">
        <f>+SUMIFS('nabati '!AD:AD,'nabati '!$AG:$AG,MTD!$A222)/60</f>
        <v>0</v>
      </c>
      <c r="J222" s="64">
        <f>+SUMIFS('nabati '!AK:AK,'nabati '!$AN:$AN,MTD!$A222)/60</f>
        <v>0</v>
      </c>
      <c r="K222" s="64">
        <f>+SUMIFS('nabati '!AR:AR,'nabati '!$AU:$AU,MTD!$A222)/60</f>
        <v>0</v>
      </c>
      <c r="L222" s="64">
        <f>+SUMIFS('nabati '!AY:AY,'nabati '!$BB:$BB,MTD!$A222)/20</f>
        <v>0</v>
      </c>
      <c r="M222" s="172">
        <f>+SUMIFS('nabati '!$BF:$BF,'nabati '!BI:BI,MTD!$A222)/6</f>
        <v>0</v>
      </c>
      <c r="N222" s="133">
        <f>+SUMIFS('nabati '!$BM:$BM,'nabati '!BP:BP,MTD!$A222)/6</f>
        <v>0</v>
      </c>
      <c r="O222" s="173">
        <f t="shared" ref="O222:O231" si="27">+SUMPRODUCT($E$1:$N$1,E222:N222)</f>
        <v>963.48</v>
      </c>
      <c r="P222" s="84"/>
      <c r="Q222" s="177"/>
      <c r="R222" s="73"/>
      <c r="U222" s="524"/>
    </row>
    <row r="223" spans="1:21" s="70" customFormat="1" hidden="1" outlineLevel="1">
      <c r="A223" s="190">
        <v>291</v>
      </c>
      <c r="B223" s="191" t="s">
        <v>53</v>
      </c>
      <c r="C223" s="531" t="s">
        <v>280</v>
      </c>
      <c r="D223" s="162" t="s">
        <v>250</v>
      </c>
      <c r="E223" s="64">
        <f>+SUMIFS('nabati '!B:B,'nabati '!$E:$E,MTD!$A223)/6</f>
        <v>2</v>
      </c>
      <c r="F223" s="64">
        <f>+SUMIFS('nabati '!I:I,'nabati '!$L:$L,MTD!$A223)/6</f>
        <v>1</v>
      </c>
      <c r="G223" s="64">
        <f>+SUMIFS('nabati '!P:P,'nabati '!$S:$S,MTD!$A223)/60</f>
        <v>2</v>
      </c>
      <c r="H223" s="64">
        <f>+SUMIFS('nabati '!W:W,'nabati '!$Z:$Z,MTD!$A223)/6</f>
        <v>0</v>
      </c>
      <c r="I223" s="64">
        <f>+SUMIFS('nabati '!AD:AD,'nabati '!$AG:$AG,MTD!$A223)/60</f>
        <v>1</v>
      </c>
      <c r="J223" s="64">
        <f>+SUMIFS('nabati '!AK:AK,'nabati '!$AN:$AN,MTD!$A223)/60</f>
        <v>0</v>
      </c>
      <c r="K223" s="64">
        <f>+SUMIFS('nabati '!AR:AR,'nabati '!$AU:$AU,MTD!$A223)/60</f>
        <v>0</v>
      </c>
      <c r="L223" s="64">
        <f>+SUMIFS('nabati '!AY:AY,'nabati '!$BB:$BB,MTD!$A223)/20</f>
        <v>0</v>
      </c>
      <c r="M223" s="172">
        <f>+SUMIFS('nabati '!$BF:$BF,'nabati '!BI:BI,MTD!$A223)/6</f>
        <v>0</v>
      </c>
      <c r="N223" s="133">
        <f>+SUMIFS('nabati '!$BM:$BM,'nabati '!BP:BP,MTD!$A223)/6</f>
        <v>0</v>
      </c>
      <c r="O223" s="173">
        <f t="shared" si="27"/>
        <v>1432.74</v>
      </c>
      <c r="P223" s="84"/>
      <c r="Q223" s="177"/>
      <c r="R223" s="73"/>
      <c r="U223" s="524"/>
    </row>
    <row r="224" spans="1:21" s="70" customFormat="1" hidden="1" outlineLevel="1">
      <c r="A224" s="190">
        <v>294</v>
      </c>
      <c r="B224" s="191" t="s">
        <v>53</v>
      </c>
      <c r="C224" s="530" t="s">
        <v>281</v>
      </c>
      <c r="D224" s="162" t="s">
        <v>250</v>
      </c>
      <c r="E224" s="64">
        <f>+SUMIFS('nabati '!B:B,'nabati '!$E:$E,MTD!$A224)/6</f>
        <v>0</v>
      </c>
      <c r="F224" s="64">
        <f>+SUMIFS('nabati '!I:I,'nabati '!$L:$L,MTD!$A224)/6</f>
        <v>1</v>
      </c>
      <c r="G224" s="64">
        <f>+SUMIFS('nabati '!P:P,'nabati '!$S:$S,MTD!$A224)/60</f>
        <v>0</v>
      </c>
      <c r="H224" s="64">
        <f>+SUMIFS('nabati '!W:W,'nabati '!$Z:$Z,MTD!$A224)/6</f>
        <v>0</v>
      </c>
      <c r="I224" s="64">
        <f>+SUMIFS('nabati '!AD:AD,'nabati '!$AG:$AG,MTD!$A224)/60</f>
        <v>0</v>
      </c>
      <c r="J224" s="64">
        <f>+SUMIFS('nabati '!AK:AK,'nabati '!$AN:$AN,MTD!$A224)/60</f>
        <v>0</v>
      </c>
      <c r="K224" s="64">
        <f>+SUMIFS('nabati '!AR:AR,'nabati '!$AU:$AU,MTD!$A224)/60</f>
        <v>0</v>
      </c>
      <c r="L224" s="64">
        <f>+SUMIFS('nabati '!AY:AY,'nabati '!$BB:$BB,MTD!$A224)/20</f>
        <v>0</v>
      </c>
      <c r="M224" s="172">
        <f>+SUMIFS('nabati '!$BF:$BF,'nabati '!BI:BI,MTD!$A224)/6</f>
        <v>0</v>
      </c>
      <c r="N224" s="133">
        <f>+SUMIFS('nabati '!$BM:$BM,'nabati '!BP:BP,MTD!$A224)/6</f>
        <v>0</v>
      </c>
      <c r="O224" s="173">
        <f t="shared" si="27"/>
        <v>190.74</v>
      </c>
      <c r="P224" s="84"/>
      <c r="Q224" s="177"/>
      <c r="R224" s="73"/>
      <c r="U224" s="524"/>
    </row>
    <row r="225" spans="1:21" s="70" customFormat="1" hidden="1" outlineLevel="1">
      <c r="A225" s="190">
        <v>295</v>
      </c>
      <c r="B225" s="191" t="s">
        <v>53</v>
      </c>
      <c r="C225" s="530" t="s">
        <v>282</v>
      </c>
      <c r="D225" s="162" t="s">
        <v>250</v>
      </c>
      <c r="E225" s="64">
        <f>+SUMIFS('nabati '!B:B,'nabati '!$E:$E,MTD!$A225)/6</f>
        <v>0</v>
      </c>
      <c r="F225" s="64">
        <f>+SUMIFS('nabati '!I:I,'nabati '!$L:$L,MTD!$A225)/6</f>
        <v>0</v>
      </c>
      <c r="G225" s="64">
        <f>+SUMIFS('nabati '!P:P,'nabati '!$S:$S,MTD!$A225)/60</f>
        <v>0</v>
      </c>
      <c r="H225" s="64">
        <f>+SUMIFS('nabati '!W:W,'nabati '!$Z:$Z,MTD!$A225)/6</f>
        <v>0</v>
      </c>
      <c r="I225" s="64">
        <f>+SUMIFS('nabati '!AD:AD,'nabati '!$AG:$AG,MTD!$A225)/60</f>
        <v>0</v>
      </c>
      <c r="J225" s="64">
        <f>+SUMIFS('nabati '!AK:AK,'nabati '!$AN:$AN,MTD!$A225)/60</f>
        <v>0</v>
      </c>
      <c r="K225" s="64">
        <f>+SUMIFS('nabati '!AR:AR,'nabati '!$AU:$AU,MTD!$A225)/60</f>
        <v>0</v>
      </c>
      <c r="L225" s="64">
        <f>+SUMIFS('nabati '!AY:AY,'nabati '!$BB:$BB,MTD!$A225)/20</f>
        <v>0</v>
      </c>
      <c r="M225" s="172">
        <f>+SUMIFS('nabati '!$BF:$BF,'nabati '!BI:BI,MTD!$A225)/6</f>
        <v>0</v>
      </c>
      <c r="N225" s="133">
        <f>+SUMIFS('nabati '!$BM:$BM,'nabati '!BP:BP,MTD!$A225)/6</f>
        <v>0</v>
      </c>
      <c r="O225" s="173">
        <f t="shared" si="27"/>
        <v>0</v>
      </c>
      <c r="P225" s="84"/>
      <c r="Q225" s="177"/>
      <c r="R225" s="73"/>
      <c r="U225" s="524"/>
    </row>
    <row r="226" spans="1:21" s="70" customFormat="1" hidden="1" outlineLevel="1">
      <c r="A226" s="190">
        <v>629</v>
      </c>
      <c r="B226" s="191" t="s">
        <v>53</v>
      </c>
      <c r="C226" s="530" t="s">
        <v>283</v>
      </c>
      <c r="D226" s="162" t="s">
        <v>250</v>
      </c>
      <c r="E226" s="64">
        <f>+SUMIFS('nabati '!B:B,'nabati '!$E:$E,MTD!$A226)/6</f>
        <v>1</v>
      </c>
      <c r="F226" s="64">
        <f>+SUMIFS('nabati '!I:I,'nabati '!$L:$L,MTD!$A226)/6</f>
        <v>0</v>
      </c>
      <c r="G226" s="64">
        <f>+SUMIFS('nabati '!P:P,'nabati '!$S:$S,MTD!$A226)/60</f>
        <v>1</v>
      </c>
      <c r="H226" s="64">
        <f>+SUMIFS('nabati '!W:W,'nabati '!$Z:$Z,MTD!$A226)/6</f>
        <v>0</v>
      </c>
      <c r="I226" s="64">
        <f>+SUMIFS('nabati '!AD:AD,'nabati '!$AG:$AG,MTD!$A226)/60</f>
        <v>0</v>
      </c>
      <c r="J226" s="64">
        <f>+SUMIFS('nabati '!AK:AK,'nabati '!$AN:$AN,MTD!$A226)/60</f>
        <v>0</v>
      </c>
      <c r="K226" s="64">
        <f>+SUMIFS('nabati '!AR:AR,'nabati '!$AU:$AU,MTD!$A226)/60</f>
        <v>0</v>
      </c>
      <c r="L226" s="64">
        <f>+SUMIFS('nabati '!AY:AY,'nabati '!$BB:$BB,MTD!$A226)/20</f>
        <v>0</v>
      </c>
      <c r="M226" s="172">
        <f>+SUMIFS('nabati '!$BF:$BF,'nabati '!BI:BI,MTD!$A226)/6</f>
        <v>0</v>
      </c>
      <c r="N226" s="133">
        <f>+SUMIFS('nabati '!$BM:$BM,'nabati '!BP:BP,MTD!$A226)/6</f>
        <v>0</v>
      </c>
      <c r="O226" s="173">
        <f t="shared" si="27"/>
        <v>456</v>
      </c>
      <c r="P226" s="84"/>
      <c r="Q226" s="177"/>
      <c r="R226" s="73"/>
      <c r="U226" s="524"/>
    </row>
    <row r="227" spans="1:21" s="70" customFormat="1" hidden="1" outlineLevel="1">
      <c r="A227" s="190">
        <v>633</v>
      </c>
      <c r="B227" s="191" t="s">
        <v>53</v>
      </c>
      <c r="C227" s="530" t="s">
        <v>284</v>
      </c>
      <c r="D227" s="162" t="s">
        <v>250</v>
      </c>
      <c r="E227" s="64">
        <f>+SUMIFS('nabati '!B:B,'nabati '!$E:$E,MTD!$A227)/6</f>
        <v>0</v>
      </c>
      <c r="F227" s="64">
        <f>+SUMIFS('nabati '!I:I,'nabati '!$L:$L,MTD!$A227)/6</f>
        <v>2</v>
      </c>
      <c r="G227" s="64">
        <f>+SUMIFS('nabati '!P:P,'nabati '!$S:$S,MTD!$A227)/60</f>
        <v>0</v>
      </c>
      <c r="H227" s="64">
        <f>+SUMIFS('nabati '!W:W,'nabati '!$Z:$Z,MTD!$A227)/6</f>
        <v>0</v>
      </c>
      <c r="I227" s="64">
        <f>+SUMIFS('nabati '!AD:AD,'nabati '!$AG:$AG,MTD!$A227)/60</f>
        <v>0</v>
      </c>
      <c r="J227" s="64">
        <f>+SUMIFS('nabati '!AK:AK,'nabati '!$AN:$AN,MTD!$A227)/60</f>
        <v>0</v>
      </c>
      <c r="K227" s="64">
        <f>+SUMIFS('nabati '!AR:AR,'nabati '!$AU:$AU,MTD!$A227)/60</f>
        <v>0</v>
      </c>
      <c r="L227" s="64">
        <f>+SUMIFS('nabati '!AY:AY,'nabati '!$BB:$BB,MTD!$A227)/20</f>
        <v>1</v>
      </c>
      <c r="M227" s="172">
        <f>+SUMIFS('nabati '!$BF:$BF,'nabati '!BI:BI,MTD!$A227)/6</f>
        <v>0</v>
      </c>
      <c r="N227" s="133">
        <f>+SUMIFS('nabati '!$BM:$BM,'nabati '!BP:BP,MTD!$A227)/6</f>
        <v>0</v>
      </c>
      <c r="O227" s="173">
        <f t="shared" si="27"/>
        <v>755.48</v>
      </c>
      <c r="P227" s="84"/>
      <c r="Q227" s="177"/>
      <c r="R227" s="73"/>
      <c r="U227" s="524"/>
    </row>
    <row r="228" spans="1:21" s="70" customFormat="1" hidden="1" outlineLevel="1">
      <c r="A228" s="190">
        <v>640</v>
      </c>
      <c r="B228" s="191" t="s">
        <v>53</v>
      </c>
      <c r="C228" s="530" t="s">
        <v>285</v>
      </c>
      <c r="D228" s="162" t="s">
        <v>250</v>
      </c>
      <c r="E228" s="64">
        <f>+SUMIFS('nabati '!B:B,'nabati '!$E:$E,MTD!$A228)/6</f>
        <v>1</v>
      </c>
      <c r="F228" s="64">
        <f>+SUMIFS('nabati '!I:I,'nabati '!$L:$L,MTD!$A228)/6</f>
        <v>1</v>
      </c>
      <c r="G228" s="64">
        <f>+SUMIFS('nabati '!P:P,'nabati '!$S:$S,MTD!$A228)/60</f>
        <v>0</v>
      </c>
      <c r="H228" s="64">
        <f>+SUMIFS('nabati '!W:W,'nabati '!$Z:$Z,MTD!$A228)/6</f>
        <v>0</v>
      </c>
      <c r="I228" s="64">
        <f>+SUMIFS('nabati '!AD:AD,'nabati '!$AG:$AG,MTD!$A228)/60</f>
        <v>0</v>
      </c>
      <c r="J228" s="64">
        <f>+SUMIFS('nabati '!AK:AK,'nabati '!$AN:$AN,MTD!$A228)/60</f>
        <v>0</v>
      </c>
      <c r="K228" s="64">
        <f>+SUMIFS('nabati '!AR:AR,'nabati '!$AU:$AU,MTD!$A228)/60</f>
        <v>0</v>
      </c>
      <c r="L228" s="64">
        <f>+SUMIFS('nabati '!AY:AY,'nabati '!$BB:$BB,MTD!$A228)/20</f>
        <v>0</v>
      </c>
      <c r="M228" s="172">
        <f>+SUMIFS('nabati '!$BF:$BF,'nabati '!BI:BI,MTD!$A228)/6</f>
        <v>0</v>
      </c>
      <c r="N228" s="133">
        <f>+SUMIFS('nabati '!$BM:$BM,'nabati '!BP:BP,MTD!$A228)/6</f>
        <v>0</v>
      </c>
      <c r="O228" s="173">
        <f t="shared" si="27"/>
        <v>316.74</v>
      </c>
      <c r="P228" s="84"/>
      <c r="Q228" s="177"/>
      <c r="R228" s="73"/>
      <c r="U228" s="524"/>
    </row>
    <row r="229" spans="1:21" s="70" customFormat="1" hidden="1" outlineLevel="1">
      <c r="A229" s="190">
        <v>644</v>
      </c>
      <c r="B229" s="191" t="s">
        <v>53</v>
      </c>
      <c r="C229" s="531" t="s">
        <v>286</v>
      </c>
      <c r="D229" s="162" t="s">
        <v>250</v>
      </c>
      <c r="E229" s="64">
        <f>+SUMIFS('nabati '!B:B,'nabati '!$E:$E,MTD!$A229)/6</f>
        <v>0</v>
      </c>
      <c r="F229" s="64">
        <f>+SUMIFS('nabati '!I:I,'nabati '!$L:$L,MTD!$A229)/6</f>
        <v>1</v>
      </c>
      <c r="G229" s="64">
        <f>+SUMIFS('nabati '!P:P,'nabati '!$S:$S,MTD!$A229)/60</f>
        <v>0</v>
      </c>
      <c r="H229" s="64">
        <f>+SUMIFS('nabati '!W:W,'nabati '!$Z:$Z,MTD!$A229)/6</f>
        <v>0</v>
      </c>
      <c r="I229" s="64">
        <f>+SUMIFS('nabati '!AD:AD,'nabati '!$AG:$AG,MTD!$A229)/60</f>
        <v>1</v>
      </c>
      <c r="J229" s="64">
        <f>+SUMIFS('nabati '!AK:AK,'nabati '!$AN:$AN,MTD!$A229)/60</f>
        <v>0</v>
      </c>
      <c r="K229" s="64">
        <f>+SUMIFS('nabati '!AR:AR,'nabati '!$AU:$AU,MTD!$A229)/60</f>
        <v>0</v>
      </c>
      <c r="L229" s="64">
        <f>+SUMIFS('nabati '!AY:AY,'nabati '!$BB:$BB,MTD!$A229)/20</f>
        <v>0</v>
      </c>
      <c r="M229" s="172">
        <f>+SUMIFS('nabati '!$BF:$BF,'nabati '!BI:BI,MTD!$A229)/6</f>
        <v>0</v>
      </c>
      <c r="N229" s="133">
        <f>+SUMIFS('nabati '!$BM:$BM,'nabati '!BP:BP,MTD!$A229)/6</f>
        <v>0</v>
      </c>
      <c r="O229" s="173">
        <f t="shared" si="27"/>
        <v>520.74</v>
      </c>
      <c r="P229" s="84"/>
      <c r="Q229" s="177"/>
      <c r="R229" s="73"/>
      <c r="U229" s="524"/>
    </row>
    <row r="230" spans="1:21" s="70" customFormat="1" hidden="1" outlineLevel="1">
      <c r="A230" s="190">
        <v>671</v>
      </c>
      <c r="B230" s="191" t="s">
        <v>53</v>
      </c>
      <c r="C230" s="530" t="s">
        <v>287</v>
      </c>
      <c r="D230" s="162" t="s">
        <v>250</v>
      </c>
      <c r="E230" s="64">
        <f>+SUMIFS('nabati '!B:B,'nabati '!$E:$E,MTD!$A230)/6</f>
        <v>0</v>
      </c>
      <c r="F230" s="64">
        <f>+SUMIFS('nabati '!I:I,'nabati '!$L:$L,MTD!$A230)/6</f>
        <v>0</v>
      </c>
      <c r="G230" s="64">
        <f>+SUMIFS('nabati '!P:P,'nabati '!$S:$S,MTD!$A230)/60</f>
        <v>0</v>
      </c>
      <c r="H230" s="64">
        <f>+SUMIFS('nabati '!W:W,'nabati '!$Z:$Z,MTD!$A230)/6</f>
        <v>0</v>
      </c>
      <c r="I230" s="64">
        <f>+SUMIFS('nabati '!AD:AD,'nabati '!$AG:$AG,MTD!$A230)/60</f>
        <v>0</v>
      </c>
      <c r="J230" s="64">
        <f>+SUMIFS('nabati '!AK:AK,'nabati '!$AN:$AN,MTD!$A230)/60</f>
        <v>0</v>
      </c>
      <c r="K230" s="64">
        <f>+SUMIFS('nabati '!AR:AR,'nabati '!$AU:$AU,MTD!$A230)/60</f>
        <v>0</v>
      </c>
      <c r="L230" s="64">
        <f>+SUMIFS('nabati '!AY:AY,'nabati '!$BB:$BB,MTD!$A230)/20</f>
        <v>0</v>
      </c>
      <c r="M230" s="172">
        <f>+SUMIFS('nabati '!$BF:$BF,'nabati '!BI:BI,MTD!$A230)/6</f>
        <v>0</v>
      </c>
      <c r="N230" s="133">
        <f>+SUMIFS('nabati '!$BM:$BM,'nabati '!BP:BP,MTD!$A230)/6</f>
        <v>0</v>
      </c>
      <c r="O230" s="173">
        <f t="shared" si="27"/>
        <v>0</v>
      </c>
      <c r="P230" s="84"/>
      <c r="Q230" s="177"/>
      <c r="R230" s="73"/>
      <c r="U230" s="524"/>
    </row>
    <row r="231" spans="1:21" s="70" customFormat="1" hidden="1" outlineLevel="1">
      <c r="A231" s="190">
        <v>676</v>
      </c>
      <c r="B231" s="191" t="s">
        <v>53</v>
      </c>
      <c r="C231" s="530" t="s">
        <v>288</v>
      </c>
      <c r="D231" s="162" t="s">
        <v>250</v>
      </c>
      <c r="E231" s="64">
        <f>+SUMIFS('nabati '!B:B,'nabati '!$E:$E,MTD!$A231)/6</f>
        <v>2</v>
      </c>
      <c r="F231" s="64">
        <f>+SUMIFS('nabati '!I:I,'nabati '!$L:$L,MTD!$A231)/6</f>
        <v>4</v>
      </c>
      <c r="G231" s="64">
        <f>+SUMIFS('nabati '!P:P,'nabati '!$S:$S,MTD!$A231)/60</f>
        <v>1</v>
      </c>
      <c r="H231" s="64">
        <f>+SUMIFS('nabati '!W:W,'nabati '!$Z:$Z,MTD!$A231)/6</f>
        <v>0</v>
      </c>
      <c r="I231" s="64">
        <f>+SUMIFS('nabati '!AD:AD,'nabati '!$AG:$AG,MTD!$A231)/60</f>
        <v>0</v>
      </c>
      <c r="J231" s="64">
        <f>+SUMIFS('nabati '!AK:AK,'nabati '!$AN:$AN,MTD!$A231)/60</f>
        <v>0</v>
      </c>
      <c r="K231" s="64">
        <f>+SUMIFS('nabati '!AR:AR,'nabati '!$AU:$AU,MTD!$A231)/60</f>
        <v>0</v>
      </c>
      <c r="L231" s="64">
        <f>+SUMIFS('nabati '!AY:AY,'nabati '!$BB:$BB,MTD!$A231)/20</f>
        <v>0</v>
      </c>
      <c r="M231" s="172">
        <f>+SUMIFS('nabati '!$BF:$BF,'nabati '!BI:BI,MTD!$A231)/6</f>
        <v>0</v>
      </c>
      <c r="N231" s="133">
        <f>+SUMIFS('nabati '!$BM:$BM,'nabati '!BP:BP,MTD!$A231)/6</f>
        <v>0</v>
      </c>
      <c r="O231" s="173">
        <f t="shared" si="27"/>
        <v>1344.96</v>
      </c>
      <c r="P231" s="84"/>
      <c r="Q231" s="177"/>
      <c r="R231" s="73"/>
      <c r="U231" s="524"/>
    </row>
    <row r="232" spans="1:21" s="70" customFormat="1" hidden="1" outlineLevel="1">
      <c r="A232" s="190">
        <v>678</v>
      </c>
      <c r="B232" s="191" t="s">
        <v>53</v>
      </c>
      <c r="C232" s="531" t="s">
        <v>289</v>
      </c>
      <c r="D232" s="162" t="s">
        <v>250</v>
      </c>
      <c r="E232" s="64">
        <f>+SUMIFS('nabati '!B:B,'nabati '!$E:$E,MTD!$A232)/6</f>
        <v>0</v>
      </c>
      <c r="F232" s="64">
        <f>+SUMIFS('nabati '!I:I,'nabati '!$L:$L,MTD!$A232)/6</f>
        <v>0</v>
      </c>
      <c r="G232" s="64">
        <f>+SUMIFS('nabati '!P:P,'nabati '!$S:$S,MTD!$A232)/60</f>
        <v>0</v>
      </c>
      <c r="H232" s="64">
        <f>+SUMIFS('nabati '!W:W,'nabati '!$Z:$Z,MTD!$A232)/6</f>
        <v>0</v>
      </c>
      <c r="I232" s="64">
        <f>+SUMIFS('nabati '!AD:AD,'nabati '!$AG:$AG,MTD!$A232)/60</f>
        <v>0</v>
      </c>
      <c r="J232" s="64">
        <f>+SUMIFS('nabati '!AK:AK,'nabati '!$AN:$AN,MTD!$A232)/60</f>
        <v>0</v>
      </c>
      <c r="K232" s="64">
        <f>+SUMIFS('nabati '!AR:AR,'nabati '!$AU:$AU,MTD!$A232)/60</f>
        <v>0</v>
      </c>
      <c r="L232" s="64">
        <f>+SUMIFS('nabati '!AY:AY,'nabati '!$BB:$BB,MTD!$A232)/20</f>
        <v>0</v>
      </c>
      <c r="M232" s="172">
        <f>+SUMIFS('nabati '!$BF:$BF,'nabati '!BI:BI,MTD!$A232)/6</f>
        <v>0</v>
      </c>
      <c r="N232" s="133">
        <f>+SUMIFS('nabati '!$BM:$BM,'nabati '!BP:BP,MTD!$A232)/6</f>
        <v>0</v>
      </c>
      <c r="O232" s="173">
        <f>+SUMPRODUCT($E$1:$N$1,E232:N232)</f>
        <v>0</v>
      </c>
      <c r="P232" s="84"/>
      <c r="Q232" s="177"/>
      <c r="R232" s="73"/>
      <c r="U232" s="524"/>
    </row>
    <row r="233" spans="1:21" s="70" customFormat="1" hidden="1" outlineLevel="1">
      <c r="A233" s="190">
        <v>695</v>
      </c>
      <c r="B233" s="191" t="s">
        <v>53</v>
      </c>
      <c r="C233" s="530" t="s">
        <v>290</v>
      </c>
      <c r="D233" s="162" t="s">
        <v>250</v>
      </c>
      <c r="E233" s="64">
        <f>+SUMIFS('nabati '!B:B,'nabati '!$E:$E,MTD!$A233)/6</f>
        <v>2</v>
      </c>
      <c r="F233" s="64">
        <f>+SUMIFS('nabati '!I:I,'nabati '!$L:$L,MTD!$A233)/6</f>
        <v>4</v>
      </c>
      <c r="G233" s="64">
        <f>+SUMIFS('nabati '!P:P,'nabati '!$S:$S,MTD!$A233)/60</f>
        <v>2</v>
      </c>
      <c r="H233" s="64">
        <f>+SUMIFS('nabati '!W:W,'nabati '!$Z:$Z,MTD!$A233)/6</f>
        <v>2</v>
      </c>
      <c r="I233" s="64">
        <f>+SUMIFS('nabati '!AD:AD,'nabati '!$AG:$AG,MTD!$A233)/60</f>
        <v>0</v>
      </c>
      <c r="J233" s="64">
        <f>+SUMIFS('nabati '!AK:AK,'nabati '!$AN:$AN,MTD!$A233)/60</f>
        <v>0</v>
      </c>
      <c r="K233" s="64">
        <f>+SUMIFS('nabati '!AR:AR,'nabati '!$AU:$AU,MTD!$A233)/60</f>
        <v>0</v>
      </c>
      <c r="L233" s="64">
        <f>+SUMIFS('nabati '!AY:AY,'nabati '!$BB:$BB,MTD!$A233)/20</f>
        <v>2</v>
      </c>
      <c r="M233" s="172">
        <f>+SUMIFS('nabati '!$BF:$BF,'nabati '!BI:BI,MTD!$A233)/6</f>
        <v>0</v>
      </c>
      <c r="N233" s="133">
        <f>+SUMIFS('nabati '!$BM:$BM,'nabati '!BP:BP,MTD!$A233)/6</f>
        <v>0</v>
      </c>
      <c r="O233" s="173">
        <f>+SUMPRODUCT($E$1:$N$1,E233:N233)</f>
        <v>2871.76</v>
      </c>
      <c r="P233" s="84"/>
      <c r="Q233" s="177"/>
      <c r="R233" s="73"/>
      <c r="U233" s="524"/>
    </row>
    <row r="234" spans="1:21" s="70" customFormat="1" hidden="1" outlineLevel="1">
      <c r="A234" s="190">
        <v>698</v>
      </c>
      <c r="B234" s="191" t="s">
        <v>53</v>
      </c>
      <c r="C234" s="530" t="s">
        <v>291</v>
      </c>
      <c r="D234" s="162" t="s">
        <v>250</v>
      </c>
      <c r="E234" s="64">
        <f>+SUMIFS('nabati '!B:B,'nabati '!$E:$E,MTD!$A234)/6</f>
        <v>1</v>
      </c>
      <c r="F234" s="64">
        <f>+SUMIFS('nabati '!I:I,'nabati '!$L:$L,MTD!$A234)/6</f>
        <v>2</v>
      </c>
      <c r="G234" s="64">
        <f>+SUMIFS('nabati '!P:P,'nabati '!$S:$S,MTD!$A234)/60</f>
        <v>2</v>
      </c>
      <c r="H234" s="64">
        <f>+SUMIFS('nabati '!W:W,'nabati '!$Z:$Z,MTD!$A234)/6</f>
        <v>0</v>
      </c>
      <c r="I234" s="64">
        <f>+SUMIFS('nabati '!AD:AD,'nabati '!$AG:$AG,MTD!$A234)/60</f>
        <v>0</v>
      </c>
      <c r="J234" s="64">
        <f>+SUMIFS('nabati '!AK:AK,'nabati '!$AN:$AN,MTD!$A234)/60</f>
        <v>0</v>
      </c>
      <c r="K234" s="64">
        <f>+SUMIFS('nabati '!AR:AR,'nabati '!$AU:$AU,MTD!$A234)/60</f>
        <v>0</v>
      </c>
      <c r="L234" s="64">
        <f>+SUMIFS('nabati '!AY:AY,'nabati '!$BB:$BB,MTD!$A234)/20</f>
        <v>0</v>
      </c>
      <c r="M234" s="172">
        <f>+SUMIFS('nabati '!$BF:$BF,'nabati '!BI:BI,MTD!$A234)/6</f>
        <v>0</v>
      </c>
      <c r="N234" s="133">
        <f>+SUMIFS('nabati '!$BM:$BM,'nabati '!BP:BP,MTD!$A234)/6</f>
        <v>0</v>
      </c>
      <c r="O234" s="173">
        <f t="shared" ref="O234:O260" si="28">+SUMPRODUCT($E$1:$N$1,E234:N234)</f>
        <v>1167.48</v>
      </c>
      <c r="P234" s="84"/>
      <c r="Q234" s="177"/>
      <c r="R234" s="73"/>
      <c r="U234" s="524"/>
    </row>
    <row r="235" spans="1:21" s="70" customFormat="1" hidden="1" outlineLevel="1">
      <c r="A235" s="187">
        <v>2001</v>
      </c>
      <c r="B235" s="191" t="s">
        <v>53</v>
      </c>
      <c r="C235" s="529" t="s">
        <v>292</v>
      </c>
      <c r="D235" s="162" t="s">
        <v>250</v>
      </c>
      <c r="E235" s="64">
        <f>+SUMIFS('nabati '!B:B,'nabati '!$E:$E,MTD!$A235)/6</f>
        <v>2</v>
      </c>
      <c r="F235" s="64">
        <f>+SUMIFS('nabati '!I:I,'nabati '!$L:$L,MTD!$A235)/6</f>
        <v>5</v>
      </c>
      <c r="G235" s="64">
        <f>+SUMIFS('nabati '!P:P,'nabati '!$S:$S,MTD!$A235)/60</f>
        <v>1</v>
      </c>
      <c r="H235" s="64">
        <f>+SUMIFS('nabati '!W:W,'nabati '!$Z:$Z,MTD!$A235)/6</f>
        <v>0</v>
      </c>
      <c r="I235" s="64">
        <f>+SUMIFS('nabati '!AD:AD,'nabati '!$AG:$AG,MTD!$A235)/60</f>
        <v>0</v>
      </c>
      <c r="J235" s="64">
        <f>+SUMIFS('nabati '!AK:AK,'nabati '!$AN:$AN,MTD!$A235)/60</f>
        <v>0</v>
      </c>
      <c r="K235" s="64">
        <f>+SUMIFS('nabati '!AR:AR,'nabati '!$AU:$AU,MTD!$A235)/60</f>
        <v>0</v>
      </c>
      <c r="L235" s="64">
        <f>+SUMIFS('nabati '!AY:AY,'nabati '!$BB:$BB,MTD!$A235)/20</f>
        <v>0</v>
      </c>
      <c r="M235" s="172">
        <f>+SUMIFS('nabati '!$BF:$BF,'nabati '!BI:BI,MTD!$A235)/6</f>
        <v>0</v>
      </c>
      <c r="N235" s="133">
        <f>+SUMIFS('nabati '!$BM:$BM,'nabati '!BP:BP,MTD!$A235)/6</f>
        <v>0</v>
      </c>
      <c r="O235" s="173">
        <f t="shared" si="28"/>
        <v>1535.7</v>
      </c>
      <c r="P235" s="84"/>
      <c r="Q235" s="177"/>
      <c r="R235" s="73"/>
      <c r="U235" s="524"/>
    </row>
    <row r="236" spans="1:21" s="70" customFormat="1" hidden="1" outlineLevel="1">
      <c r="A236" s="190">
        <v>2003</v>
      </c>
      <c r="B236" s="191" t="s">
        <v>53</v>
      </c>
      <c r="C236" s="530" t="s">
        <v>293</v>
      </c>
      <c r="D236" s="162" t="s">
        <v>250</v>
      </c>
      <c r="E236" s="64">
        <f>+SUMIFS('nabati '!B:B,'nabati '!$E:$E,MTD!$A236)/6</f>
        <v>1</v>
      </c>
      <c r="F236" s="64">
        <f>+SUMIFS('nabati '!I:I,'nabati '!$L:$L,MTD!$A236)/6</f>
        <v>1</v>
      </c>
      <c r="G236" s="64">
        <f>+SUMIFS('nabati '!P:P,'nabati '!$S:$S,MTD!$A236)/60</f>
        <v>0</v>
      </c>
      <c r="H236" s="64">
        <f>+SUMIFS('nabati '!W:W,'nabati '!$Z:$Z,MTD!$A236)/6</f>
        <v>0</v>
      </c>
      <c r="I236" s="64">
        <f>+SUMIFS('nabati '!AD:AD,'nabati '!$AG:$AG,MTD!$A236)/60</f>
        <v>0</v>
      </c>
      <c r="J236" s="64">
        <f>+SUMIFS('nabati '!AK:AK,'nabati '!$AN:$AN,MTD!$A236)/60</f>
        <v>0</v>
      </c>
      <c r="K236" s="64">
        <f>+SUMIFS('nabati '!AR:AR,'nabati '!$AU:$AU,MTD!$A236)/60</f>
        <v>0</v>
      </c>
      <c r="L236" s="64">
        <f>+SUMIFS('nabati '!AY:AY,'nabati '!$BB:$BB,MTD!$A236)/20</f>
        <v>0</v>
      </c>
      <c r="M236" s="172">
        <f>+SUMIFS('nabati '!$BF:$BF,'nabati '!BI:BI,MTD!$A236)/6</f>
        <v>0</v>
      </c>
      <c r="N236" s="133">
        <f>+SUMIFS('nabati '!$BM:$BM,'nabati '!BP:BP,MTD!$A236)/6</f>
        <v>0</v>
      </c>
      <c r="O236" s="173">
        <f t="shared" si="28"/>
        <v>316.74</v>
      </c>
      <c r="P236" s="84"/>
      <c r="Q236" s="177"/>
      <c r="R236" s="73"/>
      <c r="U236" s="524"/>
    </row>
    <row r="237" spans="1:21" s="70" customFormat="1" hidden="1" outlineLevel="1">
      <c r="A237" s="190">
        <v>2016</v>
      </c>
      <c r="B237" s="191" t="s">
        <v>53</v>
      </c>
      <c r="C237" s="531" t="s">
        <v>294</v>
      </c>
      <c r="D237" s="162" t="s">
        <v>250</v>
      </c>
      <c r="E237" s="64">
        <f>+SUMIFS('nabati '!B:B,'nabati '!$E:$E,MTD!$A237)/6</f>
        <v>1</v>
      </c>
      <c r="F237" s="64">
        <f>+SUMIFS('nabati '!I:I,'nabati '!$L:$L,MTD!$A237)/6</f>
        <v>1</v>
      </c>
      <c r="G237" s="64">
        <f>+SUMIFS('nabati '!P:P,'nabati '!$S:$S,MTD!$A237)/60</f>
        <v>1</v>
      </c>
      <c r="H237" s="64">
        <f>+SUMIFS('nabati '!W:W,'nabati '!$Z:$Z,MTD!$A237)/6</f>
        <v>0</v>
      </c>
      <c r="I237" s="64">
        <f>+SUMIFS('nabati '!AD:AD,'nabati '!$AG:$AG,MTD!$A237)/60</f>
        <v>0</v>
      </c>
      <c r="J237" s="64">
        <f>+SUMIFS('nabati '!AK:AK,'nabati '!$AN:$AN,MTD!$A237)/60</f>
        <v>0</v>
      </c>
      <c r="K237" s="64">
        <f>+SUMIFS('nabati '!AR:AR,'nabati '!$AU:$AU,MTD!$A237)/60</f>
        <v>0</v>
      </c>
      <c r="L237" s="64">
        <f>+SUMIFS('nabati '!AY:AY,'nabati '!$BB:$BB,MTD!$A237)/20</f>
        <v>0</v>
      </c>
      <c r="M237" s="172">
        <f>+SUMIFS('nabati '!$BF:$BF,'nabati '!BI:BI,MTD!$A237)/6</f>
        <v>0</v>
      </c>
      <c r="N237" s="133">
        <f>+SUMIFS('nabati '!$BM:$BM,'nabati '!BP:BP,MTD!$A237)/6</f>
        <v>0</v>
      </c>
      <c r="O237" s="173">
        <f t="shared" si="28"/>
        <v>646.74</v>
      </c>
      <c r="P237" s="84"/>
      <c r="Q237" s="177"/>
      <c r="R237" s="73"/>
      <c r="U237" s="524"/>
    </row>
    <row r="238" spans="1:21" s="70" customFormat="1" hidden="1" outlineLevel="1">
      <c r="A238" s="190">
        <v>2017</v>
      </c>
      <c r="B238" s="191" t="s">
        <v>53</v>
      </c>
      <c r="C238" s="531" t="s">
        <v>295</v>
      </c>
      <c r="D238" s="162" t="s">
        <v>250</v>
      </c>
      <c r="E238" s="64">
        <f>+SUMIFS('nabati '!B:B,'nabati '!$E:$E,MTD!$A238)/6</f>
        <v>0</v>
      </c>
      <c r="F238" s="64">
        <f>+SUMIFS('nabati '!I:I,'nabati '!$L:$L,MTD!$A238)/6</f>
        <v>0</v>
      </c>
      <c r="G238" s="64">
        <f>+SUMIFS('nabati '!P:P,'nabati '!$S:$S,MTD!$A238)/60</f>
        <v>0</v>
      </c>
      <c r="H238" s="64">
        <f>+SUMIFS('nabati '!W:W,'nabati '!$Z:$Z,MTD!$A238)/6</f>
        <v>0</v>
      </c>
      <c r="I238" s="64">
        <f>+SUMIFS('nabati '!AD:AD,'nabati '!$AG:$AG,MTD!$A238)/60</f>
        <v>0</v>
      </c>
      <c r="J238" s="64">
        <f>+SUMIFS('nabati '!AK:AK,'nabati '!$AN:$AN,MTD!$A238)/60</f>
        <v>0</v>
      </c>
      <c r="K238" s="64">
        <f>+SUMIFS('nabati '!AR:AR,'nabati '!$AU:$AU,MTD!$A238)/60</f>
        <v>0</v>
      </c>
      <c r="L238" s="64">
        <f>+SUMIFS('nabati '!AY:AY,'nabati '!$BB:$BB,MTD!$A238)/20</f>
        <v>1</v>
      </c>
      <c r="M238" s="172">
        <f>+SUMIFS('nabati '!$BF:$BF,'nabati '!BI:BI,MTD!$A238)/6</f>
        <v>0</v>
      </c>
      <c r="N238" s="133">
        <f>+SUMIFS('nabati '!$BM:$BM,'nabati '!BP:BP,MTD!$A238)/6</f>
        <v>0</v>
      </c>
      <c r="O238" s="173">
        <f t="shared" si="28"/>
        <v>374</v>
      </c>
      <c r="P238" s="84"/>
      <c r="Q238" s="177"/>
      <c r="R238" s="73"/>
      <c r="U238" s="524"/>
    </row>
    <row r="239" spans="1:21" s="70" customFormat="1" hidden="1" outlineLevel="1">
      <c r="A239" s="190">
        <v>2019</v>
      </c>
      <c r="B239" s="191" t="s">
        <v>53</v>
      </c>
      <c r="C239" s="530" t="s">
        <v>296</v>
      </c>
      <c r="D239" s="162" t="s">
        <v>250</v>
      </c>
      <c r="E239" s="64">
        <f>+SUMIFS('nabati '!B:B,'nabati '!$E:$E,MTD!$A239)/6</f>
        <v>0</v>
      </c>
      <c r="F239" s="64">
        <f>+SUMIFS('nabati '!I:I,'nabati '!$L:$L,MTD!$A239)/6</f>
        <v>1</v>
      </c>
      <c r="G239" s="64">
        <f>+SUMIFS('nabati '!P:P,'nabati '!$S:$S,MTD!$A239)/60</f>
        <v>1</v>
      </c>
      <c r="H239" s="64">
        <f>+SUMIFS('nabati '!W:W,'nabati '!$Z:$Z,MTD!$A239)/6</f>
        <v>0</v>
      </c>
      <c r="I239" s="64">
        <f>+SUMIFS('nabati '!AD:AD,'nabati '!$AG:$AG,MTD!$A239)/60</f>
        <v>0</v>
      </c>
      <c r="J239" s="64">
        <f>+SUMIFS('nabati '!AK:AK,'nabati '!$AN:$AN,MTD!$A239)/60</f>
        <v>0</v>
      </c>
      <c r="K239" s="64">
        <f>+SUMIFS('nabati '!AR:AR,'nabati '!$AU:$AU,MTD!$A239)/60</f>
        <v>0</v>
      </c>
      <c r="L239" s="64">
        <f>+SUMIFS('nabati '!AY:AY,'nabati '!$BB:$BB,MTD!$A239)/20</f>
        <v>0</v>
      </c>
      <c r="M239" s="172">
        <f>+SUMIFS('nabati '!$BF:$BF,'nabati '!BI:BI,MTD!$A239)/6</f>
        <v>0</v>
      </c>
      <c r="N239" s="133">
        <f>+SUMIFS('nabati '!$BM:$BM,'nabati '!BP:BP,MTD!$A239)/6</f>
        <v>0</v>
      </c>
      <c r="O239" s="173">
        <f t="shared" si="28"/>
        <v>520.74</v>
      </c>
      <c r="P239" s="84"/>
      <c r="Q239" s="177"/>
      <c r="R239" s="73"/>
      <c r="U239" s="524"/>
    </row>
    <row r="240" spans="1:21" s="70" customFormat="1" hidden="1" outlineLevel="1">
      <c r="A240" s="190">
        <v>2020</v>
      </c>
      <c r="B240" s="191" t="s">
        <v>53</v>
      </c>
      <c r="C240" s="530" t="s">
        <v>297</v>
      </c>
      <c r="D240" s="162" t="s">
        <v>250</v>
      </c>
      <c r="E240" s="64">
        <f>+SUMIFS('nabati '!B:B,'nabati '!$E:$E,MTD!$A240)/6</f>
        <v>1</v>
      </c>
      <c r="F240" s="64">
        <f>+SUMIFS('nabati '!I:I,'nabati '!$L:$L,MTD!$A240)/6</f>
        <v>3</v>
      </c>
      <c r="G240" s="64">
        <f>+SUMIFS('nabati '!P:P,'nabati '!$S:$S,MTD!$A240)/60</f>
        <v>1</v>
      </c>
      <c r="H240" s="64">
        <f>+SUMIFS('nabati '!W:W,'nabati '!$Z:$Z,MTD!$A240)/6</f>
        <v>0</v>
      </c>
      <c r="I240" s="64">
        <f>+SUMIFS('nabati '!AD:AD,'nabati '!$AG:$AG,MTD!$A240)/60</f>
        <v>0</v>
      </c>
      <c r="J240" s="64">
        <f>+SUMIFS('nabati '!AK:AK,'nabati '!$AN:$AN,MTD!$A240)/60</f>
        <v>0</v>
      </c>
      <c r="K240" s="64">
        <f>+SUMIFS('nabati '!AR:AR,'nabati '!$AU:$AU,MTD!$A240)/60</f>
        <v>0</v>
      </c>
      <c r="L240" s="64">
        <f>+SUMIFS('nabati '!AY:AY,'nabati '!$BB:$BB,MTD!$A240)/20</f>
        <v>0</v>
      </c>
      <c r="M240" s="172">
        <f>+SUMIFS('nabati '!$BF:$BF,'nabati '!BI:BI,MTD!$A240)/6</f>
        <v>0</v>
      </c>
      <c r="N240" s="133">
        <f>+SUMIFS('nabati '!$BM:$BM,'nabati '!BP:BP,MTD!$A240)/6</f>
        <v>0</v>
      </c>
      <c r="O240" s="173">
        <f t="shared" si="28"/>
        <v>1028.22</v>
      </c>
      <c r="P240" s="84"/>
      <c r="Q240" s="177"/>
      <c r="R240" s="73"/>
      <c r="U240" s="524"/>
    </row>
    <row r="241" spans="1:21" s="70" customFormat="1" hidden="1" outlineLevel="1">
      <c r="A241" s="190">
        <v>2025</v>
      </c>
      <c r="B241" s="191" t="s">
        <v>53</v>
      </c>
      <c r="C241" s="530" t="s">
        <v>298</v>
      </c>
      <c r="D241" s="162" t="s">
        <v>250</v>
      </c>
      <c r="E241" s="64">
        <f>+SUMIFS('nabati '!B:B,'nabati '!$E:$E,MTD!$A241)/6</f>
        <v>1</v>
      </c>
      <c r="F241" s="64">
        <f>+SUMIFS('nabati '!I:I,'nabati '!$L:$L,MTD!$A241)/6</f>
        <v>2</v>
      </c>
      <c r="G241" s="64">
        <f>+SUMIFS('nabati '!P:P,'nabati '!$S:$S,MTD!$A241)/60</f>
        <v>0</v>
      </c>
      <c r="H241" s="64">
        <f>+SUMIFS('nabati '!W:W,'nabati '!$Z:$Z,MTD!$A241)/6</f>
        <v>0</v>
      </c>
      <c r="I241" s="64">
        <f>+SUMIFS('nabati '!AD:AD,'nabati '!$AG:$AG,MTD!$A241)/60</f>
        <v>0</v>
      </c>
      <c r="J241" s="64">
        <f>+SUMIFS('nabati '!AK:AK,'nabati '!$AN:$AN,MTD!$A241)/60</f>
        <v>0</v>
      </c>
      <c r="K241" s="64">
        <f>+SUMIFS('nabati '!AR:AR,'nabati '!$AU:$AU,MTD!$A241)/60</f>
        <v>0</v>
      </c>
      <c r="L241" s="64">
        <f>+SUMIFS('nabati '!AY:AY,'nabati '!$BB:$BB,MTD!$A241)/20</f>
        <v>0</v>
      </c>
      <c r="M241" s="172">
        <f>+SUMIFS('nabati '!$BF:$BF,'nabati '!BI:BI,MTD!$A241)/6</f>
        <v>0</v>
      </c>
      <c r="N241" s="133">
        <f>+SUMIFS('nabati '!$BM:$BM,'nabati '!BP:BP,MTD!$A241)/6</f>
        <v>0</v>
      </c>
      <c r="O241" s="173">
        <f t="shared" si="28"/>
        <v>507.48</v>
      </c>
      <c r="P241" s="84"/>
      <c r="Q241" s="177"/>
      <c r="R241" s="73"/>
      <c r="U241" s="524"/>
    </row>
    <row r="242" spans="1:21" s="70" customFormat="1" hidden="1" outlineLevel="1">
      <c r="A242" s="190">
        <v>2032</v>
      </c>
      <c r="B242" s="191" t="s">
        <v>53</v>
      </c>
      <c r="C242" s="530" t="s">
        <v>299</v>
      </c>
      <c r="D242" s="162" t="s">
        <v>250</v>
      </c>
      <c r="E242" s="64">
        <f>+SUMIFS('nabati '!B:B,'nabati '!$E:$E,MTD!$A242)/6</f>
        <v>0</v>
      </c>
      <c r="F242" s="64">
        <f>+SUMIFS('nabati '!I:I,'nabati '!$L:$L,MTD!$A242)/6</f>
        <v>1</v>
      </c>
      <c r="G242" s="64">
        <f>+SUMIFS('nabati '!P:P,'nabati '!$S:$S,MTD!$A242)/60</f>
        <v>1</v>
      </c>
      <c r="H242" s="64">
        <f>+SUMIFS('nabati '!W:W,'nabati '!$Z:$Z,MTD!$A242)/6</f>
        <v>0</v>
      </c>
      <c r="I242" s="64">
        <f>+SUMIFS('nabati '!AD:AD,'nabati '!$AG:$AG,MTD!$A242)/60</f>
        <v>0</v>
      </c>
      <c r="J242" s="64">
        <f>+SUMIFS('nabati '!AK:AK,'nabati '!$AN:$AN,MTD!$A242)/60</f>
        <v>0</v>
      </c>
      <c r="K242" s="64">
        <f>+SUMIFS('nabati '!AR:AR,'nabati '!$AU:$AU,MTD!$A242)/60</f>
        <v>0</v>
      </c>
      <c r="L242" s="64">
        <f>+SUMIFS('nabati '!AY:AY,'nabati '!$BB:$BB,MTD!$A242)/20</f>
        <v>0</v>
      </c>
      <c r="M242" s="172">
        <f>+SUMIFS('nabati '!$BF:$BF,'nabati '!BI:BI,MTD!$A242)/6</f>
        <v>0</v>
      </c>
      <c r="N242" s="133">
        <f>+SUMIFS('nabati '!$BM:$BM,'nabati '!BP:BP,MTD!$A242)/6</f>
        <v>0</v>
      </c>
      <c r="O242" s="173">
        <f t="shared" si="28"/>
        <v>520.74</v>
      </c>
      <c r="P242" s="84"/>
      <c r="Q242" s="177"/>
      <c r="R242" s="73"/>
      <c r="U242" s="524"/>
    </row>
    <row r="243" spans="1:21" s="70" customFormat="1" hidden="1" outlineLevel="1">
      <c r="A243" s="190">
        <v>2034</v>
      </c>
      <c r="B243" s="191" t="s">
        <v>53</v>
      </c>
      <c r="C243" s="530" t="s">
        <v>300</v>
      </c>
      <c r="D243" s="162" t="s">
        <v>250</v>
      </c>
      <c r="E243" s="64">
        <f>+SUMIFS('nabati '!B:B,'nabati '!$E:$E,MTD!$A243)/6</f>
        <v>1</v>
      </c>
      <c r="F243" s="64">
        <f>+SUMIFS('nabati '!I:I,'nabati '!$L:$L,MTD!$A243)/6</f>
        <v>3</v>
      </c>
      <c r="G243" s="64">
        <f>+SUMIFS('nabati '!P:P,'nabati '!$S:$S,MTD!$A243)/60</f>
        <v>0</v>
      </c>
      <c r="H243" s="64">
        <f>+SUMIFS('nabati '!W:W,'nabati '!$Z:$Z,MTD!$A243)/6</f>
        <v>0</v>
      </c>
      <c r="I243" s="64">
        <f>+SUMIFS('nabati '!AD:AD,'nabati '!$AG:$AG,MTD!$A243)/60</f>
        <v>0</v>
      </c>
      <c r="J243" s="64">
        <f>+SUMIFS('nabati '!AK:AK,'nabati '!$AN:$AN,MTD!$A243)/60</f>
        <v>0</v>
      </c>
      <c r="K243" s="64">
        <f>+SUMIFS('nabati '!AR:AR,'nabati '!$AU:$AU,MTD!$A243)/60</f>
        <v>0</v>
      </c>
      <c r="L243" s="64">
        <f>+SUMIFS('nabati '!AY:AY,'nabati '!$BB:$BB,MTD!$A243)/20</f>
        <v>1</v>
      </c>
      <c r="M243" s="172">
        <f>+SUMIFS('nabati '!$BF:$BF,'nabati '!BI:BI,MTD!$A243)/6</f>
        <v>0</v>
      </c>
      <c r="N243" s="133">
        <f>+SUMIFS('nabati '!$BM:$BM,'nabati '!BP:BP,MTD!$A243)/6</f>
        <v>0</v>
      </c>
      <c r="O243" s="173">
        <f t="shared" si="28"/>
        <v>1072.22</v>
      </c>
      <c r="P243" s="84"/>
      <c r="Q243" s="177"/>
      <c r="R243" s="73"/>
      <c r="U243" s="524"/>
    </row>
    <row r="244" spans="1:21" s="70" customFormat="1" hidden="1" outlineLevel="1">
      <c r="A244" s="190">
        <v>2039</v>
      </c>
      <c r="B244" s="191" t="s">
        <v>53</v>
      </c>
      <c r="C244" s="530" t="s">
        <v>301</v>
      </c>
      <c r="D244" s="162" t="s">
        <v>250</v>
      </c>
      <c r="E244" s="64">
        <f>+SUMIFS('nabati '!B:B,'nabati '!$E:$E,MTD!$A244)/6</f>
        <v>0</v>
      </c>
      <c r="F244" s="64">
        <f>+SUMIFS('nabati '!I:I,'nabati '!$L:$L,MTD!$A244)/6</f>
        <v>2</v>
      </c>
      <c r="G244" s="64">
        <f>+SUMIFS('nabati '!P:P,'nabati '!$S:$S,MTD!$A244)/60</f>
        <v>0</v>
      </c>
      <c r="H244" s="64">
        <f>+SUMIFS('nabati '!W:W,'nabati '!$Z:$Z,MTD!$A244)/6</f>
        <v>0</v>
      </c>
      <c r="I244" s="64">
        <f>+SUMIFS('nabati '!AD:AD,'nabati '!$AG:$AG,MTD!$A244)/60</f>
        <v>0</v>
      </c>
      <c r="J244" s="64">
        <f>+SUMIFS('nabati '!AK:AK,'nabati '!$AN:$AN,MTD!$A244)/60</f>
        <v>0</v>
      </c>
      <c r="K244" s="64">
        <f>+SUMIFS('nabati '!AR:AR,'nabati '!$AU:$AU,MTD!$A244)/60</f>
        <v>0</v>
      </c>
      <c r="L244" s="64">
        <f>+SUMIFS('nabati '!AY:AY,'nabati '!$BB:$BB,MTD!$A244)/20</f>
        <v>0</v>
      </c>
      <c r="M244" s="172">
        <f>+SUMIFS('nabati '!$BF:$BF,'nabati '!BI:BI,MTD!$A244)/6</f>
        <v>0</v>
      </c>
      <c r="N244" s="133">
        <f>+SUMIFS('nabati '!$BM:$BM,'nabati '!BP:BP,MTD!$A244)/6</f>
        <v>0</v>
      </c>
      <c r="O244" s="173">
        <f t="shared" si="28"/>
        <v>381.48</v>
      </c>
      <c r="P244" s="84"/>
      <c r="Q244" s="177"/>
      <c r="R244" s="73"/>
      <c r="U244" s="524"/>
    </row>
    <row r="245" spans="1:21" s="70" customFormat="1" hidden="1" outlineLevel="1">
      <c r="A245" s="190">
        <v>2041</v>
      </c>
      <c r="B245" s="191" t="s">
        <v>53</v>
      </c>
      <c r="C245" s="531" t="s">
        <v>302</v>
      </c>
      <c r="D245" s="162" t="s">
        <v>250</v>
      </c>
      <c r="E245" s="64">
        <f>+SUMIFS('nabati '!B:B,'nabati '!$E:$E,MTD!$A245)/6</f>
        <v>1</v>
      </c>
      <c r="F245" s="64">
        <f>+SUMIFS('nabati '!I:I,'nabati '!$L:$L,MTD!$A245)/6</f>
        <v>1</v>
      </c>
      <c r="G245" s="64">
        <f>+SUMIFS('nabati '!P:P,'nabati '!$S:$S,MTD!$A245)/60</f>
        <v>1</v>
      </c>
      <c r="H245" s="64">
        <f>+SUMIFS('nabati '!W:W,'nabati '!$Z:$Z,MTD!$A245)/6</f>
        <v>0</v>
      </c>
      <c r="I245" s="64">
        <f>+SUMIFS('nabati '!AD:AD,'nabati '!$AG:$AG,MTD!$A245)/60</f>
        <v>1</v>
      </c>
      <c r="J245" s="64">
        <f>+SUMIFS('nabati '!AK:AK,'nabati '!$AN:$AN,MTD!$A245)/60</f>
        <v>0</v>
      </c>
      <c r="K245" s="64">
        <f>+SUMIFS('nabati '!AR:AR,'nabati '!$AU:$AU,MTD!$A245)/60</f>
        <v>0</v>
      </c>
      <c r="L245" s="64">
        <f>+SUMIFS('nabati '!AY:AY,'nabati '!$BB:$BB,MTD!$A245)/20</f>
        <v>0</v>
      </c>
      <c r="M245" s="172">
        <f>+SUMIFS('nabati '!$BF:$BF,'nabati '!BI:BI,MTD!$A245)/6</f>
        <v>0</v>
      </c>
      <c r="N245" s="133">
        <f>+SUMIFS('nabati '!$BM:$BM,'nabati '!BP:BP,MTD!$A245)/6</f>
        <v>0</v>
      </c>
      <c r="O245" s="173">
        <f t="shared" si="28"/>
        <v>976.74</v>
      </c>
      <c r="P245" s="84"/>
      <c r="Q245" s="177"/>
      <c r="R245" s="73"/>
      <c r="U245" s="524"/>
    </row>
    <row r="246" spans="1:21" s="70" customFormat="1" hidden="1" outlineLevel="1">
      <c r="A246" s="190">
        <v>2044</v>
      </c>
      <c r="B246" s="191" t="s">
        <v>53</v>
      </c>
      <c r="C246" s="531" t="s">
        <v>303</v>
      </c>
      <c r="D246" s="162" t="s">
        <v>250</v>
      </c>
      <c r="E246" s="64">
        <f>+SUMIFS('nabati '!B:B,'nabati '!$E:$E,MTD!$A246)/6</f>
        <v>2</v>
      </c>
      <c r="F246" s="64">
        <f>+SUMIFS('nabati '!I:I,'nabati '!$L:$L,MTD!$A246)/6</f>
        <v>0</v>
      </c>
      <c r="G246" s="64">
        <f>+SUMIFS('nabati '!P:P,'nabati '!$S:$S,MTD!$A246)/60</f>
        <v>2</v>
      </c>
      <c r="H246" s="64">
        <f>+SUMIFS('nabati '!W:W,'nabati '!$Z:$Z,MTD!$A246)/6</f>
        <v>0</v>
      </c>
      <c r="I246" s="64">
        <f>+SUMIFS('nabati '!AD:AD,'nabati '!$AG:$AG,MTD!$A246)/60</f>
        <v>2</v>
      </c>
      <c r="J246" s="64">
        <f>+SUMIFS('nabati '!AK:AK,'nabati '!$AN:$AN,MTD!$A246)/60</f>
        <v>0</v>
      </c>
      <c r="K246" s="64">
        <f>+SUMIFS('nabati '!AR:AR,'nabati '!$AU:$AU,MTD!$A246)/60</f>
        <v>0</v>
      </c>
      <c r="L246" s="64">
        <f>+SUMIFS('nabati '!AY:AY,'nabati '!$BB:$BB,MTD!$A246)/20</f>
        <v>0</v>
      </c>
      <c r="M246" s="172">
        <f>+SUMIFS('nabati '!$BF:$BF,'nabati '!BI:BI,MTD!$A246)/6</f>
        <v>0</v>
      </c>
      <c r="N246" s="133">
        <f>+SUMIFS('nabati '!$BM:$BM,'nabati '!BP:BP,MTD!$A246)/6</f>
        <v>0</v>
      </c>
      <c r="O246" s="173">
        <f t="shared" si="28"/>
        <v>1572</v>
      </c>
      <c r="P246" s="84"/>
      <c r="Q246" s="177"/>
      <c r="R246" s="73"/>
      <c r="U246" s="524"/>
    </row>
    <row r="247" spans="1:21" s="70" customFormat="1" hidden="1" outlineLevel="1">
      <c r="A247" s="190">
        <v>2050</v>
      </c>
      <c r="B247" s="191" t="s">
        <v>53</v>
      </c>
      <c r="C247" s="531" t="s">
        <v>304</v>
      </c>
      <c r="D247" s="162" t="s">
        <v>250</v>
      </c>
      <c r="E247" s="64">
        <f>+SUMIFS('nabati '!B:B,'nabati '!$E:$E,MTD!$A247)/6</f>
        <v>1</v>
      </c>
      <c r="F247" s="64">
        <f>+SUMIFS('nabati '!I:I,'nabati '!$L:$L,MTD!$A247)/6</f>
        <v>1</v>
      </c>
      <c r="G247" s="64">
        <f>+SUMIFS('nabati '!P:P,'nabati '!$S:$S,MTD!$A247)/60</f>
        <v>0</v>
      </c>
      <c r="H247" s="64">
        <f>+SUMIFS('nabati '!W:W,'nabati '!$Z:$Z,MTD!$A247)/6</f>
        <v>0</v>
      </c>
      <c r="I247" s="64">
        <f>+SUMIFS('nabati '!AD:AD,'nabati '!$AG:$AG,MTD!$A247)/60</f>
        <v>1</v>
      </c>
      <c r="J247" s="64">
        <f>+SUMIFS('nabati '!AK:AK,'nabati '!$AN:$AN,MTD!$A247)/60</f>
        <v>0</v>
      </c>
      <c r="K247" s="64">
        <f>+SUMIFS('nabati '!AR:AR,'nabati '!$AU:$AU,MTD!$A247)/60</f>
        <v>0</v>
      </c>
      <c r="L247" s="64">
        <f>+SUMIFS('nabati '!AY:AY,'nabati '!$BB:$BB,MTD!$A247)/20</f>
        <v>0</v>
      </c>
      <c r="M247" s="172">
        <f>+SUMIFS('nabati '!$BF:$BF,'nabati '!BI:BI,MTD!$A247)/6</f>
        <v>0</v>
      </c>
      <c r="N247" s="133">
        <f>+SUMIFS('nabati '!$BM:$BM,'nabati '!BP:BP,MTD!$A247)/6</f>
        <v>0</v>
      </c>
      <c r="O247" s="173">
        <f t="shared" si="28"/>
        <v>646.74</v>
      </c>
      <c r="P247" s="84"/>
      <c r="Q247" s="177"/>
      <c r="R247" s="73"/>
      <c r="U247" s="524"/>
    </row>
    <row r="248" spans="1:21" s="70" customFormat="1" hidden="1" outlineLevel="1">
      <c r="A248" s="190">
        <v>2055</v>
      </c>
      <c r="B248" s="191" t="s">
        <v>53</v>
      </c>
      <c r="C248" s="531" t="s">
        <v>305</v>
      </c>
      <c r="D248" s="162" t="s">
        <v>250</v>
      </c>
      <c r="E248" s="64">
        <f>+SUMIFS('nabati '!B:B,'nabati '!$E:$E,MTD!$A248)/6</f>
        <v>0</v>
      </c>
      <c r="F248" s="64">
        <f>+SUMIFS('nabati '!I:I,'nabati '!$L:$L,MTD!$A248)/6</f>
        <v>0</v>
      </c>
      <c r="G248" s="64">
        <f>+SUMIFS('nabati '!P:P,'nabati '!$S:$S,MTD!$A248)/60</f>
        <v>0</v>
      </c>
      <c r="H248" s="64">
        <f>+SUMIFS('nabati '!W:W,'nabati '!$Z:$Z,MTD!$A248)/6</f>
        <v>1</v>
      </c>
      <c r="I248" s="64">
        <f>+SUMIFS('nabati '!AD:AD,'nabati '!$AG:$AG,MTD!$A248)/60</f>
        <v>0</v>
      </c>
      <c r="J248" s="64">
        <f>+SUMIFS('nabati '!AK:AK,'nabati '!$AN:$AN,MTD!$A248)/60</f>
        <v>0</v>
      </c>
      <c r="K248" s="64">
        <f>+SUMIFS('nabati '!AR:AR,'nabati '!$AU:$AU,MTD!$A248)/60</f>
        <v>0</v>
      </c>
      <c r="L248" s="64">
        <f>+SUMIFS('nabati '!AY:AY,'nabati '!$BB:$BB,MTD!$A248)/20</f>
        <v>0</v>
      </c>
      <c r="M248" s="172">
        <f>+SUMIFS('nabati '!$BF:$BF,'nabati '!BI:BI,MTD!$A248)/6</f>
        <v>0</v>
      </c>
      <c r="N248" s="133">
        <f>+SUMIFS('nabati '!$BM:$BM,'nabati '!BP:BP,MTD!$A248)/6</f>
        <v>0</v>
      </c>
      <c r="O248" s="173">
        <f t="shared" si="28"/>
        <v>224.4</v>
      </c>
      <c r="P248" s="84"/>
      <c r="Q248" s="177"/>
      <c r="R248" s="73"/>
      <c r="U248" s="524"/>
    </row>
    <row r="249" spans="1:21" s="70" customFormat="1" hidden="1" outlineLevel="1">
      <c r="A249" s="190">
        <v>2056</v>
      </c>
      <c r="B249" s="191" t="s">
        <v>53</v>
      </c>
      <c r="C249" s="530" t="s">
        <v>306</v>
      </c>
      <c r="D249" s="162" t="s">
        <v>250</v>
      </c>
      <c r="E249" s="64">
        <f>+SUMIFS('nabati '!B:B,'nabati '!$E:$E,MTD!$A249)/6</f>
        <v>2</v>
      </c>
      <c r="F249" s="64">
        <f>+SUMIFS('nabati '!I:I,'nabati '!$L:$L,MTD!$A249)/6</f>
        <v>2</v>
      </c>
      <c r="G249" s="64">
        <f>+SUMIFS('nabati '!P:P,'nabati '!$S:$S,MTD!$A249)/60</f>
        <v>0</v>
      </c>
      <c r="H249" s="64">
        <f>+SUMIFS('nabati '!W:W,'nabati '!$Z:$Z,MTD!$A249)/6</f>
        <v>0</v>
      </c>
      <c r="I249" s="64">
        <f>+SUMIFS('nabati '!AD:AD,'nabati '!$AG:$AG,MTD!$A249)/60</f>
        <v>0</v>
      </c>
      <c r="J249" s="64">
        <f>+SUMIFS('nabati '!AK:AK,'nabati '!$AN:$AN,MTD!$A249)/60</f>
        <v>0</v>
      </c>
      <c r="K249" s="64">
        <f>+SUMIFS('nabati '!AR:AR,'nabati '!$AU:$AU,MTD!$A249)/60</f>
        <v>0</v>
      </c>
      <c r="L249" s="64">
        <f>+SUMIFS('nabati '!AY:AY,'nabati '!$BB:$BB,MTD!$A249)/20</f>
        <v>0</v>
      </c>
      <c r="M249" s="172">
        <f>+SUMIFS('nabati '!$BF:$BF,'nabati '!BI:BI,MTD!$A249)/6</f>
        <v>0</v>
      </c>
      <c r="N249" s="133">
        <f>+SUMIFS('nabati '!$BM:$BM,'nabati '!BP:BP,MTD!$A249)/6</f>
        <v>0</v>
      </c>
      <c r="O249" s="173">
        <f t="shared" si="28"/>
        <v>633.48</v>
      </c>
      <c r="P249" s="84"/>
      <c r="Q249" s="177"/>
      <c r="R249" s="73"/>
      <c r="U249" s="524"/>
    </row>
    <row r="250" spans="1:21" s="70" customFormat="1" hidden="1" outlineLevel="1">
      <c r="A250" s="190">
        <v>2057</v>
      </c>
      <c r="B250" s="191" t="s">
        <v>53</v>
      </c>
      <c r="C250" s="530" t="s">
        <v>307</v>
      </c>
      <c r="D250" s="162" t="s">
        <v>250</v>
      </c>
      <c r="E250" s="64">
        <f>+SUMIFS('nabati '!B:B,'nabati '!$E:$E,MTD!$A250)/6</f>
        <v>5</v>
      </c>
      <c r="F250" s="64">
        <f>+SUMIFS('nabati '!I:I,'nabati '!$L:$L,MTD!$A250)/6</f>
        <v>1</v>
      </c>
      <c r="G250" s="64">
        <f>+SUMIFS('nabati '!P:P,'nabati '!$S:$S,MTD!$A250)/60</f>
        <v>1</v>
      </c>
      <c r="H250" s="64">
        <f>+SUMIFS('nabati '!W:W,'nabati '!$Z:$Z,MTD!$A250)/6</f>
        <v>0</v>
      </c>
      <c r="I250" s="64">
        <f>+SUMIFS('nabati '!AD:AD,'nabati '!$AG:$AG,MTD!$A250)/60</f>
        <v>0</v>
      </c>
      <c r="J250" s="64">
        <f>+SUMIFS('nabati '!AK:AK,'nabati '!$AN:$AN,MTD!$A250)/60</f>
        <v>0</v>
      </c>
      <c r="K250" s="64">
        <f>+SUMIFS('nabati '!AR:AR,'nabati '!$AU:$AU,MTD!$A250)/60</f>
        <v>0</v>
      </c>
      <c r="L250" s="64">
        <f>+SUMIFS('nabati '!AY:AY,'nabati '!$BB:$BB,MTD!$A250)/20</f>
        <v>0</v>
      </c>
      <c r="M250" s="172">
        <f>+SUMIFS('nabati '!$BF:$BF,'nabati '!BI:BI,MTD!$A250)/6</f>
        <v>0</v>
      </c>
      <c r="N250" s="133">
        <f>+SUMIFS('nabati '!$BM:$BM,'nabati '!BP:BP,MTD!$A250)/6</f>
        <v>0</v>
      </c>
      <c r="O250" s="173">
        <f t="shared" si="28"/>
        <v>1150.74</v>
      </c>
      <c r="P250" s="84"/>
      <c r="Q250" s="177"/>
      <c r="R250" s="73"/>
      <c r="U250" s="524"/>
    </row>
    <row r="251" spans="1:21" s="70" customFormat="1" hidden="1" outlineLevel="1">
      <c r="A251" s="190">
        <v>2060</v>
      </c>
      <c r="B251" s="191" t="s">
        <v>53</v>
      </c>
      <c r="C251" s="530" t="s">
        <v>308</v>
      </c>
      <c r="D251" s="162" t="s">
        <v>250</v>
      </c>
      <c r="E251" s="64">
        <f>+SUMIFS('nabati '!B:B,'nabati '!$E:$E,MTD!$A251)/6</f>
        <v>2</v>
      </c>
      <c r="F251" s="64">
        <f>+SUMIFS('nabati '!I:I,'nabati '!$L:$L,MTD!$A251)/6</f>
        <v>0</v>
      </c>
      <c r="G251" s="64">
        <f>+SUMIFS('nabati '!P:P,'nabati '!$S:$S,MTD!$A251)/60</f>
        <v>2</v>
      </c>
      <c r="H251" s="64">
        <f>+SUMIFS('nabati '!W:W,'nabati '!$Z:$Z,MTD!$A251)/6</f>
        <v>0</v>
      </c>
      <c r="I251" s="64">
        <f>+SUMIFS('nabati '!AD:AD,'nabati '!$AG:$AG,MTD!$A251)/60</f>
        <v>0</v>
      </c>
      <c r="J251" s="64">
        <f>+SUMIFS('nabati '!AK:AK,'nabati '!$AN:$AN,MTD!$A251)/60</f>
        <v>0</v>
      </c>
      <c r="K251" s="64">
        <f>+SUMIFS('nabati '!AR:AR,'nabati '!$AU:$AU,MTD!$A251)/60</f>
        <v>0</v>
      </c>
      <c r="L251" s="64">
        <f>+SUMIFS('nabati '!AY:AY,'nabati '!$BB:$BB,MTD!$A251)/20</f>
        <v>0</v>
      </c>
      <c r="M251" s="172">
        <f>+SUMIFS('nabati '!$BF:$BF,'nabati '!BI:BI,MTD!$A251)/6</f>
        <v>0</v>
      </c>
      <c r="N251" s="133">
        <f>+SUMIFS('nabati '!$BM:$BM,'nabati '!BP:BP,MTD!$A251)/6</f>
        <v>0</v>
      </c>
      <c r="O251" s="173">
        <f t="shared" si="28"/>
        <v>912</v>
      </c>
      <c r="P251" s="84"/>
      <c r="Q251" s="177"/>
      <c r="R251" s="73"/>
      <c r="U251" s="524"/>
    </row>
    <row r="252" spans="1:21" s="70" customFormat="1" hidden="1" outlineLevel="1">
      <c r="A252" s="190">
        <v>2076</v>
      </c>
      <c r="B252" s="191" t="s">
        <v>53</v>
      </c>
      <c r="C252" s="531" t="s">
        <v>309</v>
      </c>
      <c r="D252" s="162" t="s">
        <v>250</v>
      </c>
      <c r="E252" s="64">
        <f>+SUMIFS('nabati '!B:B,'nabati '!$E:$E,MTD!$A252)/6</f>
        <v>2</v>
      </c>
      <c r="F252" s="64">
        <f>+SUMIFS('nabati '!I:I,'nabati '!$L:$L,MTD!$A252)/6</f>
        <v>0</v>
      </c>
      <c r="G252" s="64">
        <f>+SUMIFS('nabati '!P:P,'nabati '!$S:$S,MTD!$A252)/60</f>
        <v>0</v>
      </c>
      <c r="H252" s="64">
        <f>+SUMIFS('nabati '!W:W,'nabati '!$Z:$Z,MTD!$A252)/6</f>
        <v>0</v>
      </c>
      <c r="I252" s="64">
        <f>+SUMIFS('nabati '!AD:AD,'nabati '!$AG:$AG,MTD!$A252)/60</f>
        <v>0</v>
      </c>
      <c r="J252" s="64">
        <f>+SUMIFS('nabati '!AK:AK,'nabati '!$AN:$AN,MTD!$A252)/60</f>
        <v>0</v>
      </c>
      <c r="K252" s="64">
        <f>+SUMIFS('nabati '!AR:AR,'nabati '!$AU:$AU,MTD!$A252)/60</f>
        <v>0</v>
      </c>
      <c r="L252" s="64">
        <f>+SUMIFS('nabati '!AY:AY,'nabati '!$BB:$BB,MTD!$A252)/20</f>
        <v>0</v>
      </c>
      <c r="M252" s="172">
        <f>+SUMIFS('nabati '!$BF:$BF,'nabati '!BI:BI,MTD!$A252)/6</f>
        <v>0</v>
      </c>
      <c r="N252" s="133">
        <f>+SUMIFS('nabati '!$BM:$BM,'nabati '!BP:BP,MTD!$A252)/6</f>
        <v>0</v>
      </c>
      <c r="O252" s="173">
        <f t="shared" si="28"/>
        <v>252</v>
      </c>
      <c r="P252" s="84"/>
      <c r="Q252" s="177"/>
      <c r="R252" s="73"/>
      <c r="U252" s="524"/>
    </row>
    <row r="253" spans="1:21" s="70" customFormat="1" hidden="1" outlineLevel="1">
      <c r="A253" s="190">
        <v>2080</v>
      </c>
      <c r="B253" s="191" t="s">
        <v>53</v>
      </c>
      <c r="C253" s="530" t="s">
        <v>310</v>
      </c>
      <c r="D253" s="162" t="s">
        <v>250</v>
      </c>
      <c r="E253" s="64">
        <f>+SUMIFS('nabati '!B:B,'nabati '!$E:$E,MTD!$A253)/6</f>
        <v>1</v>
      </c>
      <c r="F253" s="64">
        <f>+SUMIFS('nabati '!I:I,'nabati '!$L:$L,MTD!$A253)/6</f>
        <v>3</v>
      </c>
      <c r="G253" s="64">
        <f>+SUMIFS('nabati '!P:P,'nabati '!$S:$S,MTD!$A253)/60</f>
        <v>0</v>
      </c>
      <c r="H253" s="64">
        <f>+SUMIFS('nabati '!W:W,'nabati '!$Z:$Z,MTD!$A253)/6</f>
        <v>0</v>
      </c>
      <c r="I253" s="64">
        <f>+SUMIFS('nabati '!AD:AD,'nabati '!$AG:$AG,MTD!$A253)/60</f>
        <v>0</v>
      </c>
      <c r="J253" s="64">
        <f>+SUMIFS('nabati '!AK:AK,'nabati '!$AN:$AN,MTD!$A253)/60</f>
        <v>0</v>
      </c>
      <c r="K253" s="64">
        <f>+SUMIFS('nabati '!AR:AR,'nabati '!$AU:$AU,MTD!$A253)/60</f>
        <v>0</v>
      </c>
      <c r="L253" s="64">
        <f>+SUMIFS('nabati '!AY:AY,'nabati '!$BB:$BB,MTD!$A253)/20</f>
        <v>1</v>
      </c>
      <c r="M253" s="172">
        <f>+SUMIFS('nabati '!$BF:$BF,'nabati '!BI:BI,MTD!$A253)/6</f>
        <v>0</v>
      </c>
      <c r="N253" s="133">
        <f>+SUMIFS('nabati '!$BM:$BM,'nabati '!BP:BP,MTD!$A253)/6</f>
        <v>0</v>
      </c>
      <c r="O253" s="173">
        <f t="shared" si="28"/>
        <v>1072.22</v>
      </c>
      <c r="P253" s="84"/>
      <c r="Q253" s="177"/>
      <c r="R253" s="73"/>
      <c r="U253" s="524"/>
    </row>
    <row r="254" spans="1:21" s="70" customFormat="1" hidden="1" outlineLevel="1">
      <c r="A254" s="190">
        <v>2083</v>
      </c>
      <c r="B254" s="191" t="s">
        <v>53</v>
      </c>
      <c r="C254" s="531" t="s">
        <v>311</v>
      </c>
      <c r="D254" s="162" t="s">
        <v>250</v>
      </c>
      <c r="E254" s="64">
        <f>+SUMIFS('nabati '!B:B,'nabati '!$E:$E,MTD!$A254)/6</f>
        <v>0</v>
      </c>
      <c r="F254" s="64">
        <f>+SUMIFS('nabati '!I:I,'nabati '!$L:$L,MTD!$A254)/6</f>
        <v>1</v>
      </c>
      <c r="G254" s="64">
        <f>+SUMIFS('nabati '!P:P,'nabati '!$S:$S,MTD!$A254)/60</f>
        <v>0</v>
      </c>
      <c r="H254" s="64">
        <f>+SUMIFS('nabati '!W:W,'nabati '!$Z:$Z,MTD!$A254)/6</f>
        <v>0</v>
      </c>
      <c r="I254" s="64">
        <f>+SUMIFS('nabati '!AD:AD,'nabati '!$AG:$AG,MTD!$A254)/60</f>
        <v>0</v>
      </c>
      <c r="J254" s="64">
        <f>+SUMIFS('nabati '!AK:AK,'nabati '!$AN:$AN,MTD!$A254)/60</f>
        <v>0</v>
      </c>
      <c r="K254" s="64">
        <f>+SUMIFS('nabati '!AR:AR,'nabati '!$AU:$AU,MTD!$A254)/60</f>
        <v>0</v>
      </c>
      <c r="L254" s="64">
        <f>+SUMIFS('nabati '!AY:AY,'nabati '!$BB:$BB,MTD!$A254)/20</f>
        <v>0</v>
      </c>
      <c r="M254" s="172">
        <f>+SUMIFS('nabati '!$BF:$BF,'nabati '!BI:BI,MTD!$A254)/6</f>
        <v>0</v>
      </c>
      <c r="N254" s="133">
        <f>+SUMIFS('nabati '!$BM:$BM,'nabati '!BP:BP,MTD!$A254)/6</f>
        <v>0</v>
      </c>
      <c r="O254" s="173">
        <f t="shared" si="28"/>
        <v>190.74</v>
      </c>
      <c r="P254" s="84"/>
      <c r="Q254" s="177"/>
      <c r="R254" s="73"/>
      <c r="U254" s="524"/>
    </row>
    <row r="255" spans="1:21" s="70" customFormat="1" hidden="1" outlineLevel="1">
      <c r="A255" s="190">
        <v>2084</v>
      </c>
      <c r="B255" s="191" t="s">
        <v>53</v>
      </c>
      <c r="C255" s="530" t="s">
        <v>312</v>
      </c>
      <c r="D255" s="162" t="s">
        <v>250</v>
      </c>
      <c r="E255" s="64">
        <f>+SUMIFS('nabati '!B:B,'nabati '!$E:$E,MTD!$A255)/6</f>
        <v>0</v>
      </c>
      <c r="F255" s="64">
        <f>+SUMIFS('nabati '!I:I,'nabati '!$L:$L,MTD!$A255)/6</f>
        <v>0</v>
      </c>
      <c r="G255" s="64">
        <f>+SUMIFS('nabati '!P:P,'nabati '!$S:$S,MTD!$A255)/60</f>
        <v>0</v>
      </c>
      <c r="H255" s="64">
        <f>+SUMIFS('nabati '!W:W,'nabati '!$Z:$Z,MTD!$A255)/6</f>
        <v>0</v>
      </c>
      <c r="I255" s="64">
        <f>+SUMIFS('nabati '!AD:AD,'nabati '!$AG:$AG,MTD!$A255)/60</f>
        <v>0</v>
      </c>
      <c r="J255" s="64">
        <f>+SUMIFS('nabati '!AK:AK,'nabati '!$AN:$AN,MTD!$A255)/60</f>
        <v>0</v>
      </c>
      <c r="K255" s="64">
        <f>+SUMIFS('nabati '!AR:AR,'nabati '!$AU:$AU,MTD!$A255)/60</f>
        <v>0</v>
      </c>
      <c r="L255" s="64">
        <f>+SUMIFS('nabati '!AY:AY,'nabati '!$BB:$BB,MTD!$A255)/20</f>
        <v>0</v>
      </c>
      <c r="M255" s="172">
        <f>+SUMIFS('nabati '!$BF:$BF,'nabati '!BI:BI,MTD!$A255)/6</f>
        <v>0</v>
      </c>
      <c r="N255" s="133">
        <f>+SUMIFS('nabati '!$BM:$BM,'nabati '!BP:BP,MTD!$A255)/6</f>
        <v>0</v>
      </c>
      <c r="O255" s="173">
        <f t="shared" si="28"/>
        <v>0</v>
      </c>
      <c r="P255" s="84"/>
      <c r="Q255" s="177"/>
      <c r="R255" s="73"/>
      <c r="U255" s="524"/>
    </row>
    <row r="256" spans="1:21" s="70" customFormat="1" hidden="1" outlineLevel="1">
      <c r="A256" s="190">
        <v>2085</v>
      </c>
      <c r="B256" s="191" t="s">
        <v>53</v>
      </c>
      <c r="C256" s="531" t="s">
        <v>313</v>
      </c>
      <c r="D256" s="162" t="s">
        <v>250</v>
      </c>
      <c r="E256" s="64">
        <f>+SUMIFS('nabati '!B:B,'nabati '!$E:$E,MTD!$A256)/6</f>
        <v>4</v>
      </c>
      <c r="F256" s="64">
        <f>+SUMIFS('nabati '!I:I,'nabati '!$L:$L,MTD!$A256)/6</f>
        <v>4</v>
      </c>
      <c r="G256" s="64">
        <f>+SUMIFS('nabati '!P:P,'nabati '!$S:$S,MTD!$A256)/60</f>
        <v>1</v>
      </c>
      <c r="H256" s="64">
        <f>+SUMIFS('nabati '!W:W,'nabati '!$Z:$Z,MTD!$A256)/6</f>
        <v>0</v>
      </c>
      <c r="I256" s="64">
        <f>+SUMIFS('nabati '!AD:AD,'nabati '!$AG:$AG,MTD!$A256)/60</f>
        <v>0</v>
      </c>
      <c r="J256" s="64">
        <f>+SUMIFS('nabati '!AK:AK,'nabati '!$AN:$AN,MTD!$A256)/60</f>
        <v>0</v>
      </c>
      <c r="K256" s="64">
        <f>+SUMIFS('nabati '!AR:AR,'nabati '!$AU:$AU,MTD!$A256)/60</f>
        <v>0</v>
      </c>
      <c r="L256" s="64">
        <f>+SUMIFS('nabati '!AY:AY,'nabati '!$BB:$BB,MTD!$A256)/20</f>
        <v>0</v>
      </c>
      <c r="M256" s="172">
        <f>+SUMIFS('nabati '!$BF:$BF,'nabati '!BI:BI,MTD!$A256)/6</f>
        <v>0</v>
      </c>
      <c r="N256" s="133">
        <f>+SUMIFS('nabati '!$BM:$BM,'nabati '!BP:BP,MTD!$A256)/6</f>
        <v>0</v>
      </c>
      <c r="O256" s="173">
        <f t="shared" si="28"/>
        <v>1596.96</v>
      </c>
      <c r="P256" s="84"/>
      <c r="Q256" s="177"/>
      <c r="R256" s="73"/>
      <c r="U256" s="524"/>
    </row>
    <row r="257" spans="1:27" s="70" customFormat="1" hidden="1" outlineLevel="1">
      <c r="A257" s="190">
        <v>2086</v>
      </c>
      <c r="B257" s="191" t="s">
        <v>53</v>
      </c>
      <c r="C257" s="531" t="s">
        <v>314</v>
      </c>
      <c r="D257" s="162" t="s">
        <v>250</v>
      </c>
      <c r="E257" s="64">
        <f>+SUMIFS('nabati '!B:B,'nabati '!$E:$E,MTD!$A257)/6</f>
        <v>0</v>
      </c>
      <c r="F257" s="64">
        <f>+SUMIFS('nabati '!I:I,'nabati '!$L:$L,MTD!$A257)/6</f>
        <v>1</v>
      </c>
      <c r="G257" s="64">
        <f>+SUMIFS('nabati '!P:P,'nabati '!$S:$S,MTD!$A257)/60</f>
        <v>0</v>
      </c>
      <c r="H257" s="64">
        <f>+SUMIFS('nabati '!W:W,'nabati '!$Z:$Z,MTD!$A257)/6</f>
        <v>0</v>
      </c>
      <c r="I257" s="64">
        <f>+SUMIFS('nabati '!AD:AD,'nabati '!$AG:$AG,MTD!$A257)/60</f>
        <v>0</v>
      </c>
      <c r="J257" s="64">
        <f>+SUMIFS('nabati '!AK:AK,'nabati '!$AN:$AN,MTD!$A257)/60</f>
        <v>0</v>
      </c>
      <c r="K257" s="64">
        <f>+SUMIFS('nabati '!AR:AR,'nabati '!$AU:$AU,MTD!$A257)/60</f>
        <v>0</v>
      </c>
      <c r="L257" s="64">
        <f>+SUMIFS('nabati '!AY:AY,'nabati '!$BB:$BB,MTD!$A257)/20</f>
        <v>0</v>
      </c>
      <c r="M257" s="172">
        <f>+SUMIFS('nabati '!$BF:$BF,'nabati '!BI:BI,MTD!$A257)/6</f>
        <v>0</v>
      </c>
      <c r="N257" s="133">
        <f>+SUMIFS('nabati '!$BM:$BM,'nabati '!BP:BP,MTD!$A257)/6</f>
        <v>0</v>
      </c>
      <c r="O257" s="173">
        <f t="shared" si="28"/>
        <v>190.74</v>
      </c>
      <c r="P257" s="84"/>
      <c r="Q257" s="177"/>
      <c r="R257" s="73"/>
      <c r="U257" s="524"/>
    </row>
    <row r="258" spans="1:27" s="70" customFormat="1" hidden="1" outlineLevel="1">
      <c r="A258" s="194">
        <v>2090</v>
      </c>
      <c r="B258" s="191" t="s">
        <v>53</v>
      </c>
      <c r="C258" s="531" t="s">
        <v>315</v>
      </c>
      <c r="D258" s="162" t="s">
        <v>250</v>
      </c>
      <c r="E258" s="64">
        <f>+SUMIFS('nabati '!B:B,'nabati '!$E:$E,MTD!$A258)/6</f>
        <v>0</v>
      </c>
      <c r="F258" s="64">
        <f>+SUMIFS('nabati '!I:I,'nabati '!$L:$L,MTD!$A258)/6</f>
        <v>1</v>
      </c>
      <c r="G258" s="64">
        <f>+SUMIFS('nabati '!P:P,'nabati '!$S:$S,MTD!$A258)/60</f>
        <v>0</v>
      </c>
      <c r="H258" s="64">
        <f>+SUMIFS('nabati '!W:W,'nabati '!$Z:$Z,MTD!$A258)/6</f>
        <v>0</v>
      </c>
      <c r="I258" s="64">
        <f>+SUMIFS('nabati '!AD:AD,'nabati '!$AG:$AG,MTD!$A258)/60</f>
        <v>0</v>
      </c>
      <c r="J258" s="64">
        <f>+SUMIFS('nabati '!AK:AK,'nabati '!$AN:$AN,MTD!$A258)/60</f>
        <v>0</v>
      </c>
      <c r="K258" s="64">
        <f>+SUMIFS('nabati '!AR:AR,'nabati '!$AU:$AU,MTD!$A258)/60</f>
        <v>0</v>
      </c>
      <c r="L258" s="64">
        <f>+SUMIFS('nabati '!AY:AY,'nabati '!$BB:$BB,MTD!$A258)/20</f>
        <v>0</v>
      </c>
      <c r="M258" s="172">
        <f>+SUMIFS('nabati '!$BF:$BF,'nabati '!BI:BI,MTD!$A258)/6</f>
        <v>0</v>
      </c>
      <c r="N258" s="133">
        <f>+SUMIFS('nabati '!$BM:$BM,'nabati '!BP:BP,MTD!$A258)/6</f>
        <v>0</v>
      </c>
      <c r="O258" s="173">
        <f t="shared" si="28"/>
        <v>190.74</v>
      </c>
      <c r="P258" s="84"/>
      <c r="Q258" s="177"/>
      <c r="R258" s="73"/>
      <c r="U258" s="524"/>
    </row>
    <row r="259" spans="1:27" s="70" customFormat="1" hidden="1" outlineLevel="1">
      <c r="A259" s="190">
        <v>2102</v>
      </c>
      <c r="B259" s="191" t="s">
        <v>53</v>
      </c>
      <c r="C259" s="531" t="s">
        <v>316</v>
      </c>
      <c r="D259" s="162" t="s">
        <v>250</v>
      </c>
      <c r="E259" s="64">
        <f>+SUMIFS('nabati '!B:B,'nabati '!$E:$E,MTD!$A259)/6</f>
        <v>0</v>
      </c>
      <c r="F259" s="64">
        <f>+SUMIFS('nabati '!I:I,'nabati '!$L:$L,MTD!$A259)/6</f>
        <v>0</v>
      </c>
      <c r="G259" s="64">
        <f>+SUMIFS('nabati '!P:P,'nabati '!$S:$S,MTD!$A259)/60</f>
        <v>0</v>
      </c>
      <c r="H259" s="64">
        <f>+SUMIFS('nabati '!W:W,'nabati '!$Z:$Z,MTD!$A259)/6</f>
        <v>0</v>
      </c>
      <c r="I259" s="64">
        <f>+SUMIFS('nabati '!AD:AD,'nabati '!$AG:$AG,MTD!$A259)/60</f>
        <v>0</v>
      </c>
      <c r="J259" s="64">
        <f>+SUMIFS('nabati '!AK:AK,'nabati '!$AN:$AN,MTD!$A259)/60</f>
        <v>0</v>
      </c>
      <c r="K259" s="64">
        <f>+SUMIFS('nabati '!AR:AR,'nabati '!$AU:$AU,MTD!$A259)/60</f>
        <v>0</v>
      </c>
      <c r="L259" s="64">
        <f>+SUMIFS('nabati '!AY:AY,'nabati '!$BB:$BB,MTD!$A259)/20</f>
        <v>0</v>
      </c>
      <c r="M259" s="172">
        <f>+SUMIFS('nabati '!$BF:$BF,'nabati '!BI:BI,MTD!$A259)/6</f>
        <v>0</v>
      </c>
      <c r="N259" s="133">
        <f>+SUMIFS('nabati '!$BM:$BM,'nabati '!BP:BP,MTD!$A259)/6</f>
        <v>0</v>
      </c>
      <c r="O259" s="173">
        <f t="shared" si="28"/>
        <v>0</v>
      </c>
      <c r="P259" s="84"/>
      <c r="Q259" s="177"/>
      <c r="R259" s="73"/>
      <c r="U259" s="524"/>
    </row>
    <row r="260" spans="1:27" s="70" customFormat="1" hidden="1" outlineLevel="1">
      <c r="A260" s="190">
        <v>665</v>
      </c>
      <c r="B260" s="191" t="s">
        <v>53</v>
      </c>
      <c r="C260" s="532" t="s">
        <v>317</v>
      </c>
      <c r="D260" s="162" t="s">
        <v>250</v>
      </c>
      <c r="E260" s="64">
        <f>+SUMIFS('nabati '!B:B,'nabati '!$E:$E,MTD!$A260)/6</f>
        <v>4</v>
      </c>
      <c r="F260" s="64">
        <f>+SUMIFS('nabati '!I:I,'nabati '!$L:$L,MTD!$A260)/6</f>
        <v>2</v>
      </c>
      <c r="G260" s="64">
        <f>+SUMIFS('nabati '!P:P,'nabati '!$S:$S,MTD!$A260)/60</f>
        <v>1</v>
      </c>
      <c r="H260" s="64">
        <f>+SUMIFS('nabati '!W:W,'nabati '!$Z:$Z,MTD!$A260)/6</f>
        <v>1</v>
      </c>
      <c r="I260" s="64">
        <f>+SUMIFS('nabati '!AD:AD,'nabati '!$AG:$AG,MTD!$A260)/60</f>
        <v>0</v>
      </c>
      <c r="J260" s="64">
        <f>+SUMIFS('nabati '!AK:AK,'nabati '!$AN:$AN,MTD!$A260)/60</f>
        <v>0</v>
      </c>
      <c r="K260" s="64">
        <f>+SUMIFS('nabati '!AR:AR,'nabati '!$AU:$AU,MTD!$A260)/60</f>
        <v>0</v>
      </c>
      <c r="L260" s="64">
        <f>+SUMIFS('nabati '!AY:AY,'nabati '!$BB:$BB,MTD!$A260)/20</f>
        <v>0</v>
      </c>
      <c r="M260" s="172">
        <f>+SUMIFS('nabati '!$BF:$BF,'nabati '!BI:BI,MTD!$A260)/6</f>
        <v>0</v>
      </c>
      <c r="N260" s="133">
        <f>+SUMIFS('nabati '!$BM:$BM,'nabati '!BP:BP,MTD!$A260)/6</f>
        <v>0</v>
      </c>
      <c r="O260" s="173">
        <f t="shared" si="28"/>
        <v>1439.88</v>
      </c>
      <c r="P260" s="84"/>
      <c r="Q260" s="177"/>
      <c r="R260" s="73"/>
      <c r="U260" s="524"/>
    </row>
    <row r="261" spans="1:27" s="70" customFormat="1" hidden="1" outlineLevel="1">
      <c r="A261" s="190">
        <v>2105</v>
      </c>
      <c r="B261" s="191" t="s">
        <v>53</v>
      </c>
      <c r="C261" s="530" t="s">
        <v>318</v>
      </c>
      <c r="D261" s="162" t="s">
        <v>250</v>
      </c>
      <c r="E261" s="64">
        <f>+SUMIFS('nabati '!B:B,'nabati '!$E:$E,MTD!$A261)/6</f>
        <v>1</v>
      </c>
      <c r="F261" s="64">
        <f>+SUMIFS('nabati '!I:I,'nabati '!$L:$L,MTD!$A261)/6</f>
        <v>1</v>
      </c>
      <c r="G261" s="64">
        <f>+SUMIFS('nabati '!P:P,'nabati '!$S:$S,MTD!$A261)/60</f>
        <v>1</v>
      </c>
      <c r="H261" s="64">
        <f>+SUMIFS('nabati '!W:W,'nabati '!$Z:$Z,MTD!$A261)/6</f>
        <v>0</v>
      </c>
      <c r="I261" s="64">
        <f>+SUMIFS('nabati '!AD:AD,'nabati '!$AG:$AG,MTD!$A261)/60</f>
        <v>0</v>
      </c>
      <c r="J261" s="64">
        <f>+SUMIFS('nabati '!AK:AK,'nabati '!$AN:$AN,MTD!$A261)/60</f>
        <v>0</v>
      </c>
      <c r="K261" s="64">
        <f>+SUMIFS('nabati '!AR:AR,'nabati '!$AU:$AU,MTD!$A261)/60</f>
        <v>0</v>
      </c>
      <c r="L261" s="64">
        <f>+SUMIFS('nabati '!AY:AY,'nabati '!$BB:$BB,MTD!$A261)/20</f>
        <v>0</v>
      </c>
      <c r="M261" s="172">
        <f>+SUMIFS('nabati '!$BF:$BF,'nabati '!BI:BI,MTD!$A261)/6</f>
        <v>0</v>
      </c>
      <c r="N261" s="133">
        <f>+SUMIFS('nabati '!$BM:$BM,'nabati '!BP:BP,MTD!$A261)/6</f>
        <v>0</v>
      </c>
      <c r="O261" s="173">
        <f t="shared" ref="O261:O267" si="29">+SUMPRODUCT($E$1:$N$1,E261:N261)</f>
        <v>646.74</v>
      </c>
      <c r="P261" s="84"/>
      <c r="Q261" s="177"/>
      <c r="R261" s="73"/>
      <c r="U261" s="524"/>
    </row>
    <row r="262" spans="1:27" s="70" customFormat="1" hidden="1" outlineLevel="1">
      <c r="A262" s="190">
        <v>2110</v>
      </c>
      <c r="B262" s="191" t="s">
        <v>53</v>
      </c>
      <c r="C262" s="531" t="s">
        <v>319</v>
      </c>
      <c r="D262" s="162" t="s">
        <v>250</v>
      </c>
      <c r="E262" s="64">
        <f>+SUMIFS('nabati '!B:B,'nabati '!$E:$E,MTD!$A262)/6</f>
        <v>1</v>
      </c>
      <c r="F262" s="64">
        <f>+SUMIFS('nabati '!I:I,'nabati '!$L:$L,MTD!$A262)/6</f>
        <v>0</v>
      </c>
      <c r="G262" s="64">
        <f>+SUMIFS('nabati '!P:P,'nabati '!$S:$S,MTD!$A262)/60</f>
        <v>0</v>
      </c>
      <c r="H262" s="64">
        <f>+SUMIFS('nabati '!W:W,'nabati '!$Z:$Z,MTD!$A262)/6</f>
        <v>1</v>
      </c>
      <c r="I262" s="64">
        <f>+SUMIFS('nabati '!AD:AD,'nabati '!$AG:$AG,MTD!$A262)/60</f>
        <v>0</v>
      </c>
      <c r="J262" s="64">
        <f>+SUMIFS('nabati '!AK:AK,'nabati '!$AN:$AN,MTD!$A262)/60</f>
        <v>0</v>
      </c>
      <c r="K262" s="64">
        <f>+SUMIFS('nabati '!AR:AR,'nabati '!$AU:$AU,MTD!$A262)/60</f>
        <v>0</v>
      </c>
      <c r="L262" s="64">
        <f>+SUMIFS('nabati '!AY:AY,'nabati '!$BB:$BB,MTD!$A262)/20</f>
        <v>1</v>
      </c>
      <c r="M262" s="172">
        <f>+SUMIFS('nabati '!$BF:$BF,'nabati '!BI:BI,MTD!$A262)/6</f>
        <v>0</v>
      </c>
      <c r="N262" s="133">
        <f>+SUMIFS('nabati '!$BM:$BM,'nabati '!BP:BP,MTD!$A262)/6</f>
        <v>0</v>
      </c>
      <c r="O262" s="173">
        <f t="shared" si="29"/>
        <v>724.4</v>
      </c>
      <c r="P262" s="84"/>
      <c r="Q262" s="177"/>
      <c r="R262" s="73"/>
      <c r="U262" s="524"/>
    </row>
    <row r="263" spans="1:27" s="70" customFormat="1" hidden="1" outlineLevel="1">
      <c r="A263" s="190">
        <v>2116</v>
      </c>
      <c r="B263" s="191" t="s">
        <v>53</v>
      </c>
      <c r="C263" s="530" t="s">
        <v>320</v>
      </c>
      <c r="D263" s="162" t="s">
        <v>250</v>
      </c>
      <c r="E263" s="64">
        <f>+SUMIFS('nabati '!B:B,'nabati '!$E:$E,MTD!$A263)/6</f>
        <v>0</v>
      </c>
      <c r="F263" s="64">
        <f>+SUMIFS('nabati '!I:I,'nabati '!$L:$L,MTD!$A263)/6</f>
        <v>0</v>
      </c>
      <c r="G263" s="64">
        <f>+SUMIFS('nabati '!P:P,'nabati '!$S:$S,MTD!$A263)/60</f>
        <v>1</v>
      </c>
      <c r="H263" s="64">
        <f>+SUMIFS('nabati '!W:W,'nabati '!$Z:$Z,MTD!$A263)/6</f>
        <v>0</v>
      </c>
      <c r="I263" s="64">
        <f>+SUMIFS('nabati '!AD:AD,'nabati '!$AG:$AG,MTD!$A263)/60</f>
        <v>0</v>
      </c>
      <c r="J263" s="64">
        <f>+SUMIFS('nabati '!AK:AK,'nabati '!$AN:$AN,MTD!$A263)/60</f>
        <v>0</v>
      </c>
      <c r="K263" s="64">
        <f>+SUMIFS('nabati '!AR:AR,'nabati '!$AU:$AU,MTD!$A263)/60</f>
        <v>0</v>
      </c>
      <c r="L263" s="64">
        <f>+SUMIFS('nabati '!AY:AY,'nabati '!$BB:$BB,MTD!$A263)/20</f>
        <v>0</v>
      </c>
      <c r="M263" s="172">
        <f>+SUMIFS('nabati '!$BF:$BF,'nabati '!BI:BI,MTD!$A263)/6</f>
        <v>0</v>
      </c>
      <c r="N263" s="133">
        <f>+SUMIFS('nabati '!$BM:$BM,'nabati '!BP:BP,MTD!$A263)/6</f>
        <v>0</v>
      </c>
      <c r="O263" s="173">
        <f t="shared" si="29"/>
        <v>330</v>
      </c>
      <c r="P263" s="84"/>
      <c r="Q263" s="177"/>
      <c r="R263" s="73"/>
      <c r="U263" s="524"/>
    </row>
    <row r="264" spans="1:27" s="70" customFormat="1" hidden="1" outlineLevel="1">
      <c r="A264" s="190">
        <v>2118</v>
      </c>
      <c r="B264" s="191" t="s">
        <v>53</v>
      </c>
      <c r="C264" s="531" t="s">
        <v>321</v>
      </c>
      <c r="D264" s="162" t="s">
        <v>250</v>
      </c>
      <c r="E264" s="64">
        <f>+SUMIFS('nabati '!B:B,'nabati '!$E:$E,MTD!$A264)/6</f>
        <v>0</v>
      </c>
      <c r="F264" s="64">
        <f>+SUMIFS('nabati '!I:I,'nabati '!$L:$L,MTD!$A264)/6</f>
        <v>2</v>
      </c>
      <c r="G264" s="64">
        <f>+SUMIFS('nabati '!P:P,'nabati '!$S:$S,MTD!$A264)/60</f>
        <v>0</v>
      </c>
      <c r="H264" s="64">
        <f>+SUMIFS('nabati '!W:W,'nabati '!$Z:$Z,MTD!$A264)/6</f>
        <v>0</v>
      </c>
      <c r="I264" s="64">
        <f>+SUMIFS('nabati '!AD:AD,'nabati '!$AG:$AG,MTD!$A264)/60</f>
        <v>0</v>
      </c>
      <c r="J264" s="64">
        <f>+SUMIFS('nabati '!AK:AK,'nabati '!$AN:$AN,MTD!$A264)/60</f>
        <v>0</v>
      </c>
      <c r="K264" s="64">
        <f>+SUMIFS('nabati '!AR:AR,'nabati '!$AU:$AU,MTD!$A264)/60</f>
        <v>0</v>
      </c>
      <c r="L264" s="64">
        <f>+SUMIFS('nabati '!AY:AY,'nabati '!$BB:$BB,MTD!$A264)/20</f>
        <v>0</v>
      </c>
      <c r="M264" s="172">
        <f>+SUMIFS('nabati '!$BF:$BF,'nabati '!BI:BI,MTD!$A264)/6</f>
        <v>0</v>
      </c>
      <c r="N264" s="133">
        <f>+SUMIFS('nabati '!$BM:$BM,'nabati '!BP:BP,MTD!$A264)/6</f>
        <v>0</v>
      </c>
      <c r="O264" s="173">
        <f t="shared" si="29"/>
        <v>381.48</v>
      </c>
      <c r="P264" s="84"/>
      <c r="Q264" s="177"/>
      <c r="R264" s="73"/>
      <c r="U264" s="524"/>
    </row>
    <row r="265" spans="1:27" s="70" customFormat="1" hidden="1" outlineLevel="1">
      <c r="A265" s="187">
        <v>69036</v>
      </c>
      <c r="B265" s="191" t="s">
        <v>53</v>
      </c>
      <c r="C265" s="533" t="s">
        <v>322</v>
      </c>
      <c r="D265" s="162" t="s">
        <v>250</v>
      </c>
      <c r="E265" s="64">
        <f>+SUMIFS('nabati '!B:B,'nabati '!$E:$E,MTD!$A265)/6</f>
        <v>0</v>
      </c>
      <c r="F265" s="64">
        <f>+SUMIFS('nabati '!I:I,'nabati '!$L:$L,MTD!$A265)/6</f>
        <v>0</v>
      </c>
      <c r="G265" s="64">
        <f>+SUMIFS('nabati '!P:P,'nabati '!$S:$S,MTD!$A265)/60</f>
        <v>0</v>
      </c>
      <c r="H265" s="64">
        <f>+SUMIFS('nabati '!W:W,'nabati '!$Z:$Z,MTD!$A265)/6</f>
        <v>0</v>
      </c>
      <c r="I265" s="64">
        <f>+SUMIFS('nabati '!AD:AD,'nabati '!$AG:$AG,MTD!$A265)/60</f>
        <v>0</v>
      </c>
      <c r="J265" s="64">
        <f>+SUMIFS('nabati '!AK:AK,'nabati '!$AN:$AN,MTD!$A265)/60</f>
        <v>0</v>
      </c>
      <c r="K265" s="64">
        <f>+SUMIFS('nabati '!AR:AR,'nabati '!$AU:$AU,MTD!$A265)/60</f>
        <v>0</v>
      </c>
      <c r="L265" s="64">
        <f>+SUMIFS('nabati '!AY:AY,'nabati '!$BB:$BB,MTD!$A265)/20</f>
        <v>0</v>
      </c>
      <c r="M265" s="172">
        <f>+SUMIFS('nabati '!$BF:$BF,'nabati '!BI:BI,MTD!$A265)/6</f>
        <v>0</v>
      </c>
      <c r="N265" s="133">
        <f>+SUMIFS('nabati '!$BM:$BM,'nabati '!BP:BP,MTD!$A265)/6</f>
        <v>0</v>
      </c>
      <c r="O265" s="173">
        <f t="shared" si="29"/>
        <v>0</v>
      </c>
      <c r="P265" s="84"/>
      <c r="Q265" s="177"/>
      <c r="R265" s="73"/>
      <c r="U265" s="524"/>
    </row>
    <row r="266" spans="1:27" s="70" customFormat="1" hidden="1" outlineLevel="1">
      <c r="A266" s="187">
        <v>69067</v>
      </c>
      <c r="B266" s="191" t="s">
        <v>53</v>
      </c>
      <c r="C266" s="533" t="s">
        <v>323</v>
      </c>
      <c r="D266" s="162" t="s">
        <v>250</v>
      </c>
      <c r="E266" s="64">
        <f>+SUMIFS('nabati '!B:B,'nabati '!$E:$E,MTD!$A266)/6</f>
        <v>0</v>
      </c>
      <c r="F266" s="64">
        <f>+SUMIFS('nabati '!I:I,'nabati '!$L:$L,MTD!$A266)/6</f>
        <v>0</v>
      </c>
      <c r="G266" s="64">
        <f>+SUMIFS('nabati '!P:P,'nabati '!$S:$S,MTD!$A266)/60</f>
        <v>0</v>
      </c>
      <c r="H266" s="64">
        <f>+SUMIFS('nabati '!W:W,'nabati '!$Z:$Z,MTD!$A266)/6</f>
        <v>0</v>
      </c>
      <c r="I266" s="64">
        <f>+SUMIFS('nabati '!AD:AD,'nabati '!$AG:$AG,MTD!$A266)/60</f>
        <v>0</v>
      </c>
      <c r="J266" s="64">
        <f>+SUMIFS('nabati '!AK:AK,'nabati '!$AN:$AN,MTD!$A266)/60</f>
        <v>0</v>
      </c>
      <c r="K266" s="64">
        <f>+SUMIFS('nabati '!AR:AR,'nabati '!$AU:$AU,MTD!$A266)/60</f>
        <v>0</v>
      </c>
      <c r="L266" s="64">
        <f>+SUMIFS('nabati '!AY:AY,'nabati '!$BB:$BB,MTD!$A266)/20</f>
        <v>0</v>
      </c>
      <c r="M266" s="172">
        <f>+SUMIFS('nabati '!$BF:$BF,'nabati '!BI:BI,MTD!$A266)/6</f>
        <v>0</v>
      </c>
      <c r="N266" s="133">
        <f>+SUMIFS('nabati '!$BM:$BM,'nabati '!BP:BP,MTD!$A266)/6</f>
        <v>0</v>
      </c>
      <c r="O266" s="173">
        <f t="shared" si="29"/>
        <v>0</v>
      </c>
      <c r="P266" s="84"/>
      <c r="Q266" s="177"/>
      <c r="R266" s="73"/>
      <c r="U266" s="524"/>
    </row>
    <row r="267" spans="1:27" s="70" customFormat="1" collapsed="1">
      <c r="A267" s="108">
        <v>69060</v>
      </c>
      <c r="B267" s="115" t="s">
        <v>53</v>
      </c>
      <c r="C267" s="534" t="s">
        <v>324</v>
      </c>
      <c r="D267" s="162" t="s">
        <v>250</v>
      </c>
      <c r="E267" s="64">
        <f>+SUMIFS('nabati '!B:B,'nabati '!$E:$E,MTD!$A267)/6</f>
        <v>0</v>
      </c>
      <c r="F267" s="64">
        <f>+SUMIFS('nabati '!I:I,'nabati '!$L:$L,MTD!$A267)/6</f>
        <v>0</v>
      </c>
      <c r="G267" s="64">
        <f>+SUMIFS('nabati '!P:P,'nabati '!$S:$S,MTD!$A267)/60</f>
        <v>0</v>
      </c>
      <c r="H267" s="64">
        <f>+SUMIFS('nabati '!W:W,'nabati '!$Z:$Z,MTD!$A267)/6</f>
        <v>0</v>
      </c>
      <c r="I267" s="64">
        <f>+SUMIFS('nabati '!AD:AD,'nabati '!$AG:$AG,MTD!$A267)/60</f>
        <v>0</v>
      </c>
      <c r="J267" s="64">
        <f>+SUMIFS('nabati '!AK:AK,'nabati '!$AN:$AN,MTD!$A267)/60</f>
        <v>0</v>
      </c>
      <c r="K267" s="64">
        <f>+SUMIFS('nabati '!AR:AR,'nabati '!$AU:$AU,MTD!$A267)/60</f>
        <v>0</v>
      </c>
      <c r="L267" s="64">
        <f>+SUMIFS('nabati '!AY:AY,'nabati '!$BB:$BB,MTD!$A267)/20</f>
        <v>0</v>
      </c>
      <c r="M267" s="172">
        <f>+SUMIFS('nabati '!$BF:$BF,'nabati '!BI:BI,MTD!$A267)/6</f>
        <v>0</v>
      </c>
      <c r="N267" s="133">
        <f>+SUMIFS('nabati '!$BM:$BM,'nabati '!BP:BP,MTD!$A267)/6</f>
        <v>0</v>
      </c>
      <c r="O267" s="173">
        <f t="shared" si="29"/>
        <v>0</v>
      </c>
      <c r="P267" s="84"/>
      <c r="Q267" s="177"/>
      <c r="R267" s="73"/>
      <c r="U267" s="524"/>
    </row>
    <row r="268" spans="1:27" s="72" customFormat="1">
      <c r="A268" s="157"/>
      <c r="B268" s="158"/>
      <c r="C268" s="159"/>
      <c r="D268" s="198" t="s">
        <v>697</v>
      </c>
      <c r="E268" s="186">
        <f t="shared" ref="E268:N268" si="30">+SUM(E269:E338)</f>
        <v>159</v>
      </c>
      <c r="F268" s="186">
        <f t="shared" si="30"/>
        <v>136</v>
      </c>
      <c r="G268" s="186">
        <f t="shared" si="30"/>
        <v>43</v>
      </c>
      <c r="H268" s="186">
        <f t="shared" si="30"/>
        <v>43</v>
      </c>
      <c r="I268" s="186">
        <f t="shared" si="30"/>
        <v>0</v>
      </c>
      <c r="J268" s="186">
        <f t="shared" si="30"/>
        <v>0</v>
      </c>
      <c r="K268" s="186">
        <f t="shared" si="30"/>
        <v>0</v>
      </c>
      <c r="L268" s="186">
        <f t="shared" si="30"/>
        <v>15</v>
      </c>
      <c r="M268" s="192">
        <f t="shared" si="30"/>
        <v>0</v>
      </c>
      <c r="N268" s="200">
        <f t="shared" si="30"/>
        <v>0</v>
      </c>
      <c r="O268" s="171">
        <f t="shared" ref="O268:O278" si="31">+SUMPRODUCT($E$1:$N$1,E268:N268)</f>
        <v>75423.839999999997</v>
      </c>
      <c r="P268" s="121">
        <f>SUM(S268+T268)</f>
        <v>335141.09161716199</v>
      </c>
      <c r="Q268" s="180">
        <f>O268/P268</f>
        <v>0.22505100653595195</v>
      </c>
      <c r="R268" s="179">
        <f>O268-P268</f>
        <v>-259717.25161716199</v>
      </c>
      <c r="S268" s="203">
        <f>SUM(P269:P279)</f>
        <v>216840.91999999998</v>
      </c>
      <c r="T268" s="193">
        <v>118300.17161716201</v>
      </c>
      <c r="U268" s="521">
        <f>P268/$U$2</f>
        <v>12890.04198527546</v>
      </c>
      <c r="AA268" s="70"/>
    </row>
    <row r="269" spans="1:27" s="70" customFormat="1">
      <c r="A269" s="108" t="s">
        <v>326</v>
      </c>
      <c r="B269" s="108" t="s">
        <v>31</v>
      </c>
      <c r="C269" s="65" t="s">
        <v>327</v>
      </c>
      <c r="D269" s="162" t="s">
        <v>328</v>
      </c>
      <c r="E269" s="64">
        <f>+SUMIFS('nabati '!B:B,'nabati '!$E:$E,MTD!$A269)/6</f>
        <v>30</v>
      </c>
      <c r="F269" s="64">
        <f>+SUMIFS('nabati '!I:I,'nabati '!$L:$L,MTD!$A269)/6</f>
        <v>0</v>
      </c>
      <c r="G269" s="64">
        <f>+SUMIFS('nabati '!P:P,'nabati '!$S:$S,MTD!$A269)/60</f>
        <v>1</v>
      </c>
      <c r="H269" s="64">
        <f>+SUMIFS('nabati '!W:W,'nabati '!$Z:$Z,MTD!$A269)/6</f>
        <v>0</v>
      </c>
      <c r="I269" s="64">
        <f>+SUMIFS('nabati '!AD:AD,'nabati '!$AG:$AG,MTD!$A269)/60</f>
        <v>0</v>
      </c>
      <c r="J269" s="64">
        <f>+SUMIFS('nabati '!AK:AK,'nabati '!$AN:$AN,MTD!$A269)/60</f>
        <v>0</v>
      </c>
      <c r="K269" s="64">
        <f>+SUMIFS('nabati '!AR:AR,'nabati '!$AU:$AU,MTD!$A269)/60</f>
        <v>0</v>
      </c>
      <c r="L269" s="64">
        <f>+SUMIFS('nabati '!AY:AY,'nabati '!$BB:$BB,MTD!$A269)/20</f>
        <v>0</v>
      </c>
      <c r="M269" s="172">
        <f>+SUMIFS('nabati '!$BF:$BF,'nabati '!BI:BI,MTD!$A269)/6</f>
        <v>0</v>
      </c>
      <c r="N269" s="114">
        <f>+SUMIFS('nabati '!$BM:$BM,'nabati '!BP:BP,MTD!$A269)/6</f>
        <v>0</v>
      </c>
      <c r="O269" s="173">
        <f t="shared" si="31"/>
        <v>4110</v>
      </c>
      <c r="P269" s="121">
        <v>26832</v>
      </c>
      <c r="Q269" s="180"/>
      <c r="R269" s="179">
        <f t="shared" ref="R269:R279" si="32">O269-P269</f>
        <v>-22722</v>
      </c>
      <c r="S269" s="178">
        <f>SUM(O269:O277)</f>
        <v>44315.519999999997</v>
      </c>
      <c r="T269" s="178">
        <f>SUM(O280:O338)</f>
        <v>31108.320000000003</v>
      </c>
      <c r="U269" s="524"/>
    </row>
    <row r="270" spans="1:27" s="70" customFormat="1" hidden="1" outlineLevel="1">
      <c r="A270" s="108" t="s">
        <v>329</v>
      </c>
      <c r="B270" s="108" t="s">
        <v>31</v>
      </c>
      <c r="C270" s="65" t="s">
        <v>330</v>
      </c>
      <c r="D270" s="162" t="s">
        <v>328</v>
      </c>
      <c r="E270" s="64">
        <f>+SUMIFS('nabati '!B:B,'nabati '!$E:$E,MTD!$A270)/6</f>
        <v>10</v>
      </c>
      <c r="F270" s="64">
        <f>+SUMIFS('nabati '!I:I,'nabati '!$L:$L,MTD!$A270)/6</f>
        <v>5</v>
      </c>
      <c r="G270" s="64">
        <f>+SUMIFS('nabati '!P:P,'nabati '!$S:$S,MTD!$A270)/60</f>
        <v>0</v>
      </c>
      <c r="H270" s="64">
        <f>+SUMIFS('nabati '!W:W,'nabati '!$Z:$Z,MTD!$A270)/6</f>
        <v>0</v>
      </c>
      <c r="I270" s="64">
        <f>+SUMIFS('nabati '!AD:AD,'nabati '!$AG:$AG,MTD!$A270)/60</f>
        <v>0</v>
      </c>
      <c r="J270" s="64">
        <f>+SUMIFS('nabati '!AK:AK,'nabati '!$AN:$AN,MTD!$A270)/60</f>
        <v>0</v>
      </c>
      <c r="K270" s="64">
        <f>+SUMIFS('nabati '!AR:AR,'nabati '!$AU:$AU,MTD!$A270)/60</f>
        <v>0</v>
      </c>
      <c r="L270" s="64">
        <f>+SUMIFS('nabati '!AY:AY,'nabati '!$BB:$BB,MTD!$A270)/20</f>
        <v>0</v>
      </c>
      <c r="M270" s="172">
        <f>+SUMIFS('nabati '!$BF:$BF,'nabati '!BI:BI,MTD!$A270)/6</f>
        <v>0</v>
      </c>
      <c r="N270" s="114">
        <f>+SUMIFS('nabati '!$BM:$BM,'nabati '!BP:BP,MTD!$A270)/6</f>
        <v>0</v>
      </c>
      <c r="O270" s="173">
        <f t="shared" si="31"/>
        <v>2213.6999999999998</v>
      </c>
      <c r="P270" s="121">
        <v>18970.580000000002</v>
      </c>
      <c r="Q270" s="180"/>
      <c r="R270" s="179">
        <f t="shared" si="32"/>
        <v>-16756.88</v>
      </c>
      <c r="U270" s="524"/>
    </row>
    <row r="271" spans="1:27" s="70" customFormat="1" hidden="1" outlineLevel="1">
      <c r="A271" s="108" t="s">
        <v>331</v>
      </c>
      <c r="B271" s="108" t="s">
        <v>31</v>
      </c>
      <c r="C271" s="65" t="s">
        <v>332</v>
      </c>
      <c r="D271" s="162" t="s">
        <v>328</v>
      </c>
      <c r="E271" s="64">
        <f>+SUMIFS('nabati '!B:B,'nabati '!$E:$E,MTD!$A271)/6</f>
        <v>3</v>
      </c>
      <c r="F271" s="64">
        <f>+SUMIFS('nabati '!I:I,'nabati '!$L:$L,MTD!$A271)/6</f>
        <v>5</v>
      </c>
      <c r="G271" s="64">
        <f>+SUMIFS('nabati '!P:P,'nabati '!$S:$S,MTD!$A271)/60</f>
        <v>4</v>
      </c>
      <c r="H271" s="64">
        <f>+SUMIFS('nabati '!W:W,'nabati '!$Z:$Z,MTD!$A271)/6</f>
        <v>0</v>
      </c>
      <c r="I271" s="64">
        <f>+SUMIFS('nabati '!AD:AD,'nabati '!$AG:$AG,MTD!$A271)/60</f>
        <v>0</v>
      </c>
      <c r="J271" s="64">
        <f>+SUMIFS('nabati '!AK:AK,'nabati '!$AN:$AN,MTD!$A271)/60</f>
        <v>0</v>
      </c>
      <c r="K271" s="64">
        <f>+SUMIFS('nabati '!AR:AR,'nabati '!$AU:$AU,MTD!$A271)/60</f>
        <v>0</v>
      </c>
      <c r="L271" s="64">
        <f>+SUMIFS('nabati '!AY:AY,'nabati '!$BB:$BB,MTD!$A271)/20</f>
        <v>0</v>
      </c>
      <c r="M271" s="172">
        <f>+SUMIFS('nabati '!$BF:$BF,'nabati '!BI:BI,MTD!$A271)/6</f>
        <v>0</v>
      </c>
      <c r="N271" s="114">
        <f>+SUMIFS('nabati '!$BM:$BM,'nabati '!BP:BP,MTD!$A271)/6</f>
        <v>0</v>
      </c>
      <c r="O271" s="173">
        <f t="shared" si="31"/>
        <v>2651.7</v>
      </c>
      <c r="P271" s="121">
        <v>19949.48</v>
      </c>
      <c r="Q271" s="180"/>
      <c r="R271" s="179">
        <f t="shared" si="32"/>
        <v>-17297.78</v>
      </c>
      <c r="U271" s="524"/>
    </row>
    <row r="272" spans="1:27" s="70" customFormat="1" hidden="1" outlineLevel="1">
      <c r="A272" s="108" t="s">
        <v>333</v>
      </c>
      <c r="B272" s="108" t="s">
        <v>31</v>
      </c>
      <c r="C272" s="65" t="s">
        <v>334</v>
      </c>
      <c r="D272" s="162" t="s">
        <v>328</v>
      </c>
      <c r="E272" s="64">
        <f>+SUMIFS('nabati '!B:B,'nabati '!$E:$E,MTD!$A272)/6</f>
        <v>30</v>
      </c>
      <c r="F272" s="64">
        <f>+SUMIFS('nabati '!I:I,'nabati '!$L:$L,MTD!$A272)/6</f>
        <v>0</v>
      </c>
      <c r="G272" s="64">
        <f>+SUMIFS('nabati '!P:P,'nabati '!$S:$S,MTD!$A272)/60</f>
        <v>2</v>
      </c>
      <c r="H272" s="64">
        <f>+SUMIFS('nabati '!W:W,'nabati '!$Z:$Z,MTD!$A272)/6</f>
        <v>3</v>
      </c>
      <c r="I272" s="64">
        <f>+SUMIFS('nabati '!AD:AD,'nabati '!$AG:$AG,MTD!$A272)/60</f>
        <v>0</v>
      </c>
      <c r="J272" s="64">
        <f>+SUMIFS('nabati '!AK:AK,'nabati '!$AN:$AN,MTD!$A272)/60</f>
        <v>0</v>
      </c>
      <c r="K272" s="64">
        <f>+SUMIFS('nabati '!AR:AR,'nabati '!$AU:$AU,MTD!$A272)/60</f>
        <v>0</v>
      </c>
      <c r="L272" s="64">
        <f>+SUMIFS('nabati '!AY:AY,'nabati '!$BB:$BB,MTD!$A272)/20</f>
        <v>2</v>
      </c>
      <c r="M272" s="172">
        <f>+SUMIFS('nabati '!$BF:$BF,'nabati '!BI:BI,MTD!$A272)/6</f>
        <v>0</v>
      </c>
      <c r="N272" s="114">
        <f>+SUMIFS('nabati '!$BM:$BM,'nabati '!BP:BP,MTD!$A272)/6</f>
        <v>0</v>
      </c>
      <c r="O272" s="173">
        <f t="shared" si="31"/>
        <v>5861.2</v>
      </c>
      <c r="P272" s="121">
        <v>26841.34</v>
      </c>
      <c r="Q272" s="180"/>
      <c r="R272" s="179">
        <f t="shared" si="32"/>
        <v>-20980.14</v>
      </c>
      <c r="U272" s="524"/>
    </row>
    <row r="273" spans="1:21" s="70" customFormat="1" hidden="1" outlineLevel="1">
      <c r="A273" s="108" t="s">
        <v>335</v>
      </c>
      <c r="B273" s="108" t="s">
        <v>31</v>
      </c>
      <c r="C273" s="65" t="s">
        <v>336</v>
      </c>
      <c r="D273" s="162" t="s">
        <v>328</v>
      </c>
      <c r="E273" s="64">
        <f>+SUMIFS('nabati '!B:B,'nabati '!$E:$E,MTD!$A273)/6</f>
        <v>10</v>
      </c>
      <c r="F273" s="64">
        <f>+SUMIFS('nabati '!I:I,'nabati '!$L:$L,MTD!$A273)/6</f>
        <v>60</v>
      </c>
      <c r="G273" s="64">
        <f>+SUMIFS('nabati '!P:P,'nabati '!$S:$S,MTD!$A273)/60</f>
        <v>5</v>
      </c>
      <c r="H273" s="64">
        <f>+SUMIFS('nabati '!W:W,'nabati '!$Z:$Z,MTD!$A273)/6</f>
        <v>5</v>
      </c>
      <c r="I273" s="64">
        <f>+SUMIFS('nabati '!AD:AD,'nabati '!$AG:$AG,MTD!$A273)/60</f>
        <v>0</v>
      </c>
      <c r="J273" s="64">
        <f>+SUMIFS('nabati '!AK:AK,'nabati '!$AN:$AN,MTD!$A273)/60</f>
        <v>0</v>
      </c>
      <c r="K273" s="64">
        <f>+SUMIFS('nabati '!AR:AR,'nabati '!$AU:$AU,MTD!$A273)/60</f>
        <v>0</v>
      </c>
      <c r="L273" s="64">
        <f>+SUMIFS('nabati '!AY:AY,'nabati '!$BB:$BB,MTD!$A273)/20</f>
        <v>3</v>
      </c>
      <c r="M273" s="172">
        <f>+SUMIFS('nabati '!$BF:$BF,'nabati '!BI:BI,MTD!$A273)/6</f>
        <v>0</v>
      </c>
      <c r="N273" s="114">
        <f>+SUMIFS('nabati '!$BM:$BM,'nabati '!BP:BP,MTD!$A273)/6</f>
        <v>0</v>
      </c>
      <c r="O273" s="173">
        <f t="shared" si="31"/>
        <v>16598.400000000001</v>
      </c>
      <c r="P273" s="121">
        <v>35715.06</v>
      </c>
      <c r="Q273" s="180"/>
      <c r="R273" s="179">
        <f t="shared" si="32"/>
        <v>-19116.659999999996</v>
      </c>
      <c r="U273" s="524"/>
    </row>
    <row r="274" spans="1:21" s="70" customFormat="1" hidden="1" outlineLevel="1">
      <c r="A274" s="108" t="s">
        <v>337</v>
      </c>
      <c r="B274" s="108" t="s">
        <v>31</v>
      </c>
      <c r="C274" s="65" t="s">
        <v>338</v>
      </c>
      <c r="D274" s="162" t="s">
        <v>328</v>
      </c>
      <c r="E274" s="64">
        <f>+SUMIFS('nabati '!B:B,'nabati '!$E:$E,MTD!$A274)/6</f>
        <v>0</v>
      </c>
      <c r="F274" s="64">
        <f>+SUMIFS('nabati '!I:I,'nabati '!$L:$L,MTD!$A274)/6</f>
        <v>5</v>
      </c>
      <c r="G274" s="64">
        <f>+SUMIFS('nabati '!P:P,'nabati '!$S:$S,MTD!$A274)/60</f>
        <v>0</v>
      </c>
      <c r="H274" s="64">
        <f>+SUMIFS('nabati '!W:W,'nabati '!$Z:$Z,MTD!$A274)/6</f>
        <v>0</v>
      </c>
      <c r="I274" s="64">
        <f>+SUMIFS('nabati '!AD:AD,'nabati '!$AG:$AG,MTD!$A274)/60</f>
        <v>0</v>
      </c>
      <c r="J274" s="64">
        <f>+SUMIFS('nabati '!AK:AK,'nabati '!$AN:$AN,MTD!$A274)/60</f>
        <v>0</v>
      </c>
      <c r="K274" s="64">
        <f>+SUMIFS('nabati '!AR:AR,'nabati '!$AU:$AU,MTD!$A274)/60</f>
        <v>0</v>
      </c>
      <c r="L274" s="64">
        <f>+SUMIFS('nabati '!AY:AY,'nabati '!$BB:$BB,MTD!$A274)/20</f>
        <v>0</v>
      </c>
      <c r="M274" s="172">
        <f>+SUMIFS('nabati '!$BF:$BF,'nabati '!BI:BI,MTD!$A274)/6</f>
        <v>0</v>
      </c>
      <c r="N274" s="114">
        <f>+SUMIFS('nabati '!$BM:$BM,'nabati '!BP:BP,MTD!$A274)/6</f>
        <v>0</v>
      </c>
      <c r="O274" s="173">
        <f t="shared" si="31"/>
        <v>953.7</v>
      </c>
      <c r="P274" s="201">
        <v>10115.5</v>
      </c>
      <c r="Q274" s="180"/>
      <c r="R274" s="179">
        <f t="shared" si="32"/>
        <v>-9161.7999999999993</v>
      </c>
      <c r="U274" s="524"/>
    </row>
    <row r="275" spans="1:21" s="70" customFormat="1" hidden="1" outlineLevel="1">
      <c r="A275" s="108" t="s">
        <v>339</v>
      </c>
      <c r="B275" s="108" t="s">
        <v>31</v>
      </c>
      <c r="C275" s="65" t="s">
        <v>340</v>
      </c>
      <c r="D275" s="162" t="s">
        <v>328</v>
      </c>
      <c r="E275" s="64">
        <f>+SUMIFS('nabati '!B:B,'nabati '!$E:$E,MTD!$A275)/6</f>
        <v>10</v>
      </c>
      <c r="F275" s="64">
        <f>+SUMIFS('nabati '!I:I,'nabati '!$L:$L,MTD!$A275)/6</f>
        <v>10</v>
      </c>
      <c r="G275" s="64">
        <f>+SUMIFS('nabati '!P:P,'nabati '!$S:$S,MTD!$A275)/60</f>
        <v>5</v>
      </c>
      <c r="H275" s="64">
        <f>+SUMIFS('nabati '!W:W,'nabati '!$Z:$Z,MTD!$A275)/6</f>
        <v>15</v>
      </c>
      <c r="I275" s="64">
        <f>+SUMIFS('nabati '!AD:AD,'nabati '!$AG:$AG,MTD!$A275)/60</f>
        <v>0</v>
      </c>
      <c r="J275" s="64">
        <f>+SUMIFS('nabati '!AK:AK,'nabati '!$AN:$AN,MTD!$A275)/60</f>
        <v>0</v>
      </c>
      <c r="K275" s="64">
        <f>+SUMIFS('nabati '!AR:AR,'nabati '!$AU:$AU,MTD!$A275)/60</f>
        <v>0</v>
      </c>
      <c r="L275" s="64">
        <f>+SUMIFS('nabati '!AY:AY,'nabati '!$BB:$BB,MTD!$A275)/20</f>
        <v>0</v>
      </c>
      <c r="M275" s="172">
        <f>+SUMIFS('nabati '!$BF:$BF,'nabati '!BI:BI,MTD!$A275)/6</f>
        <v>0</v>
      </c>
      <c r="N275" s="114">
        <f>+SUMIFS('nabati '!$BM:$BM,'nabati '!BP:BP,MTD!$A275)/6</f>
        <v>0</v>
      </c>
      <c r="O275" s="173">
        <f>+SUMPRODUCT($E$1:$N$1,E275:N275)</f>
        <v>8183.4</v>
      </c>
      <c r="P275" s="121">
        <v>40833.800000000003</v>
      </c>
      <c r="Q275" s="180"/>
      <c r="R275" s="179">
        <f t="shared" si="32"/>
        <v>-32650.400000000001</v>
      </c>
      <c r="U275" s="524"/>
    </row>
    <row r="276" spans="1:21" s="70" customFormat="1" hidden="1" outlineLevel="1">
      <c r="A276" s="108" t="s">
        <v>341</v>
      </c>
      <c r="B276" s="108" t="s">
        <v>31</v>
      </c>
      <c r="C276" s="65" t="s">
        <v>342</v>
      </c>
      <c r="D276" s="162" t="s">
        <v>328</v>
      </c>
      <c r="E276" s="64">
        <f>+SUMIFS('nabati '!B:B,'nabati '!$E:$E,MTD!$A276)/6</f>
        <v>6</v>
      </c>
      <c r="F276" s="64">
        <f>+SUMIFS('nabati '!I:I,'nabati '!$L:$L,MTD!$A276)/6</f>
        <v>0</v>
      </c>
      <c r="G276" s="64">
        <f>+SUMIFS('nabati '!P:P,'nabati '!$S:$S,MTD!$A276)/60</f>
        <v>2</v>
      </c>
      <c r="H276" s="64">
        <f>+SUMIFS('nabati '!W:W,'nabati '!$Z:$Z,MTD!$A276)/6</f>
        <v>0</v>
      </c>
      <c r="I276" s="64">
        <f>+SUMIFS('nabati '!AD:AD,'nabati '!$AG:$AG,MTD!$A276)/60</f>
        <v>0</v>
      </c>
      <c r="J276" s="64">
        <f>+SUMIFS('nabati '!AK:AK,'nabati '!$AN:$AN,MTD!$A276)/60</f>
        <v>0</v>
      </c>
      <c r="K276" s="64">
        <f>+SUMIFS('nabati '!AR:AR,'nabati '!$AU:$AU,MTD!$A276)/60</f>
        <v>0</v>
      </c>
      <c r="L276" s="64">
        <f>+SUMIFS('nabati '!AY:AY,'nabati '!$BB:$BB,MTD!$A276)/20</f>
        <v>0</v>
      </c>
      <c r="M276" s="172">
        <f>+SUMIFS('nabati '!$BF:$BF,'nabati '!BI:BI,MTD!$A276)/6</f>
        <v>0</v>
      </c>
      <c r="N276" s="114">
        <f>+SUMIFS('nabati '!$BM:$BM,'nabati '!BP:BP,MTD!$A276)/6</f>
        <v>0</v>
      </c>
      <c r="O276" s="173">
        <f t="shared" si="31"/>
        <v>1416</v>
      </c>
      <c r="P276" s="121">
        <v>10389.459999999999</v>
      </c>
      <c r="Q276" s="180"/>
      <c r="R276" s="179">
        <f t="shared" si="32"/>
        <v>-8973.4599999999991</v>
      </c>
      <c r="U276" s="524"/>
    </row>
    <row r="277" spans="1:21" s="70" customFormat="1" hidden="1" outlineLevel="1">
      <c r="A277" s="108">
        <v>548</v>
      </c>
      <c r="B277" s="108" t="s">
        <v>31</v>
      </c>
      <c r="C277" s="65" t="s">
        <v>343</v>
      </c>
      <c r="D277" s="162" t="s">
        <v>328</v>
      </c>
      <c r="E277" s="64">
        <f>+SUMIFS('nabati '!B:B,'nabati '!$E:$E,MTD!$A277)/6</f>
        <v>3</v>
      </c>
      <c r="F277" s="64">
        <f>+SUMIFS('nabati '!I:I,'nabati '!$L:$L,MTD!$A277)/6</f>
        <v>3</v>
      </c>
      <c r="G277" s="64">
        <f>+SUMIFS('nabati '!P:P,'nabati '!$S:$S,MTD!$A277)/60</f>
        <v>1</v>
      </c>
      <c r="H277" s="64">
        <f>+SUMIFS('nabati '!W:W,'nabati '!$Z:$Z,MTD!$A277)/6</f>
        <v>3</v>
      </c>
      <c r="I277" s="64">
        <f>+SUMIFS('nabati '!AD:AD,'nabati '!$AG:$AG,MTD!$A277)/60</f>
        <v>0</v>
      </c>
      <c r="J277" s="64">
        <f>+SUMIFS('nabati '!AK:AK,'nabati '!$AN:$AN,MTD!$A277)/60</f>
        <v>0</v>
      </c>
      <c r="K277" s="64">
        <f>+SUMIFS('nabati '!AR:AR,'nabati '!$AU:$AU,MTD!$A277)/60</f>
        <v>0</v>
      </c>
      <c r="L277" s="64">
        <f>+SUMIFS('nabati '!AY:AY,'nabati '!$BB:$BB,MTD!$A277)/20</f>
        <v>1</v>
      </c>
      <c r="M277" s="172">
        <f>+SUMIFS('nabati '!$BF:$BF,'nabati '!BI:BI,MTD!$A277)/6</f>
        <v>0</v>
      </c>
      <c r="N277" s="114">
        <f>+SUMIFS('nabati '!$BM:$BM,'nabati '!BP:BP,MTD!$A277)/6</f>
        <v>0</v>
      </c>
      <c r="O277" s="173">
        <f t="shared" si="31"/>
        <v>2327.42</v>
      </c>
      <c r="P277" s="179">
        <v>9794.9599999999991</v>
      </c>
      <c r="Q277" s="180"/>
      <c r="R277" s="179">
        <f t="shared" si="32"/>
        <v>-7467.5399999999991</v>
      </c>
      <c r="U277" s="524"/>
    </row>
    <row r="278" spans="1:21" s="73" customFormat="1" hidden="1" outlineLevel="1">
      <c r="A278" s="108">
        <v>399</v>
      </c>
      <c r="B278" s="108" t="s">
        <v>31</v>
      </c>
      <c r="C278" s="65" t="s">
        <v>344</v>
      </c>
      <c r="D278" s="162" t="s">
        <v>328</v>
      </c>
      <c r="E278" s="172">
        <f>+SUMIFS('nabati '!B:B,'nabati '!$E:$E,MTD!$A278)/6</f>
        <v>0</v>
      </c>
      <c r="F278" s="172">
        <f>+SUMIFS('nabati '!I:I,'nabati '!$L:$L,MTD!$A278)/6</f>
        <v>0</v>
      </c>
      <c r="G278" s="172">
        <f>+SUMIFS('nabati '!P:P,'nabati '!$S:$S,MTD!$A278)/60</f>
        <v>0</v>
      </c>
      <c r="H278" s="172">
        <f>+SUMIFS('nabati '!W:W,'nabati '!$Z:$Z,MTD!$A278)/6</f>
        <v>0</v>
      </c>
      <c r="I278" s="172">
        <f>+SUMIFS('nabati '!AD:AD,'nabati '!$AG:$AG,MTD!$A278)/60</f>
        <v>0</v>
      </c>
      <c r="J278" s="172">
        <f>+SUMIFS('nabati '!AK:AK,'nabati '!$AN:$AN,MTD!$A278)/60</f>
        <v>0</v>
      </c>
      <c r="K278" s="172">
        <f>+SUMIFS('nabati '!AR:AR,'nabati '!$AU:$AU,MTD!$A278)/60</f>
        <v>0</v>
      </c>
      <c r="L278" s="172">
        <f>+SUMIFS('nabati '!AY:AY,'nabati '!$BB:$BB,MTD!$A278)/20</f>
        <v>0</v>
      </c>
      <c r="M278" s="172">
        <f>+SUMIFS('nabati '!$BF:$BF,'nabati '!BI:BI,MTD!$A278)/6</f>
        <v>0</v>
      </c>
      <c r="N278" s="114">
        <f>+SUMIFS('nabati '!$BM:$BM,'nabati '!BP:BP,MTD!$A278)/6</f>
        <v>0</v>
      </c>
      <c r="O278" s="202">
        <f t="shared" si="31"/>
        <v>0</v>
      </c>
      <c r="P278" s="121">
        <v>11085.62</v>
      </c>
      <c r="Q278" s="177"/>
      <c r="R278" s="179">
        <f t="shared" si="32"/>
        <v>-11085.62</v>
      </c>
      <c r="U278" s="525"/>
    </row>
    <row r="279" spans="1:21" s="73" customFormat="1" hidden="1" outlineLevel="1">
      <c r="A279" s="108">
        <v>4203</v>
      </c>
      <c r="B279" s="199"/>
      <c r="C279" s="65" t="s">
        <v>345</v>
      </c>
      <c r="D279" s="162" t="s">
        <v>328</v>
      </c>
      <c r="E279" s="172">
        <f>+SUMIFS('nabati '!B:B,'nabati '!$E:$E,MTD!$A279)/6</f>
        <v>0</v>
      </c>
      <c r="F279" s="172">
        <f>+SUMIFS('nabati '!I:I,'nabati '!$L:$L,MTD!$A279)/6</f>
        <v>0</v>
      </c>
      <c r="G279" s="172">
        <f>+SUMIFS('nabati '!P:P,'nabati '!$S:$S,MTD!$A279)/60</f>
        <v>0</v>
      </c>
      <c r="H279" s="172">
        <f>+SUMIFS('nabati '!W:W,'nabati '!$Z:$Z,MTD!$A279)/6</f>
        <v>0</v>
      </c>
      <c r="I279" s="172">
        <f>+SUMIFS('nabati '!AD:AD,'nabati '!$AG:$AG,MTD!$A279)/60</f>
        <v>0</v>
      </c>
      <c r="J279" s="172">
        <f>+SUMIFS('nabati '!AK:AK,'nabati '!$AN:$AN,MTD!$A279)/60</f>
        <v>0</v>
      </c>
      <c r="K279" s="172">
        <f>+SUMIFS('nabati '!AR:AR,'nabati '!$AU:$AU,MTD!$A279)/60</f>
        <v>0</v>
      </c>
      <c r="L279" s="172">
        <f>+SUMIFS('nabati '!AY:AY,'nabati '!$BB:$BB,MTD!$A279)/20</f>
        <v>0</v>
      </c>
      <c r="M279" s="172">
        <f>+SUMIFS('nabati '!$BF:$BF,'nabati '!BI:BI,MTD!$A279)/6</f>
        <v>0</v>
      </c>
      <c r="N279" s="114">
        <f>+SUMIFS('nabati '!$BM:$BM,'nabati '!BP:BP,MTD!$A279)/6</f>
        <v>0</v>
      </c>
      <c r="O279" s="202">
        <f>+SUMPRODUCT($E$1:$N$1,E279:N279)</f>
        <v>0</v>
      </c>
      <c r="P279" s="121">
        <v>6313.12</v>
      </c>
      <c r="Q279" s="177"/>
      <c r="R279" s="179">
        <f t="shared" si="32"/>
        <v>-6313.12</v>
      </c>
      <c r="U279" s="525"/>
    </row>
    <row r="280" spans="1:21" s="70" customFormat="1" hidden="1" outlineLevel="1">
      <c r="A280" s="58">
        <v>211</v>
      </c>
      <c r="B280" s="108" t="s">
        <v>53</v>
      </c>
      <c r="C280" s="58" t="s">
        <v>346</v>
      </c>
      <c r="D280" s="162" t="s">
        <v>328</v>
      </c>
      <c r="E280" s="172">
        <f>+SUMIFS('nabati '!B:B,'nabati '!$E:$E,MTD!$A280)/6</f>
        <v>2</v>
      </c>
      <c r="F280" s="172">
        <f>+SUMIFS('nabati '!I:I,'nabati '!$L:$L,MTD!$A280)/6</f>
        <v>2</v>
      </c>
      <c r="G280" s="172">
        <f>+SUMIFS('nabati '!P:P,'nabati '!$S:$S,MTD!$A280)/60</f>
        <v>1</v>
      </c>
      <c r="H280" s="172">
        <f>+SUMIFS('nabati '!W:W,'nabati '!$Z:$Z,MTD!$A280)/6</f>
        <v>0</v>
      </c>
      <c r="I280" s="172">
        <f>+SUMIFS('nabati '!AD:AD,'nabati '!$AG:$AG,MTD!$A280)/60</f>
        <v>0</v>
      </c>
      <c r="J280" s="172">
        <f>+SUMIFS('nabati '!AK:AK,'nabati '!$AN:$AN,MTD!$A280)/60</f>
        <v>0</v>
      </c>
      <c r="K280" s="172">
        <f>+SUMIFS('nabati '!AR:AR,'nabati '!$AU:$AU,MTD!$A280)/60</f>
        <v>0</v>
      </c>
      <c r="L280" s="172">
        <f>+SUMIFS('nabati '!AY:AY,'nabati '!$BB:$BB,MTD!$A280)/20</f>
        <v>0</v>
      </c>
      <c r="M280" s="172">
        <f>+SUMIFS('nabati '!$BF:$BF,'nabati '!BI:BI,MTD!$A280)/6</f>
        <v>0</v>
      </c>
      <c r="N280" s="114">
        <f>+SUMIFS('nabati '!$BM:$BM,'nabati '!BP:BP,MTD!$A280)/6</f>
        <v>0</v>
      </c>
      <c r="O280" s="202">
        <f>+SUMPRODUCT($E$1:$N$1,E280:N280)</f>
        <v>963.48</v>
      </c>
      <c r="P280" s="84"/>
      <c r="Q280" s="177"/>
      <c r="U280" s="524"/>
    </row>
    <row r="281" spans="1:21" s="70" customFormat="1" hidden="1" outlineLevel="1">
      <c r="A281" s="58">
        <v>213</v>
      </c>
      <c r="B281" s="108" t="s">
        <v>53</v>
      </c>
      <c r="C281" s="58" t="s">
        <v>347</v>
      </c>
      <c r="D281" s="162" t="s">
        <v>328</v>
      </c>
      <c r="E281" s="172">
        <f>+SUMIFS('nabati '!B:B,'nabati '!$E:$E,MTD!$A281)/6</f>
        <v>1</v>
      </c>
      <c r="F281" s="172">
        <f>+SUMIFS('nabati '!I:I,'nabati '!$L:$L,MTD!$A281)/6</f>
        <v>0</v>
      </c>
      <c r="G281" s="172">
        <f>+SUMIFS('nabati '!P:P,'nabati '!$S:$S,MTD!$A281)/60</f>
        <v>0</v>
      </c>
      <c r="H281" s="172">
        <f>+SUMIFS('nabati '!W:W,'nabati '!$Z:$Z,MTD!$A281)/6</f>
        <v>0</v>
      </c>
      <c r="I281" s="172">
        <f>+SUMIFS('nabati '!AD:AD,'nabati '!$AG:$AG,MTD!$A281)/60</f>
        <v>0</v>
      </c>
      <c r="J281" s="172">
        <f>+SUMIFS('nabati '!AK:AK,'nabati '!$AN:$AN,MTD!$A281)/60</f>
        <v>0</v>
      </c>
      <c r="K281" s="172">
        <f>+SUMIFS('nabati '!AR:AR,'nabati '!$AU:$AU,MTD!$A281)/60</f>
        <v>0</v>
      </c>
      <c r="L281" s="172">
        <f>+SUMIFS('nabati '!AY:AY,'nabati '!$BB:$BB,MTD!$A281)/20</f>
        <v>0</v>
      </c>
      <c r="M281" s="172">
        <f>+SUMIFS('nabati '!$BF:$BF,'nabati '!BI:BI,MTD!$A281)/6</f>
        <v>0</v>
      </c>
      <c r="N281" s="114">
        <f>+SUMIFS('nabati '!$BM:$BM,'nabati '!BP:BP,MTD!$A281)/6</f>
        <v>0</v>
      </c>
      <c r="O281" s="202">
        <f>+SUMPRODUCT($E$1:$N$1,E281:N281)</f>
        <v>126</v>
      </c>
      <c r="P281" s="84"/>
      <c r="Q281" s="177"/>
      <c r="R281" s="73"/>
      <c r="U281" s="524"/>
    </row>
    <row r="282" spans="1:21" s="70" customFormat="1" hidden="1" outlineLevel="1">
      <c r="A282" s="58">
        <v>218</v>
      </c>
      <c r="B282" s="108" t="s">
        <v>53</v>
      </c>
      <c r="C282" s="58" t="s">
        <v>348</v>
      </c>
      <c r="D282" s="162" t="s">
        <v>328</v>
      </c>
      <c r="E282" s="64">
        <f>+SUMIFS('nabati '!B:B,'nabati '!$E:$E,MTD!$A282)/6</f>
        <v>5</v>
      </c>
      <c r="F282" s="64">
        <f>+SUMIFS('nabati '!I:I,'nabati '!$L:$L,MTD!$A282)/6</f>
        <v>5</v>
      </c>
      <c r="G282" s="64">
        <f>+SUMIFS('nabati '!P:P,'nabati '!$S:$S,MTD!$A282)/60</f>
        <v>1</v>
      </c>
      <c r="H282" s="64">
        <f>+SUMIFS('nabati '!W:W,'nabati '!$Z:$Z,MTD!$A282)/6</f>
        <v>2</v>
      </c>
      <c r="I282" s="64">
        <f>+SUMIFS('nabati '!AD:AD,'nabati '!$AG:$AG,MTD!$A282)/60</f>
        <v>0</v>
      </c>
      <c r="J282" s="64">
        <f>+SUMIFS('nabati '!AK:AK,'nabati '!$AN:$AN,MTD!$A282)/60</f>
        <v>0</v>
      </c>
      <c r="K282" s="64">
        <f>+SUMIFS('nabati '!AR:AR,'nabati '!$AU:$AU,MTD!$A282)/60</f>
        <v>0</v>
      </c>
      <c r="L282" s="64">
        <f>+SUMIFS('nabati '!AY:AY,'nabati '!$BB:$BB,MTD!$A282)/20</f>
        <v>2</v>
      </c>
      <c r="M282" s="172">
        <f>+SUMIFS('nabati '!$BF:$BF,'nabati '!BI:BI,MTD!$A282)/6</f>
        <v>0</v>
      </c>
      <c r="N282" s="133">
        <f>+SUMIFS('nabati '!$BM:$BM,'nabati '!BP:BP,MTD!$A282)/6</f>
        <v>0</v>
      </c>
      <c r="O282" s="173">
        <f t="shared" ref="O282:O302" si="33">+SUMPRODUCT($E$1:$N$1,E282:N282)</f>
        <v>3110.5</v>
      </c>
      <c r="P282" s="84"/>
      <c r="Q282" s="177"/>
      <c r="R282" s="73"/>
      <c r="U282" s="524"/>
    </row>
    <row r="283" spans="1:21" s="70" customFormat="1" hidden="1" outlineLevel="1">
      <c r="A283" s="58">
        <v>239</v>
      </c>
      <c r="B283" s="108" t="s">
        <v>53</v>
      </c>
      <c r="C283" s="58" t="s">
        <v>349</v>
      </c>
      <c r="D283" s="162" t="s">
        <v>328</v>
      </c>
      <c r="E283" s="172">
        <f>+SUMIFS('nabati '!B:B,'nabati '!$E:$E,MTD!$A283)/6</f>
        <v>2</v>
      </c>
      <c r="F283" s="172">
        <f>+SUMIFS('nabati '!I:I,'nabati '!$L:$L,MTD!$A283)/6</f>
        <v>0</v>
      </c>
      <c r="G283" s="172">
        <f>+SUMIFS('nabati '!P:P,'nabati '!$S:$S,MTD!$A283)/60</f>
        <v>0</v>
      </c>
      <c r="H283" s="172">
        <f>+SUMIFS('nabati '!W:W,'nabati '!$Z:$Z,MTD!$A283)/6</f>
        <v>0</v>
      </c>
      <c r="I283" s="172">
        <f>+SUMIFS('nabati '!AD:AD,'nabati '!$AG:$AG,MTD!$A283)/60</f>
        <v>0</v>
      </c>
      <c r="J283" s="172">
        <f>+SUMIFS('nabati '!AK:AK,'nabati '!$AN:$AN,MTD!$A283)/60</f>
        <v>0</v>
      </c>
      <c r="K283" s="172">
        <f>+SUMIFS('nabati '!AR:AR,'nabati '!$AU:$AU,MTD!$A283)/60</f>
        <v>0</v>
      </c>
      <c r="L283" s="172">
        <f>+SUMIFS('nabati '!AY:AY,'nabati '!$BB:$BB,MTD!$A283)/20</f>
        <v>0</v>
      </c>
      <c r="M283" s="172">
        <f>+SUMIFS('nabati '!$BF:$BF,'nabati '!BI:BI,MTD!$A283)/6</f>
        <v>0</v>
      </c>
      <c r="N283" s="133">
        <f>+SUMIFS('nabati '!$BM:$BM,'nabati '!BP:BP,MTD!$A283)/6</f>
        <v>0</v>
      </c>
      <c r="O283" s="173">
        <f t="shared" si="33"/>
        <v>252</v>
      </c>
      <c r="P283" s="84"/>
      <c r="Q283" s="177"/>
      <c r="R283" s="73"/>
      <c r="U283" s="524"/>
    </row>
    <row r="284" spans="1:21" s="70" customFormat="1" hidden="1" outlineLevel="1">
      <c r="A284" s="58">
        <v>247</v>
      </c>
      <c r="B284" s="108" t="s">
        <v>53</v>
      </c>
      <c r="C284" s="58" t="s">
        <v>350</v>
      </c>
      <c r="D284" s="162" t="s">
        <v>328</v>
      </c>
      <c r="E284" s="64">
        <f>+SUMIFS('nabati '!B:B,'nabati '!$E:$E,MTD!$A284)/6</f>
        <v>5</v>
      </c>
      <c r="F284" s="64">
        <f>+SUMIFS('nabati '!I:I,'nabati '!$L:$L,MTD!$A284)/6</f>
        <v>3</v>
      </c>
      <c r="G284" s="64">
        <f>+SUMIFS('nabati '!P:P,'nabati '!$S:$S,MTD!$A284)/60</f>
        <v>1</v>
      </c>
      <c r="H284" s="64">
        <f>+SUMIFS('nabati '!W:W,'nabati '!$Z:$Z,MTD!$A284)/6</f>
        <v>2</v>
      </c>
      <c r="I284" s="64">
        <f>+SUMIFS('nabati '!AD:AD,'nabati '!$AG:$AG,MTD!$A284)/60</f>
        <v>0</v>
      </c>
      <c r="J284" s="64">
        <f>+SUMIFS('nabati '!AK:AK,'nabati '!$AN:$AN,MTD!$A284)/60</f>
        <v>0</v>
      </c>
      <c r="K284" s="64">
        <f>+SUMIFS('nabati '!AR:AR,'nabati '!$AU:$AU,MTD!$A284)/60</f>
        <v>0</v>
      </c>
      <c r="L284" s="64">
        <f>+SUMIFS('nabati '!AY:AY,'nabati '!$BB:$BB,MTD!$A284)/20</f>
        <v>0</v>
      </c>
      <c r="M284" s="172">
        <f>+SUMIFS('nabati '!$BF:$BF,'nabati '!BI:BI,MTD!$A284)/6</f>
        <v>0</v>
      </c>
      <c r="N284" s="133">
        <f>+SUMIFS('nabati '!$BM:$BM,'nabati '!BP:BP,MTD!$A284)/6</f>
        <v>0</v>
      </c>
      <c r="O284" s="173">
        <f t="shared" si="33"/>
        <v>1981.02</v>
      </c>
      <c r="P284" s="84"/>
      <c r="Q284" s="177"/>
      <c r="R284" s="73"/>
      <c r="U284" s="524"/>
    </row>
    <row r="285" spans="1:21" s="70" customFormat="1" hidden="1" outlineLevel="1">
      <c r="A285" s="58">
        <v>249</v>
      </c>
      <c r="B285" s="108" t="s">
        <v>53</v>
      </c>
      <c r="C285" s="58" t="s">
        <v>351</v>
      </c>
      <c r="D285" s="162" t="s">
        <v>328</v>
      </c>
      <c r="E285" s="64">
        <f>+SUMIFS('nabati '!B:B,'nabati '!$E:$E,MTD!$A285)/6</f>
        <v>0</v>
      </c>
      <c r="F285" s="64">
        <f>+SUMIFS('nabati '!I:I,'nabati '!$L:$L,MTD!$A285)/6</f>
        <v>0</v>
      </c>
      <c r="G285" s="64">
        <f>+SUMIFS('nabati '!P:P,'nabati '!$S:$S,MTD!$A285)/60</f>
        <v>0</v>
      </c>
      <c r="H285" s="64">
        <f>+SUMIFS('nabati '!W:W,'nabati '!$Z:$Z,MTD!$A285)/6</f>
        <v>0</v>
      </c>
      <c r="I285" s="64">
        <f>+SUMIFS('nabati '!AD:AD,'nabati '!$AG:$AG,MTD!$A285)/60</f>
        <v>0</v>
      </c>
      <c r="J285" s="64">
        <f>+SUMIFS('nabati '!AK:AK,'nabati '!$AN:$AN,MTD!$A285)/60</f>
        <v>0</v>
      </c>
      <c r="K285" s="64">
        <f>+SUMIFS('nabati '!AR:AR,'nabati '!$AU:$AU,MTD!$A285)/60</f>
        <v>0</v>
      </c>
      <c r="L285" s="64">
        <f>+SUMIFS('nabati '!AY:AY,'nabati '!$BB:$BB,MTD!$A285)/20</f>
        <v>0</v>
      </c>
      <c r="M285" s="172">
        <f>+SUMIFS('nabati '!$BF:$BF,'nabati '!BI:BI,MTD!$A285)/6</f>
        <v>0</v>
      </c>
      <c r="N285" s="133">
        <f>+SUMIFS('nabati '!$BM:$BM,'nabati '!BP:BP,MTD!$A285)/6</f>
        <v>0</v>
      </c>
      <c r="O285" s="173">
        <f t="shared" si="33"/>
        <v>0</v>
      </c>
      <c r="P285" s="84"/>
      <c r="Q285" s="177"/>
      <c r="R285" s="73"/>
      <c r="U285" s="524"/>
    </row>
    <row r="286" spans="1:21" s="73" customFormat="1" hidden="1" outlineLevel="1">
      <c r="A286" s="58">
        <v>252</v>
      </c>
      <c r="B286" s="115" t="s">
        <v>53</v>
      </c>
      <c r="C286" s="58" t="s">
        <v>352</v>
      </c>
      <c r="D286" s="162" t="s">
        <v>328</v>
      </c>
      <c r="E286" s="172">
        <f>+SUMIFS('nabati '!B:B,'nabati '!$E:$E,MTD!$A286)/6</f>
        <v>0</v>
      </c>
      <c r="F286" s="172">
        <f>+SUMIFS('nabati '!I:I,'nabati '!$L:$L,MTD!$A286)/6</f>
        <v>0</v>
      </c>
      <c r="G286" s="172">
        <f>+SUMIFS('nabati '!P:P,'nabati '!$S:$S,MTD!$A286)/60</f>
        <v>0</v>
      </c>
      <c r="H286" s="172">
        <f>+SUMIFS('nabati '!W:W,'nabati '!$Z:$Z,MTD!$A286)/6</f>
        <v>0</v>
      </c>
      <c r="I286" s="172">
        <f>+SUMIFS('nabati '!AD:AD,'nabati '!$AG:$AG,MTD!$A286)/60</f>
        <v>0</v>
      </c>
      <c r="J286" s="172">
        <f>+SUMIFS('nabati '!AK:AK,'nabati '!$AN:$AN,MTD!$A286)/60</f>
        <v>0</v>
      </c>
      <c r="K286" s="172">
        <f>+SUMIFS('nabati '!AR:AR,'nabati '!$AU:$AU,MTD!$A286)/60</f>
        <v>0</v>
      </c>
      <c r="L286" s="172">
        <f>+SUMIFS('nabati '!AY:AY,'nabati '!$BB:$BB,MTD!$A286)/20</f>
        <v>0</v>
      </c>
      <c r="M286" s="172">
        <f>+SUMIFS('nabati '!$BF:$BF,'nabati '!BI:BI,MTD!$A286)/6</f>
        <v>0</v>
      </c>
      <c r="N286" s="114">
        <f>+SUMIFS('nabati '!$BM:$BM,'nabati '!BP:BP,MTD!$A286)/6</f>
        <v>0</v>
      </c>
      <c r="O286" s="202">
        <f t="shared" si="33"/>
        <v>0</v>
      </c>
      <c r="P286" s="84"/>
      <c r="Q286" s="204"/>
      <c r="U286" s="525"/>
    </row>
    <row r="287" spans="1:21" s="70" customFormat="1" hidden="1" outlineLevel="1">
      <c r="A287" s="58">
        <v>254</v>
      </c>
      <c r="B287" s="108" t="s">
        <v>53</v>
      </c>
      <c r="C287" s="58" t="s">
        <v>353</v>
      </c>
      <c r="D287" s="162" t="s">
        <v>328</v>
      </c>
      <c r="E287" s="64">
        <f>+SUMIFS('nabati '!B:B,'nabati '!$E:$E,MTD!$A287)/6</f>
        <v>2</v>
      </c>
      <c r="F287" s="64">
        <f>+SUMIFS('nabati '!I:I,'nabati '!$L:$L,MTD!$A287)/6</f>
        <v>1</v>
      </c>
      <c r="G287" s="64">
        <f>+SUMIFS('nabati '!P:P,'nabati '!$S:$S,MTD!$A287)/60</f>
        <v>1</v>
      </c>
      <c r="H287" s="64">
        <f>+SUMIFS('nabati '!W:W,'nabati '!$Z:$Z,MTD!$A287)/6</f>
        <v>1</v>
      </c>
      <c r="I287" s="64">
        <f>+SUMIFS('nabati '!AD:AD,'nabati '!$AG:$AG,MTD!$A287)/60</f>
        <v>0</v>
      </c>
      <c r="J287" s="64">
        <f>+SUMIFS('nabati '!AK:AK,'nabati '!$AN:$AN,MTD!$A287)/60</f>
        <v>0</v>
      </c>
      <c r="K287" s="64">
        <f>+SUMIFS('nabati '!AR:AR,'nabati '!$AU:$AU,MTD!$A287)/60</f>
        <v>0</v>
      </c>
      <c r="L287" s="64">
        <f>+SUMIFS('nabati '!AY:AY,'nabati '!$BB:$BB,MTD!$A287)/20</f>
        <v>0</v>
      </c>
      <c r="M287" s="172">
        <f>+SUMIFS('nabati '!$BF:$BF,'nabati '!BI:BI,MTD!$A287)/6</f>
        <v>0</v>
      </c>
      <c r="N287" s="133">
        <f>+SUMIFS('nabati '!$BM:$BM,'nabati '!BP:BP,MTD!$A287)/6</f>
        <v>0</v>
      </c>
      <c r="O287" s="173">
        <f t="shared" si="33"/>
        <v>997.14</v>
      </c>
      <c r="P287" s="84"/>
      <c r="Q287" s="177"/>
      <c r="R287" s="73"/>
      <c r="U287" s="524"/>
    </row>
    <row r="288" spans="1:21" s="70" customFormat="1" hidden="1" outlineLevel="1">
      <c r="A288" s="58">
        <v>255</v>
      </c>
      <c r="B288" s="108" t="s">
        <v>53</v>
      </c>
      <c r="C288" s="58" t="s">
        <v>354</v>
      </c>
      <c r="D288" s="162" t="s">
        <v>328</v>
      </c>
      <c r="E288" s="64">
        <f>+SUMIFS('nabati '!B:B,'nabati '!$E:$E,MTD!$A288)/6</f>
        <v>0</v>
      </c>
      <c r="F288" s="64">
        <f>+SUMIFS('nabati '!I:I,'nabati '!$L:$L,MTD!$A288)/6</f>
        <v>1</v>
      </c>
      <c r="G288" s="64">
        <f>+SUMIFS('nabati '!P:P,'nabati '!$S:$S,MTD!$A288)/60</f>
        <v>1</v>
      </c>
      <c r="H288" s="64">
        <f>+SUMIFS('nabati '!W:W,'nabati '!$Z:$Z,MTD!$A288)/6</f>
        <v>0</v>
      </c>
      <c r="I288" s="64">
        <f>+SUMIFS('nabati '!AD:AD,'nabati '!$AG:$AG,MTD!$A288)/60</f>
        <v>0</v>
      </c>
      <c r="J288" s="64">
        <f>+SUMIFS('nabati '!AK:AK,'nabati '!$AN:$AN,MTD!$A288)/60</f>
        <v>0</v>
      </c>
      <c r="K288" s="64">
        <f>+SUMIFS('nabati '!AR:AR,'nabati '!$AU:$AU,MTD!$A288)/60</f>
        <v>0</v>
      </c>
      <c r="L288" s="64">
        <f>+SUMIFS('nabati '!AY:AY,'nabati '!$BB:$BB,MTD!$A288)/20</f>
        <v>0</v>
      </c>
      <c r="M288" s="172">
        <f>+SUMIFS('nabati '!$BF:$BF,'nabati '!BI:BI,MTD!$A288)/6</f>
        <v>0</v>
      </c>
      <c r="N288" s="133">
        <f>+SUMIFS('nabati '!$BM:$BM,'nabati '!BP:BP,MTD!$A288)/6</f>
        <v>0</v>
      </c>
      <c r="O288" s="173">
        <f t="shared" si="33"/>
        <v>520.74</v>
      </c>
      <c r="P288" s="84"/>
      <c r="Q288" s="177"/>
      <c r="R288" s="73"/>
      <c r="U288" s="524"/>
    </row>
    <row r="289" spans="1:21" s="70" customFormat="1" hidden="1" outlineLevel="1">
      <c r="A289" s="58">
        <v>256</v>
      </c>
      <c r="B289" s="108" t="s">
        <v>53</v>
      </c>
      <c r="C289" s="58" t="s">
        <v>355</v>
      </c>
      <c r="D289" s="162" t="s">
        <v>328</v>
      </c>
      <c r="E289" s="64">
        <f>+SUMIFS('nabati '!B:B,'nabati '!$E:$E,MTD!$A289)/6</f>
        <v>3</v>
      </c>
      <c r="F289" s="64">
        <f>+SUMIFS('nabati '!I:I,'nabati '!$L:$L,MTD!$A289)/6</f>
        <v>3</v>
      </c>
      <c r="G289" s="64">
        <f>+SUMIFS('nabati '!P:P,'nabati '!$S:$S,MTD!$A289)/60</f>
        <v>2</v>
      </c>
      <c r="H289" s="64">
        <f>+SUMIFS('nabati '!W:W,'nabati '!$Z:$Z,MTD!$A289)/6</f>
        <v>0</v>
      </c>
      <c r="I289" s="64">
        <f>+SUMIFS('nabati '!AD:AD,'nabati '!$AG:$AG,MTD!$A289)/60</f>
        <v>0</v>
      </c>
      <c r="J289" s="64">
        <f>+SUMIFS('nabati '!AK:AK,'nabati '!$AN:$AN,MTD!$A289)/60</f>
        <v>0</v>
      </c>
      <c r="K289" s="64">
        <f>+SUMIFS('nabati '!AR:AR,'nabati '!$AU:$AU,MTD!$A289)/60</f>
        <v>0</v>
      </c>
      <c r="L289" s="64">
        <f>+SUMIFS('nabati '!AY:AY,'nabati '!$BB:$BB,MTD!$A289)/20</f>
        <v>0</v>
      </c>
      <c r="M289" s="172">
        <f>+SUMIFS('nabati '!$BF:$BF,'nabati '!BI:BI,MTD!$A289)/6</f>
        <v>0</v>
      </c>
      <c r="N289" s="133">
        <f>+SUMIFS('nabati '!$BM:$BM,'nabati '!BP:BP,MTD!$A289)/6</f>
        <v>0</v>
      </c>
      <c r="O289" s="173">
        <f t="shared" si="33"/>
        <v>1610.22</v>
      </c>
      <c r="P289" s="84"/>
      <c r="Q289" s="177"/>
      <c r="R289" s="73"/>
      <c r="U289" s="524"/>
    </row>
    <row r="290" spans="1:21" s="70" customFormat="1" hidden="1" outlineLevel="1">
      <c r="A290" s="58">
        <v>258</v>
      </c>
      <c r="B290" s="167" t="s">
        <v>53</v>
      </c>
      <c r="C290" s="58" t="s">
        <v>356</v>
      </c>
      <c r="D290" s="162" t="s">
        <v>328</v>
      </c>
      <c r="E290" s="64">
        <f>+SUMIFS('nabati '!B:B,'nabati '!$E:$E,MTD!$A290)/6</f>
        <v>0</v>
      </c>
      <c r="F290" s="64">
        <f>+SUMIFS('nabati '!I:I,'nabati '!$L:$L,MTD!$A290)/6</f>
        <v>0</v>
      </c>
      <c r="G290" s="64">
        <f>+SUMIFS('nabati '!P:P,'nabati '!$S:$S,MTD!$A290)/60</f>
        <v>0</v>
      </c>
      <c r="H290" s="64">
        <f>+SUMIFS('nabati '!W:W,'nabati '!$Z:$Z,MTD!$A290)/6</f>
        <v>0</v>
      </c>
      <c r="I290" s="64">
        <f>+SUMIFS('nabati '!AD:AD,'nabati '!$AG:$AG,MTD!$A290)/60</f>
        <v>0</v>
      </c>
      <c r="J290" s="64">
        <f>+SUMIFS('nabati '!AK:AK,'nabati '!$AN:$AN,MTD!$A290)/60</f>
        <v>0</v>
      </c>
      <c r="K290" s="64">
        <f>+SUMIFS('nabati '!AR:AR,'nabati '!$AU:$AU,MTD!$A290)/60</f>
        <v>0</v>
      </c>
      <c r="L290" s="64">
        <f>+SUMIFS('nabati '!AY:AY,'nabati '!$BB:$BB,MTD!$A290)/20</f>
        <v>0</v>
      </c>
      <c r="M290" s="172">
        <f>+SUMIFS('nabati '!$BF:$BF,'nabati '!BI:BI,MTD!$A290)/6</f>
        <v>0</v>
      </c>
      <c r="N290" s="133">
        <f>+SUMIFS('nabati '!$BM:$BM,'nabati '!BP:BP,MTD!$A290)/6</f>
        <v>0</v>
      </c>
      <c r="O290" s="173">
        <f t="shared" si="33"/>
        <v>0</v>
      </c>
      <c r="P290" s="84"/>
      <c r="Q290" s="177"/>
      <c r="R290" s="73"/>
      <c r="U290" s="524"/>
    </row>
    <row r="291" spans="1:21" s="70" customFormat="1" hidden="1" outlineLevel="1">
      <c r="A291" s="58">
        <v>262</v>
      </c>
      <c r="B291" s="108" t="s">
        <v>53</v>
      </c>
      <c r="C291" s="58" t="s">
        <v>357</v>
      </c>
      <c r="D291" s="162" t="s">
        <v>328</v>
      </c>
      <c r="E291" s="64">
        <f>+SUMIFS('nabati '!B:B,'nabati '!$E:$E,MTD!$A291)/6</f>
        <v>0</v>
      </c>
      <c r="F291" s="64">
        <f>+SUMIFS('nabati '!I:I,'nabati '!$L:$L,MTD!$A291)/6</f>
        <v>0</v>
      </c>
      <c r="G291" s="64">
        <f>+SUMIFS('nabati '!P:P,'nabati '!$S:$S,MTD!$A291)/60</f>
        <v>0</v>
      </c>
      <c r="H291" s="64">
        <f>+SUMIFS('nabati '!W:W,'nabati '!$Z:$Z,MTD!$A291)/6</f>
        <v>0</v>
      </c>
      <c r="I291" s="64">
        <f>+SUMIFS('nabati '!AD:AD,'nabati '!$AG:$AG,MTD!$A291)/60</f>
        <v>0</v>
      </c>
      <c r="J291" s="64">
        <f>+SUMIFS('nabati '!AK:AK,'nabati '!$AN:$AN,MTD!$A291)/60</f>
        <v>0</v>
      </c>
      <c r="K291" s="64">
        <f>+SUMIFS('nabati '!AR:AR,'nabati '!$AU:$AU,MTD!$A291)/60</f>
        <v>0</v>
      </c>
      <c r="L291" s="64">
        <f>+SUMIFS('nabati '!AY:AY,'nabati '!$BB:$BB,MTD!$A291)/20</f>
        <v>0</v>
      </c>
      <c r="M291" s="172">
        <f>+SUMIFS('nabati '!$BF:$BF,'nabati '!BI:BI,MTD!$A291)/6</f>
        <v>0</v>
      </c>
      <c r="N291" s="133">
        <f>+SUMIFS('nabati '!$BM:$BM,'nabati '!BP:BP,MTD!$A291)/6</f>
        <v>0</v>
      </c>
      <c r="O291" s="173">
        <f t="shared" si="33"/>
        <v>0</v>
      </c>
      <c r="P291" s="84"/>
      <c r="Q291" s="177"/>
      <c r="R291" s="73"/>
      <c r="U291" s="524"/>
    </row>
    <row r="292" spans="1:21" s="70" customFormat="1" hidden="1" outlineLevel="1">
      <c r="A292" s="58">
        <v>263</v>
      </c>
      <c r="B292" s="167" t="s">
        <v>53</v>
      </c>
      <c r="C292" s="58" t="s">
        <v>358</v>
      </c>
      <c r="D292" s="162" t="s">
        <v>328</v>
      </c>
      <c r="E292" s="64">
        <f>+SUMIFS('nabati '!B:B,'nabati '!$E:$E,MTD!$A292)/6</f>
        <v>1</v>
      </c>
      <c r="F292" s="64">
        <f>+SUMIFS('nabati '!I:I,'nabati '!$L:$L,MTD!$A292)/6</f>
        <v>1</v>
      </c>
      <c r="G292" s="64">
        <f>+SUMIFS('nabati '!P:P,'nabati '!$S:$S,MTD!$A292)/60</f>
        <v>0</v>
      </c>
      <c r="H292" s="64">
        <f>+SUMIFS('nabati '!W:W,'nabati '!$Z:$Z,MTD!$A292)/6</f>
        <v>1</v>
      </c>
      <c r="I292" s="64">
        <f>+SUMIFS('nabati '!AD:AD,'nabati '!$AG:$AG,MTD!$A292)/60</f>
        <v>0</v>
      </c>
      <c r="J292" s="64">
        <f>+SUMIFS('nabati '!AK:AK,'nabati '!$AN:$AN,MTD!$A292)/60</f>
        <v>0</v>
      </c>
      <c r="K292" s="64">
        <f>+SUMIFS('nabati '!AR:AR,'nabati '!$AU:$AU,MTD!$A292)/60</f>
        <v>0</v>
      </c>
      <c r="L292" s="64">
        <f>+SUMIFS('nabati '!AY:AY,'nabati '!$BB:$BB,MTD!$A292)/20</f>
        <v>0</v>
      </c>
      <c r="M292" s="172">
        <f>+SUMIFS('nabati '!$BF:$BF,'nabati '!BI:BI,MTD!$A292)/6</f>
        <v>0</v>
      </c>
      <c r="N292" s="133">
        <f>+SUMIFS('nabati '!$BM:$BM,'nabati '!BP:BP,MTD!$A292)/6</f>
        <v>0</v>
      </c>
      <c r="O292" s="173">
        <f t="shared" si="33"/>
        <v>541.14</v>
      </c>
      <c r="P292" s="84"/>
      <c r="Q292" s="177"/>
      <c r="R292" s="73"/>
      <c r="U292" s="524"/>
    </row>
    <row r="293" spans="1:21" s="70" customFormat="1" hidden="1" outlineLevel="1">
      <c r="A293" s="58">
        <v>272</v>
      </c>
      <c r="B293" s="167" t="s">
        <v>53</v>
      </c>
      <c r="C293" s="58" t="s">
        <v>359</v>
      </c>
      <c r="D293" s="162" t="s">
        <v>328</v>
      </c>
      <c r="E293" s="64">
        <f>+SUMIFS('nabati '!B:B,'nabati '!$E:$E,MTD!$A293)/6</f>
        <v>1</v>
      </c>
      <c r="F293" s="64">
        <f>+SUMIFS('nabati '!I:I,'nabati '!$L:$L,MTD!$A293)/6</f>
        <v>1</v>
      </c>
      <c r="G293" s="64">
        <f>+SUMIFS('nabati '!P:P,'nabati '!$S:$S,MTD!$A293)/60</f>
        <v>1</v>
      </c>
      <c r="H293" s="64">
        <f>+SUMIFS('nabati '!W:W,'nabati '!$Z:$Z,MTD!$A293)/6</f>
        <v>1</v>
      </c>
      <c r="I293" s="64">
        <f>+SUMIFS('nabati '!AD:AD,'nabati '!$AG:$AG,MTD!$A293)/60</f>
        <v>0</v>
      </c>
      <c r="J293" s="64">
        <f>+SUMIFS('nabati '!AK:AK,'nabati '!$AN:$AN,MTD!$A293)/60</f>
        <v>0</v>
      </c>
      <c r="K293" s="64">
        <f>+SUMIFS('nabati '!AR:AR,'nabati '!$AU:$AU,MTD!$A293)/60</f>
        <v>0</v>
      </c>
      <c r="L293" s="64">
        <f>+SUMIFS('nabati '!AY:AY,'nabati '!$BB:$BB,MTD!$A293)/20</f>
        <v>0</v>
      </c>
      <c r="M293" s="172">
        <f>+SUMIFS('nabati '!$BF:$BF,'nabati '!BI:BI,MTD!$A293)/6</f>
        <v>0</v>
      </c>
      <c r="N293" s="133">
        <f>+SUMIFS('nabati '!$BM:$BM,'nabati '!BP:BP,MTD!$A293)/6</f>
        <v>0</v>
      </c>
      <c r="O293" s="173">
        <f t="shared" si="33"/>
        <v>871.14</v>
      </c>
      <c r="P293" s="84"/>
      <c r="Q293" s="177"/>
      <c r="R293" s="73"/>
      <c r="U293" s="524"/>
    </row>
    <row r="294" spans="1:21" s="70" customFormat="1" hidden="1" outlineLevel="1">
      <c r="A294" s="58">
        <v>279</v>
      </c>
      <c r="B294" s="167" t="s">
        <v>53</v>
      </c>
      <c r="C294" s="58" t="s">
        <v>360</v>
      </c>
      <c r="D294" s="162" t="s">
        <v>328</v>
      </c>
      <c r="E294" s="64">
        <f>+SUMIFS('nabati '!B:B,'nabati '!$E:$E,MTD!$A294)/6</f>
        <v>0</v>
      </c>
      <c r="F294" s="64">
        <f>+SUMIFS('nabati '!I:I,'nabati '!$L:$L,MTD!$A294)/6</f>
        <v>0</v>
      </c>
      <c r="G294" s="64">
        <f>+SUMIFS('nabati '!P:P,'nabati '!$S:$S,MTD!$A294)/60</f>
        <v>0</v>
      </c>
      <c r="H294" s="64">
        <f>+SUMIFS('nabati '!W:W,'nabati '!$Z:$Z,MTD!$A294)/6</f>
        <v>0</v>
      </c>
      <c r="I294" s="64">
        <f>+SUMIFS('nabati '!AD:AD,'nabati '!$AG:$AG,MTD!$A294)/60</f>
        <v>0</v>
      </c>
      <c r="J294" s="64">
        <f>+SUMIFS('nabati '!AK:AK,'nabati '!$AN:$AN,MTD!$A294)/60</f>
        <v>0</v>
      </c>
      <c r="K294" s="64">
        <f>+SUMIFS('nabati '!AR:AR,'nabati '!$AU:$AU,MTD!$A294)/60</f>
        <v>0</v>
      </c>
      <c r="L294" s="64">
        <f>+SUMIFS('nabati '!AY:AY,'nabati '!$BB:$BB,MTD!$A294)/20</f>
        <v>0</v>
      </c>
      <c r="M294" s="172">
        <f>+SUMIFS('nabati '!$BF:$BF,'nabati '!BI:BI,MTD!$A294)/6</f>
        <v>0</v>
      </c>
      <c r="N294" s="133">
        <f>+SUMIFS('nabati '!$BM:$BM,'nabati '!BP:BP,MTD!$A294)/6</f>
        <v>0</v>
      </c>
      <c r="O294" s="173">
        <f t="shared" si="33"/>
        <v>0</v>
      </c>
      <c r="P294" s="84"/>
      <c r="Q294" s="177"/>
      <c r="R294" s="73"/>
      <c r="U294" s="524"/>
    </row>
    <row r="295" spans="1:21" s="70" customFormat="1" hidden="1" outlineLevel="1">
      <c r="A295" s="58">
        <v>281</v>
      </c>
      <c r="B295" s="108" t="s">
        <v>53</v>
      </c>
      <c r="C295" s="58" t="s">
        <v>361</v>
      </c>
      <c r="D295" s="162" t="s">
        <v>328</v>
      </c>
      <c r="E295" s="64">
        <f>+SUMIFS('nabati '!B:B,'nabati '!$E:$E,MTD!$A295)/6</f>
        <v>1</v>
      </c>
      <c r="F295" s="64">
        <f>+SUMIFS('nabati '!I:I,'nabati '!$L:$L,MTD!$A295)/6</f>
        <v>3</v>
      </c>
      <c r="G295" s="64">
        <f>+SUMIFS('nabati '!P:P,'nabati '!$S:$S,MTD!$A295)/60</f>
        <v>1</v>
      </c>
      <c r="H295" s="64">
        <f>+SUMIFS('nabati '!W:W,'nabati '!$Z:$Z,MTD!$A295)/6</f>
        <v>0</v>
      </c>
      <c r="I295" s="64">
        <f>+SUMIFS('nabati '!AD:AD,'nabati '!$AG:$AG,MTD!$A295)/60</f>
        <v>0</v>
      </c>
      <c r="J295" s="64">
        <f>+SUMIFS('nabati '!AK:AK,'nabati '!$AN:$AN,MTD!$A295)/60</f>
        <v>0</v>
      </c>
      <c r="K295" s="64">
        <f>+SUMIFS('nabati '!AR:AR,'nabati '!$AU:$AU,MTD!$A295)/60</f>
        <v>0</v>
      </c>
      <c r="L295" s="64">
        <f>+SUMIFS('nabati '!AY:AY,'nabati '!$BB:$BB,MTD!$A295)/20</f>
        <v>1</v>
      </c>
      <c r="M295" s="172">
        <f>+SUMIFS('nabati '!$BF:$BF,'nabati '!BI:BI,MTD!$A295)/6</f>
        <v>0</v>
      </c>
      <c r="N295" s="133">
        <f>+SUMIFS('nabati '!$BM:$BM,'nabati '!BP:BP,MTD!$A295)/6</f>
        <v>0</v>
      </c>
      <c r="O295" s="173">
        <f t="shared" si="33"/>
        <v>1402.22</v>
      </c>
      <c r="P295" s="84"/>
      <c r="Q295" s="177"/>
      <c r="R295" s="73"/>
      <c r="U295" s="524"/>
    </row>
    <row r="296" spans="1:21" s="70" customFormat="1" hidden="1" outlineLevel="1">
      <c r="A296" s="58">
        <v>282</v>
      </c>
      <c r="B296" s="108" t="s">
        <v>53</v>
      </c>
      <c r="C296" s="58" t="s">
        <v>362</v>
      </c>
      <c r="D296" s="162" t="s">
        <v>328</v>
      </c>
      <c r="E296" s="64">
        <f>+SUMIFS('nabati '!B:B,'nabati '!$E:$E,MTD!$A296)/6</f>
        <v>3</v>
      </c>
      <c r="F296" s="64">
        <f>+SUMIFS('nabati '!I:I,'nabati '!$L:$L,MTD!$A296)/6</f>
        <v>1</v>
      </c>
      <c r="G296" s="64">
        <f>+SUMIFS('nabati '!P:P,'nabati '!$S:$S,MTD!$A296)/60</f>
        <v>1</v>
      </c>
      <c r="H296" s="64">
        <f>+SUMIFS('nabati '!W:W,'nabati '!$Z:$Z,MTD!$A296)/6</f>
        <v>1</v>
      </c>
      <c r="I296" s="64">
        <f>+SUMIFS('nabati '!AD:AD,'nabati '!$AG:$AG,MTD!$A296)/60</f>
        <v>0</v>
      </c>
      <c r="J296" s="64">
        <f>+SUMIFS('nabati '!AK:AK,'nabati '!$AN:$AN,MTD!$A296)/60</f>
        <v>0</v>
      </c>
      <c r="K296" s="64">
        <f>+SUMIFS('nabati '!AR:AR,'nabati '!$AU:$AU,MTD!$A296)/60</f>
        <v>0</v>
      </c>
      <c r="L296" s="64">
        <f>+SUMIFS('nabati '!AY:AY,'nabati '!$BB:$BB,MTD!$A296)/20</f>
        <v>1</v>
      </c>
      <c r="M296" s="172">
        <f>+SUMIFS('nabati '!$BF:$BF,'nabati '!BI:BI,MTD!$A296)/6</f>
        <v>0</v>
      </c>
      <c r="N296" s="133">
        <f>+SUMIFS('nabati '!$BM:$BM,'nabati '!BP:BP,MTD!$A296)/6</f>
        <v>0</v>
      </c>
      <c r="O296" s="173">
        <f t="shared" si="33"/>
        <v>1497.14</v>
      </c>
      <c r="P296" s="84"/>
      <c r="Q296" s="177"/>
      <c r="R296" s="73"/>
      <c r="U296" s="524"/>
    </row>
    <row r="297" spans="1:21" s="70" customFormat="1" hidden="1" outlineLevel="1">
      <c r="A297" s="58">
        <v>286</v>
      </c>
      <c r="B297" s="108" t="s">
        <v>53</v>
      </c>
      <c r="C297" s="58" t="s">
        <v>363</v>
      </c>
      <c r="D297" s="162" t="s">
        <v>328</v>
      </c>
      <c r="E297" s="64">
        <f>+SUMIFS('nabati '!B:B,'nabati '!$E:$E,MTD!$A297)/6</f>
        <v>0</v>
      </c>
      <c r="F297" s="64">
        <f>+SUMIFS('nabati '!I:I,'nabati '!$L:$L,MTD!$A297)/6</f>
        <v>0</v>
      </c>
      <c r="G297" s="64">
        <f>+SUMIFS('nabati '!P:P,'nabati '!$S:$S,MTD!$A297)/60</f>
        <v>0</v>
      </c>
      <c r="H297" s="64">
        <f>+SUMIFS('nabati '!W:W,'nabati '!$Z:$Z,MTD!$A297)/6</f>
        <v>0</v>
      </c>
      <c r="I297" s="64">
        <f>+SUMIFS('nabati '!AD:AD,'nabati '!$AG:$AG,MTD!$A297)/60</f>
        <v>0</v>
      </c>
      <c r="J297" s="64">
        <f>+SUMIFS('nabati '!AK:AK,'nabati '!$AN:$AN,MTD!$A297)/60</f>
        <v>0</v>
      </c>
      <c r="K297" s="64">
        <f>+SUMIFS('nabati '!AR:AR,'nabati '!$AU:$AU,MTD!$A297)/60</f>
        <v>0</v>
      </c>
      <c r="L297" s="64">
        <f>+SUMIFS('nabati '!AY:AY,'nabati '!$BB:$BB,MTD!$A297)/20</f>
        <v>0</v>
      </c>
      <c r="M297" s="172">
        <f>+SUMIFS('nabati '!$BF:$BF,'nabati '!BI:BI,MTD!$A297)/6</f>
        <v>0</v>
      </c>
      <c r="N297" s="133">
        <f>+SUMIFS('nabati '!$BM:$BM,'nabati '!BP:BP,MTD!$A297)/6</f>
        <v>0</v>
      </c>
      <c r="O297" s="173">
        <f t="shared" si="33"/>
        <v>0</v>
      </c>
      <c r="P297" s="84"/>
      <c r="Q297" s="177"/>
      <c r="R297" s="73"/>
      <c r="U297" s="524"/>
    </row>
    <row r="298" spans="1:21" s="70" customFormat="1" hidden="1" outlineLevel="1">
      <c r="A298" s="58">
        <v>298</v>
      </c>
      <c r="B298" s="108" t="s">
        <v>53</v>
      </c>
      <c r="C298" s="58" t="s">
        <v>364</v>
      </c>
      <c r="D298" s="162" t="s">
        <v>328</v>
      </c>
      <c r="E298" s="64">
        <f>+SUMIFS('nabati '!B:B,'nabati '!$E:$E,MTD!$A298)/6</f>
        <v>1</v>
      </c>
      <c r="F298" s="64">
        <f>+SUMIFS('nabati '!I:I,'nabati '!$L:$L,MTD!$A298)/6</f>
        <v>0</v>
      </c>
      <c r="G298" s="64">
        <f>+SUMIFS('nabati '!P:P,'nabati '!$S:$S,MTD!$A298)/60</f>
        <v>0</v>
      </c>
      <c r="H298" s="64">
        <f>+SUMIFS('nabati '!W:W,'nabati '!$Z:$Z,MTD!$A298)/6</f>
        <v>0</v>
      </c>
      <c r="I298" s="64">
        <f>+SUMIFS('nabati '!AD:AD,'nabati '!$AG:$AG,MTD!$A298)/60</f>
        <v>0</v>
      </c>
      <c r="J298" s="64">
        <f>+SUMIFS('nabati '!AK:AK,'nabati '!$AN:$AN,MTD!$A298)/60</f>
        <v>0</v>
      </c>
      <c r="K298" s="64">
        <f>+SUMIFS('nabati '!AR:AR,'nabati '!$AU:$AU,MTD!$A298)/60</f>
        <v>0</v>
      </c>
      <c r="L298" s="64">
        <f>+SUMIFS('nabati '!AY:AY,'nabati '!$BB:$BB,MTD!$A298)/20</f>
        <v>0</v>
      </c>
      <c r="M298" s="172">
        <f>+SUMIFS('nabati '!$BF:$BF,'nabati '!BI:BI,MTD!$A298)/6</f>
        <v>0</v>
      </c>
      <c r="N298" s="133">
        <f>+SUMIFS('nabati '!$BM:$BM,'nabati '!BP:BP,MTD!$A298)/6</f>
        <v>0</v>
      </c>
      <c r="O298" s="173">
        <f t="shared" si="33"/>
        <v>126</v>
      </c>
      <c r="P298" s="84"/>
      <c r="Q298" s="177"/>
      <c r="R298" s="73"/>
      <c r="U298" s="524"/>
    </row>
    <row r="299" spans="1:21" s="70" customFormat="1" hidden="1" outlineLevel="1">
      <c r="A299" s="58">
        <v>404</v>
      </c>
      <c r="B299" s="108" t="s">
        <v>53</v>
      </c>
      <c r="C299" s="58" t="s">
        <v>365</v>
      </c>
      <c r="D299" s="162" t="s">
        <v>328</v>
      </c>
      <c r="E299" s="64">
        <f>+SUMIFS('nabati '!B:B,'nabati '!$E:$E,MTD!$A299)/6</f>
        <v>2</v>
      </c>
      <c r="F299" s="64">
        <f>+SUMIFS('nabati '!I:I,'nabati '!$L:$L,MTD!$A299)/6</f>
        <v>2</v>
      </c>
      <c r="G299" s="64">
        <f>+SUMIFS('nabati '!P:P,'nabati '!$S:$S,MTD!$A299)/60</f>
        <v>0</v>
      </c>
      <c r="H299" s="64">
        <f>+SUMIFS('nabati '!W:W,'nabati '!$Z:$Z,MTD!$A299)/6</f>
        <v>0</v>
      </c>
      <c r="I299" s="64">
        <f>+SUMIFS('nabati '!AD:AD,'nabati '!$AG:$AG,MTD!$A299)/60</f>
        <v>0</v>
      </c>
      <c r="J299" s="64">
        <f>+SUMIFS('nabati '!AK:AK,'nabati '!$AN:$AN,MTD!$A299)/60</f>
        <v>0</v>
      </c>
      <c r="K299" s="64">
        <f>+SUMIFS('nabati '!AR:AR,'nabati '!$AU:$AU,MTD!$A299)/60</f>
        <v>0</v>
      </c>
      <c r="L299" s="64">
        <f>+SUMIFS('nabati '!AY:AY,'nabati '!$BB:$BB,MTD!$A299)/20</f>
        <v>0</v>
      </c>
      <c r="M299" s="172">
        <f>+SUMIFS('nabati '!$BF:$BF,'nabati '!BI:BI,MTD!$A299)/6</f>
        <v>0</v>
      </c>
      <c r="N299" s="133">
        <f>+SUMIFS('nabati '!$BM:$BM,'nabati '!BP:BP,MTD!$A299)/6</f>
        <v>0</v>
      </c>
      <c r="O299" s="173">
        <f t="shared" si="33"/>
        <v>633.48</v>
      </c>
      <c r="P299" s="84"/>
      <c r="Q299" s="177"/>
      <c r="R299" s="73"/>
      <c r="U299" s="524"/>
    </row>
    <row r="300" spans="1:21" s="70" customFormat="1" hidden="1" outlineLevel="1">
      <c r="A300" s="58">
        <v>407</v>
      </c>
      <c r="B300" s="108" t="s">
        <v>53</v>
      </c>
      <c r="C300" s="58" t="s">
        <v>366</v>
      </c>
      <c r="D300" s="162" t="s">
        <v>328</v>
      </c>
      <c r="E300" s="64">
        <f>+SUMIFS('nabati '!B:B,'nabati '!$E:$E,MTD!$A300)/6</f>
        <v>0</v>
      </c>
      <c r="F300" s="64">
        <f>+SUMIFS('nabati '!I:I,'nabati '!$L:$L,MTD!$A300)/6</f>
        <v>0</v>
      </c>
      <c r="G300" s="64">
        <f>+SUMIFS('nabati '!P:P,'nabati '!$S:$S,MTD!$A300)/60</f>
        <v>0</v>
      </c>
      <c r="H300" s="64">
        <f>+SUMIFS('nabati '!W:W,'nabati '!$Z:$Z,MTD!$A300)/6</f>
        <v>0</v>
      </c>
      <c r="I300" s="64">
        <f>+SUMIFS('nabati '!AD:AD,'nabati '!$AG:$AG,MTD!$A300)/60</f>
        <v>0</v>
      </c>
      <c r="J300" s="64">
        <f>+SUMIFS('nabati '!AK:AK,'nabati '!$AN:$AN,MTD!$A300)/60</f>
        <v>0</v>
      </c>
      <c r="K300" s="64">
        <f>+SUMIFS('nabati '!AR:AR,'nabati '!$AU:$AU,MTD!$A300)/60</f>
        <v>0</v>
      </c>
      <c r="L300" s="64">
        <f>+SUMIFS('nabati '!AY:AY,'nabati '!$BB:$BB,MTD!$A300)/20</f>
        <v>0</v>
      </c>
      <c r="M300" s="172">
        <f>+SUMIFS('nabati '!$BF:$BF,'nabati '!BI:BI,MTD!$A300)/6</f>
        <v>0</v>
      </c>
      <c r="N300" s="133">
        <f>+SUMIFS('nabati '!$BM:$BM,'nabati '!BP:BP,MTD!$A300)/6</f>
        <v>0</v>
      </c>
      <c r="O300" s="173">
        <f t="shared" si="33"/>
        <v>0</v>
      </c>
      <c r="P300" s="84"/>
      <c r="Q300" s="177"/>
      <c r="R300" s="73"/>
      <c r="U300" s="524"/>
    </row>
    <row r="301" spans="1:21" s="70" customFormat="1" hidden="1" outlineLevel="1">
      <c r="A301" s="58">
        <v>625</v>
      </c>
      <c r="B301" s="108" t="s">
        <v>53</v>
      </c>
      <c r="C301" s="58" t="s">
        <v>367</v>
      </c>
      <c r="D301" s="162" t="s">
        <v>328</v>
      </c>
      <c r="E301" s="64">
        <f>+SUMIFS('nabati '!B:B,'nabati '!$E:$E,MTD!$A301)/6</f>
        <v>2</v>
      </c>
      <c r="F301" s="64">
        <f>+SUMIFS('nabati '!I:I,'nabati '!$L:$L,MTD!$A301)/6</f>
        <v>2</v>
      </c>
      <c r="G301" s="64">
        <f>+SUMIFS('nabati '!P:P,'nabati '!$S:$S,MTD!$A301)/60</f>
        <v>1</v>
      </c>
      <c r="H301" s="64">
        <f>+SUMIFS('nabati '!W:W,'nabati '!$Z:$Z,MTD!$A301)/6</f>
        <v>0</v>
      </c>
      <c r="I301" s="64">
        <f>+SUMIFS('nabati '!AD:AD,'nabati '!$AG:$AG,MTD!$A301)/60</f>
        <v>0</v>
      </c>
      <c r="J301" s="64">
        <f>+SUMIFS('nabati '!AK:AK,'nabati '!$AN:$AN,MTD!$A301)/60</f>
        <v>0</v>
      </c>
      <c r="K301" s="64">
        <f>+SUMIFS('nabati '!AR:AR,'nabati '!$AU:$AU,MTD!$A301)/60</f>
        <v>0</v>
      </c>
      <c r="L301" s="64">
        <f>+SUMIFS('nabati '!AY:AY,'nabati '!$BB:$BB,MTD!$A301)/20</f>
        <v>0</v>
      </c>
      <c r="M301" s="172">
        <f>+SUMIFS('nabati '!$BF:$BF,'nabati '!BI:BI,MTD!$A301)/6</f>
        <v>0</v>
      </c>
      <c r="N301" s="133">
        <f>+SUMIFS('nabati '!$BM:$BM,'nabati '!BP:BP,MTD!$A301)/6</f>
        <v>0</v>
      </c>
      <c r="O301" s="173">
        <f t="shared" si="33"/>
        <v>963.48</v>
      </c>
      <c r="P301" s="84"/>
      <c r="Q301" s="177"/>
      <c r="R301" s="73"/>
      <c r="U301" s="524"/>
    </row>
    <row r="302" spans="1:21" s="70" customFormat="1" hidden="1" outlineLevel="1">
      <c r="A302" s="58">
        <v>626</v>
      </c>
      <c r="B302" s="108" t="s">
        <v>53</v>
      </c>
      <c r="C302" s="58" t="s">
        <v>368</v>
      </c>
      <c r="D302" s="162" t="s">
        <v>328</v>
      </c>
      <c r="E302" s="64">
        <f>+SUMIFS('nabati '!B:B,'nabati '!$E:$E,MTD!$A302)/6</f>
        <v>0</v>
      </c>
      <c r="F302" s="64">
        <f>+SUMIFS('nabati '!I:I,'nabati '!$L:$L,MTD!$A302)/6</f>
        <v>0</v>
      </c>
      <c r="G302" s="64">
        <f>+SUMIFS('nabati '!P:P,'nabati '!$S:$S,MTD!$A302)/60</f>
        <v>0</v>
      </c>
      <c r="H302" s="64">
        <f>+SUMIFS('nabati '!W:W,'nabati '!$Z:$Z,MTD!$A302)/6</f>
        <v>0</v>
      </c>
      <c r="I302" s="64">
        <f>+SUMIFS('nabati '!AD:AD,'nabati '!$AG:$AG,MTD!$A302)/60</f>
        <v>0</v>
      </c>
      <c r="J302" s="64">
        <f>+SUMIFS('nabati '!AK:AK,'nabati '!$AN:$AN,MTD!$A302)/60</f>
        <v>0</v>
      </c>
      <c r="K302" s="64">
        <f>+SUMIFS('nabati '!AR:AR,'nabati '!$AU:$AU,MTD!$A302)/60</f>
        <v>0</v>
      </c>
      <c r="L302" s="64">
        <f>+SUMIFS('nabati '!AY:AY,'nabati '!$BB:$BB,MTD!$A302)/20</f>
        <v>0</v>
      </c>
      <c r="M302" s="172">
        <f>+SUMIFS('nabati '!$BF:$BF,'nabati '!BI:BI,MTD!$A302)/6</f>
        <v>0</v>
      </c>
      <c r="N302" s="133">
        <f>+SUMIFS('nabati '!$BM:$BM,'nabati '!BP:BP,MTD!$A302)/6</f>
        <v>0</v>
      </c>
      <c r="O302" s="173">
        <f t="shared" si="33"/>
        <v>0</v>
      </c>
      <c r="P302" s="84"/>
      <c r="Q302" s="177"/>
      <c r="R302" s="73"/>
      <c r="U302" s="524"/>
    </row>
    <row r="303" spans="1:21" s="70" customFormat="1" hidden="1" outlineLevel="1">
      <c r="A303" s="58">
        <v>632</v>
      </c>
      <c r="B303" s="167" t="s">
        <v>53</v>
      </c>
      <c r="C303" s="58" t="s">
        <v>369</v>
      </c>
      <c r="D303" s="162" t="s">
        <v>328</v>
      </c>
      <c r="E303" s="64">
        <f>+SUMIFS('nabati '!B:B,'nabati '!$E:$E,MTD!$A303)/6</f>
        <v>0</v>
      </c>
      <c r="F303" s="64">
        <f>+SUMIFS('nabati '!I:I,'nabati '!$L:$L,MTD!$A303)/6</f>
        <v>2</v>
      </c>
      <c r="G303" s="64">
        <f>+SUMIFS('nabati '!P:P,'nabati '!$S:$S,MTD!$A303)/60</f>
        <v>1</v>
      </c>
      <c r="H303" s="64">
        <f>+SUMIFS('nabati '!W:W,'nabati '!$Z:$Z,MTD!$A303)/6</f>
        <v>0</v>
      </c>
      <c r="I303" s="64">
        <f>+SUMIFS('nabati '!AD:AD,'nabati '!$AG:$AG,MTD!$A303)/60</f>
        <v>0</v>
      </c>
      <c r="J303" s="64">
        <f>+SUMIFS('nabati '!AK:AK,'nabati '!$AN:$AN,MTD!$A303)/60</f>
        <v>0</v>
      </c>
      <c r="K303" s="64">
        <f>+SUMIFS('nabati '!AR:AR,'nabati '!$AU:$AU,MTD!$A303)/60</f>
        <v>0</v>
      </c>
      <c r="L303" s="64">
        <f>+SUMIFS('nabati '!AY:AY,'nabati '!$BB:$BB,MTD!$A303)/20</f>
        <v>0</v>
      </c>
      <c r="M303" s="172">
        <f>+SUMIFS('nabati '!$BF:$BF,'nabati '!BI:BI,MTD!$A303)/6</f>
        <v>0</v>
      </c>
      <c r="N303" s="133">
        <f>+SUMIFS('nabati '!$BM:$BM,'nabati '!BP:BP,MTD!$A303)/6</f>
        <v>0</v>
      </c>
      <c r="O303" s="173">
        <f>+SUMPRODUCT($E$1:$N$1,E303:N303)</f>
        <v>711.48</v>
      </c>
      <c r="P303" s="84"/>
      <c r="Q303" s="177"/>
      <c r="R303" s="73"/>
      <c r="U303" s="524"/>
    </row>
    <row r="304" spans="1:21" s="70" customFormat="1" hidden="1" outlineLevel="1">
      <c r="A304" s="58">
        <v>638</v>
      </c>
      <c r="B304" s="167" t="s">
        <v>53</v>
      </c>
      <c r="C304" s="58" t="s">
        <v>370</v>
      </c>
      <c r="D304" s="162" t="s">
        <v>328</v>
      </c>
      <c r="E304" s="172">
        <f>+SUMIFS('nabati '!B:B,'nabati '!$E:$E,MTD!$A304)/6</f>
        <v>0</v>
      </c>
      <c r="F304" s="172">
        <f>+SUMIFS('nabati '!I:I,'nabati '!$L:$L,MTD!$A304)/6</f>
        <v>2</v>
      </c>
      <c r="G304" s="172">
        <f>+SUMIFS('nabati '!P:P,'nabati '!$S:$S,MTD!$A304)/60</f>
        <v>0</v>
      </c>
      <c r="H304" s="172">
        <f>+SUMIFS('nabati '!W:W,'nabati '!$Z:$Z,MTD!$A304)/6</f>
        <v>0</v>
      </c>
      <c r="I304" s="172">
        <f>+SUMIFS('nabati '!AD:AD,'nabati '!$AG:$AG,MTD!$A304)/60</f>
        <v>0</v>
      </c>
      <c r="J304" s="172">
        <f>+SUMIFS('nabati '!AK:AK,'nabati '!$AN:$AN,MTD!$A304)/60</f>
        <v>0</v>
      </c>
      <c r="K304" s="172">
        <f>+SUMIFS('nabati '!AR:AR,'nabati '!$AU:$AU,MTD!$A304)/60</f>
        <v>0</v>
      </c>
      <c r="L304" s="172">
        <f>+SUMIFS('nabati '!AY:AY,'nabati '!$BB:$BB,MTD!$A304)/20</f>
        <v>0</v>
      </c>
      <c r="M304" s="172">
        <f>+SUMIFS('nabati '!$BF:$BF,'nabati '!BI:BI,MTD!$A304)/6</f>
        <v>0</v>
      </c>
      <c r="N304" s="133">
        <f>+SUMIFS('nabati '!$BM:$BM,'nabati '!BP:BP,MTD!$A304)/6</f>
        <v>0</v>
      </c>
      <c r="O304" s="173">
        <f>+SUMPRODUCT($E$1:$N$1,E304:N304)</f>
        <v>381.48</v>
      </c>
      <c r="P304" s="84"/>
      <c r="Q304" s="177"/>
      <c r="R304" s="73"/>
      <c r="U304" s="524"/>
    </row>
    <row r="305" spans="1:21" s="70" customFormat="1" hidden="1" outlineLevel="1">
      <c r="A305" s="58">
        <v>647</v>
      </c>
      <c r="B305" s="167" t="s">
        <v>53</v>
      </c>
      <c r="C305" s="58" t="s">
        <v>371</v>
      </c>
      <c r="D305" s="162" t="s">
        <v>328</v>
      </c>
      <c r="E305" s="64">
        <f>+SUMIFS('nabati '!B:B,'nabati '!$E:$E,MTD!$A305)/6</f>
        <v>0</v>
      </c>
      <c r="F305" s="64">
        <f>+SUMIFS('nabati '!I:I,'nabati '!$L:$L,MTD!$A305)/6</f>
        <v>0</v>
      </c>
      <c r="G305" s="64">
        <f>+SUMIFS('nabati '!P:P,'nabati '!$S:$S,MTD!$A305)/60</f>
        <v>0</v>
      </c>
      <c r="H305" s="64">
        <f>+SUMIFS('nabati '!W:W,'nabati '!$Z:$Z,MTD!$A305)/6</f>
        <v>0</v>
      </c>
      <c r="I305" s="64">
        <f>+SUMIFS('nabati '!AD:AD,'nabati '!$AG:$AG,MTD!$A305)/60</f>
        <v>0</v>
      </c>
      <c r="J305" s="64">
        <f>+SUMIFS('nabati '!AK:AK,'nabati '!$AN:$AN,MTD!$A305)/60</f>
        <v>0</v>
      </c>
      <c r="K305" s="64">
        <f>+SUMIFS('nabati '!AR:AR,'nabati '!$AU:$AU,MTD!$A305)/60</f>
        <v>0</v>
      </c>
      <c r="L305" s="64">
        <f>+SUMIFS('nabati '!AY:AY,'nabati '!$BB:$BB,MTD!$A305)/20</f>
        <v>0</v>
      </c>
      <c r="M305" s="172">
        <f>+SUMIFS('nabati '!$BF:$BF,'nabati '!BI:BI,MTD!$A305)/6</f>
        <v>0</v>
      </c>
      <c r="N305" s="133">
        <f>+SUMIFS('nabati '!$BM:$BM,'nabati '!BP:BP,MTD!$A305)/6</f>
        <v>0</v>
      </c>
      <c r="O305" s="173">
        <f>+SUMPRODUCT($E$1:$N$1,E305:N305)</f>
        <v>0</v>
      </c>
      <c r="P305" s="84"/>
      <c r="Q305" s="177"/>
      <c r="R305" s="73"/>
      <c r="U305" s="524"/>
    </row>
    <row r="306" spans="1:21" s="70" customFormat="1" hidden="1" outlineLevel="1">
      <c r="A306" s="58">
        <v>657</v>
      </c>
      <c r="B306" s="167" t="s">
        <v>53</v>
      </c>
      <c r="C306" s="58" t="s">
        <v>372</v>
      </c>
      <c r="D306" s="162" t="s">
        <v>328</v>
      </c>
      <c r="E306" s="64">
        <f>+SUMIFS('nabati '!B:B,'nabati '!$E:$E,MTD!$A306)/6</f>
        <v>0</v>
      </c>
      <c r="F306" s="64">
        <f>+SUMIFS('nabati '!I:I,'nabati '!$L:$L,MTD!$A306)/6</f>
        <v>0</v>
      </c>
      <c r="G306" s="64">
        <f>+SUMIFS('nabati '!P:P,'nabati '!$S:$S,MTD!$A306)/60</f>
        <v>0</v>
      </c>
      <c r="H306" s="64">
        <f>+SUMIFS('nabati '!W:W,'nabati '!$Z:$Z,MTD!$A306)/6</f>
        <v>0</v>
      </c>
      <c r="I306" s="64">
        <f>+SUMIFS('nabati '!AD:AD,'nabati '!$AG:$AG,MTD!$A306)/60</f>
        <v>0</v>
      </c>
      <c r="J306" s="64">
        <f>+SUMIFS('nabati '!AK:AK,'nabati '!$AN:$AN,MTD!$A306)/60</f>
        <v>0</v>
      </c>
      <c r="K306" s="64">
        <f>+SUMIFS('nabati '!AR:AR,'nabati '!$AU:$AU,MTD!$A306)/60</f>
        <v>0</v>
      </c>
      <c r="L306" s="64">
        <f>+SUMIFS('nabati '!AY:AY,'nabati '!$BB:$BB,MTD!$A306)/20</f>
        <v>0</v>
      </c>
      <c r="M306" s="172">
        <f>+SUMIFS('nabati '!$BF:$BF,'nabati '!BI:BI,MTD!$A306)/6</f>
        <v>0</v>
      </c>
      <c r="N306" s="133">
        <f>+SUMIFS('nabati '!$BM:$BM,'nabati '!BP:BP,MTD!$A306)/6</f>
        <v>0</v>
      </c>
      <c r="O306" s="173">
        <f>+SUMPRODUCT($E$1:$N$1,E306:N306)</f>
        <v>0</v>
      </c>
      <c r="P306" s="84"/>
      <c r="Q306" s="177"/>
      <c r="R306" s="73"/>
      <c r="U306" s="524"/>
    </row>
    <row r="307" spans="1:21" s="70" customFormat="1" hidden="1" outlineLevel="1">
      <c r="A307" s="58">
        <v>669</v>
      </c>
      <c r="B307" s="167" t="s">
        <v>53</v>
      </c>
      <c r="C307" s="58" t="s">
        <v>373</v>
      </c>
      <c r="D307" s="162" t="s">
        <v>328</v>
      </c>
      <c r="E307" s="64">
        <f>+SUMIFS('nabati '!B:B,'nabati '!$E:$E,MTD!$A307)/6</f>
        <v>0</v>
      </c>
      <c r="F307" s="64">
        <f>+SUMIFS('nabati '!I:I,'nabati '!$L:$L,MTD!$A307)/6</f>
        <v>0</v>
      </c>
      <c r="G307" s="64">
        <f>+SUMIFS('nabati '!P:P,'nabati '!$S:$S,MTD!$A307)/60</f>
        <v>1</v>
      </c>
      <c r="H307" s="64">
        <f>+SUMIFS('nabati '!W:W,'nabati '!$Z:$Z,MTD!$A307)/6</f>
        <v>1</v>
      </c>
      <c r="I307" s="64">
        <f>+SUMIFS('nabati '!AD:AD,'nabati '!$AG:$AG,MTD!$A307)/60</f>
        <v>0</v>
      </c>
      <c r="J307" s="64">
        <f>+SUMIFS('nabati '!AK:AK,'nabati '!$AN:$AN,MTD!$A307)/60</f>
        <v>0</v>
      </c>
      <c r="K307" s="64">
        <f>+SUMIFS('nabati '!AR:AR,'nabati '!$AU:$AU,MTD!$A307)/60</f>
        <v>0</v>
      </c>
      <c r="L307" s="64">
        <f>+SUMIFS('nabati '!AY:AY,'nabati '!$BB:$BB,MTD!$A307)/20</f>
        <v>0</v>
      </c>
      <c r="M307" s="172">
        <f>+SUMIFS('nabati '!$BF:$BF,'nabati '!BI:BI,MTD!$A307)/6</f>
        <v>0</v>
      </c>
      <c r="N307" s="133">
        <f>+SUMIFS('nabati '!$BM:$BM,'nabati '!BP:BP,MTD!$A307)/6</f>
        <v>0</v>
      </c>
      <c r="O307" s="173">
        <f>+SUMPRODUCT($E$1:$N$1,E307:N307)</f>
        <v>554.4</v>
      </c>
      <c r="P307" s="84"/>
      <c r="Q307" s="177"/>
      <c r="R307" s="73"/>
      <c r="U307" s="524"/>
    </row>
    <row r="308" spans="1:21" s="70" customFormat="1" hidden="1" outlineLevel="1">
      <c r="A308" s="58">
        <v>690</v>
      </c>
      <c r="B308" s="108" t="s">
        <v>53</v>
      </c>
      <c r="C308" s="58" t="s">
        <v>374</v>
      </c>
      <c r="D308" s="162" t="s">
        <v>328</v>
      </c>
      <c r="E308" s="64">
        <f>+SUMIFS('nabati '!B:B,'nabati '!$E:$E,MTD!$A308)/6</f>
        <v>0</v>
      </c>
      <c r="F308" s="64">
        <f>+SUMIFS('nabati '!I:I,'nabati '!$L:$L,MTD!$A308)/6</f>
        <v>0</v>
      </c>
      <c r="G308" s="64">
        <f>+SUMIFS('nabati '!P:P,'nabati '!$S:$S,MTD!$A308)/60</f>
        <v>0</v>
      </c>
      <c r="H308" s="64">
        <f>+SUMIFS('nabati '!W:W,'nabati '!$Z:$Z,MTD!$A308)/6</f>
        <v>0</v>
      </c>
      <c r="I308" s="64">
        <f>+SUMIFS('nabati '!AD:AD,'nabati '!$AG:$AG,MTD!$A308)/60</f>
        <v>0</v>
      </c>
      <c r="J308" s="64">
        <f>+SUMIFS('nabati '!AK:AK,'nabati '!$AN:$AN,MTD!$A308)/60</f>
        <v>0</v>
      </c>
      <c r="K308" s="64">
        <f>+SUMIFS('nabati '!AR:AR,'nabati '!$AU:$AU,MTD!$A308)/60</f>
        <v>0</v>
      </c>
      <c r="L308" s="64">
        <f>+SUMIFS('nabati '!AY:AY,'nabati '!$BB:$BB,MTD!$A308)/20</f>
        <v>0</v>
      </c>
      <c r="M308" s="172">
        <f>+SUMIFS('nabati '!$BF:$BF,'nabati '!BI:BI,MTD!$A308)/6</f>
        <v>0</v>
      </c>
      <c r="N308" s="133">
        <f>+SUMIFS('nabati '!$BM:$BM,'nabati '!BP:BP,MTD!$A308)/6</f>
        <v>0</v>
      </c>
      <c r="O308" s="173">
        <f t="shared" ref="O308:O327" si="34">+SUMPRODUCT($E$1:$N$1,E308:N308)</f>
        <v>0</v>
      </c>
      <c r="P308" s="84"/>
      <c r="Q308" s="177"/>
      <c r="R308" s="73"/>
      <c r="U308" s="524"/>
    </row>
    <row r="309" spans="1:21" s="70" customFormat="1" hidden="1" outlineLevel="1">
      <c r="A309" s="58">
        <v>691</v>
      </c>
      <c r="B309" s="108" t="s">
        <v>53</v>
      </c>
      <c r="C309" s="58" t="s">
        <v>375</v>
      </c>
      <c r="D309" s="162" t="s">
        <v>328</v>
      </c>
      <c r="E309" s="64">
        <f>+SUMIFS('nabati '!B:B,'nabati '!$E:$E,MTD!$A309)/6</f>
        <v>5</v>
      </c>
      <c r="F309" s="64">
        <f>+SUMIFS('nabati '!I:I,'nabati '!$L:$L,MTD!$A309)/6</f>
        <v>1</v>
      </c>
      <c r="G309" s="64">
        <f>+SUMIFS('nabati '!P:P,'nabati '!$S:$S,MTD!$A309)/60</f>
        <v>1</v>
      </c>
      <c r="H309" s="64">
        <f>+SUMIFS('nabati '!W:W,'nabati '!$Z:$Z,MTD!$A309)/6</f>
        <v>1</v>
      </c>
      <c r="I309" s="64">
        <f>+SUMIFS('nabati '!AD:AD,'nabati '!$AG:$AG,MTD!$A309)/60</f>
        <v>0</v>
      </c>
      <c r="J309" s="64">
        <f>+SUMIFS('nabati '!AK:AK,'nabati '!$AN:$AN,MTD!$A309)/60</f>
        <v>0</v>
      </c>
      <c r="K309" s="64">
        <f>+SUMIFS('nabati '!AR:AR,'nabati '!$AU:$AU,MTD!$A309)/60</f>
        <v>0</v>
      </c>
      <c r="L309" s="64">
        <f>+SUMIFS('nabati '!AY:AY,'nabati '!$BB:$BB,MTD!$A309)/20</f>
        <v>0</v>
      </c>
      <c r="M309" s="172">
        <f>+SUMIFS('nabati '!$BF:$BF,'nabati '!BI:BI,MTD!$A309)/6</f>
        <v>0</v>
      </c>
      <c r="N309" s="133">
        <f>+SUMIFS('nabati '!$BM:$BM,'nabati '!BP:BP,MTD!$A309)/6</f>
        <v>0</v>
      </c>
      <c r="O309" s="173">
        <f t="shared" si="34"/>
        <v>1375.14</v>
      </c>
      <c r="P309" s="84"/>
      <c r="Q309" s="177"/>
      <c r="R309" s="73"/>
      <c r="U309" s="524"/>
    </row>
    <row r="310" spans="1:21" s="70" customFormat="1" hidden="1" outlineLevel="1">
      <c r="A310" s="58">
        <v>696</v>
      </c>
      <c r="B310" s="108" t="s">
        <v>53</v>
      </c>
      <c r="C310" s="58" t="s">
        <v>376</v>
      </c>
      <c r="D310" s="162" t="s">
        <v>328</v>
      </c>
      <c r="E310" s="64">
        <f>+SUMIFS('nabati '!B:B,'nabati '!$E:$E,MTD!$A310)/6</f>
        <v>0</v>
      </c>
      <c r="F310" s="64">
        <f>+SUMIFS('nabati '!I:I,'nabati '!$L:$L,MTD!$A310)/6</f>
        <v>0</v>
      </c>
      <c r="G310" s="64">
        <f>+SUMIFS('nabati '!P:P,'nabati '!$S:$S,MTD!$A310)/60</f>
        <v>0</v>
      </c>
      <c r="H310" s="64">
        <f>+SUMIFS('nabati '!W:W,'nabati '!$Z:$Z,MTD!$A310)/6</f>
        <v>0</v>
      </c>
      <c r="I310" s="64">
        <f>+SUMIFS('nabati '!AD:AD,'nabati '!$AG:$AG,MTD!$A310)/60</f>
        <v>0</v>
      </c>
      <c r="J310" s="64">
        <f>+SUMIFS('nabati '!AK:AK,'nabati '!$AN:$AN,MTD!$A310)/60</f>
        <v>0</v>
      </c>
      <c r="K310" s="64">
        <f>+SUMIFS('nabati '!AR:AR,'nabati '!$AU:$AU,MTD!$A310)/60</f>
        <v>0</v>
      </c>
      <c r="L310" s="64">
        <f>+SUMIFS('nabati '!AY:AY,'nabati '!$BB:$BB,MTD!$A310)/20</f>
        <v>0</v>
      </c>
      <c r="M310" s="172">
        <f>+SUMIFS('nabati '!$BF:$BF,'nabati '!BI:BI,MTD!$A310)/6</f>
        <v>0</v>
      </c>
      <c r="N310" s="133">
        <f>+SUMIFS('nabati '!$BM:$BM,'nabati '!BP:BP,MTD!$A310)/6</f>
        <v>0</v>
      </c>
      <c r="O310" s="173">
        <f t="shared" si="34"/>
        <v>0</v>
      </c>
      <c r="P310" s="84"/>
      <c r="Q310" s="177"/>
      <c r="R310" s="73"/>
      <c r="U310" s="524"/>
    </row>
    <row r="311" spans="1:21" s="70" customFormat="1" hidden="1" outlineLevel="1">
      <c r="A311" s="58">
        <v>2002</v>
      </c>
      <c r="B311" s="108" t="s">
        <v>53</v>
      </c>
      <c r="C311" s="58" t="s">
        <v>377</v>
      </c>
      <c r="D311" s="162" t="s">
        <v>328</v>
      </c>
      <c r="E311" s="64">
        <f>+SUMIFS('nabati '!B:B,'nabati '!$E:$E,MTD!$A311)/6</f>
        <v>1</v>
      </c>
      <c r="F311" s="64">
        <f>+SUMIFS('nabati '!I:I,'nabati '!$L:$L,MTD!$A311)/6</f>
        <v>1</v>
      </c>
      <c r="G311" s="64">
        <f>+SUMIFS('nabati '!P:P,'nabati '!$S:$S,MTD!$A311)/60</f>
        <v>0</v>
      </c>
      <c r="H311" s="64">
        <f>+SUMIFS('nabati '!W:W,'nabati '!$Z:$Z,MTD!$A311)/6</f>
        <v>1</v>
      </c>
      <c r="I311" s="64">
        <f>+SUMIFS('nabati '!AD:AD,'nabati '!$AG:$AG,MTD!$A311)/60</f>
        <v>0</v>
      </c>
      <c r="J311" s="64">
        <f>+SUMIFS('nabati '!AK:AK,'nabati '!$AN:$AN,MTD!$A311)/60</f>
        <v>0</v>
      </c>
      <c r="K311" s="64">
        <f>+SUMIFS('nabati '!AR:AR,'nabati '!$AU:$AU,MTD!$A311)/60</f>
        <v>0</v>
      </c>
      <c r="L311" s="64">
        <f>+SUMIFS('nabati '!AY:AY,'nabati '!$BB:$BB,MTD!$A311)/20</f>
        <v>0</v>
      </c>
      <c r="M311" s="172">
        <f>+SUMIFS('nabati '!$BF:$BF,'nabati '!BI:BI,MTD!$A311)/6</f>
        <v>0</v>
      </c>
      <c r="N311" s="133">
        <f>+SUMIFS('nabati '!$BM:$BM,'nabati '!BP:BP,MTD!$A311)/6</f>
        <v>0</v>
      </c>
      <c r="O311" s="173">
        <f t="shared" si="34"/>
        <v>541.14</v>
      </c>
      <c r="P311" s="84"/>
      <c r="Q311" s="177"/>
      <c r="R311" s="73"/>
      <c r="U311" s="524"/>
    </row>
    <row r="312" spans="1:21" s="70" customFormat="1" hidden="1" outlineLevel="1">
      <c r="A312" s="58">
        <v>2004</v>
      </c>
      <c r="B312" s="108" t="s">
        <v>53</v>
      </c>
      <c r="C312" s="58" t="s">
        <v>365</v>
      </c>
      <c r="D312" s="162" t="s">
        <v>328</v>
      </c>
      <c r="E312" s="64">
        <f>+SUMIFS('nabati '!B:B,'nabati '!$E:$E,MTD!$A312)/6</f>
        <v>0</v>
      </c>
      <c r="F312" s="64">
        <f>+SUMIFS('nabati '!I:I,'nabati '!$L:$L,MTD!$A312)/6</f>
        <v>0</v>
      </c>
      <c r="G312" s="64">
        <f>+SUMIFS('nabati '!P:P,'nabati '!$S:$S,MTD!$A312)/60</f>
        <v>0</v>
      </c>
      <c r="H312" s="64">
        <f>+SUMIFS('nabati '!W:W,'nabati '!$Z:$Z,MTD!$A312)/6</f>
        <v>0</v>
      </c>
      <c r="I312" s="64">
        <f>+SUMIFS('nabati '!AD:AD,'nabati '!$AG:$AG,MTD!$A312)/60</f>
        <v>0</v>
      </c>
      <c r="J312" s="64">
        <f>+SUMIFS('nabati '!AK:AK,'nabati '!$AN:$AN,MTD!$A312)/60</f>
        <v>0</v>
      </c>
      <c r="K312" s="64">
        <f>+SUMIFS('nabati '!AR:AR,'nabati '!$AU:$AU,MTD!$A312)/60</f>
        <v>0</v>
      </c>
      <c r="L312" s="64">
        <f>+SUMIFS('nabati '!AY:AY,'nabati '!$BB:$BB,MTD!$A312)/20</f>
        <v>0</v>
      </c>
      <c r="M312" s="172">
        <f>+SUMIFS('nabati '!$BF:$BF,'nabati '!BI:BI,MTD!$A312)/6</f>
        <v>0</v>
      </c>
      <c r="N312" s="133">
        <f>+SUMIFS('nabati '!$BM:$BM,'nabati '!BP:BP,MTD!$A312)/6</f>
        <v>0</v>
      </c>
      <c r="O312" s="173">
        <f t="shared" si="34"/>
        <v>0</v>
      </c>
      <c r="P312" s="84"/>
      <c r="Q312" s="177"/>
      <c r="R312" s="73"/>
      <c r="U312" s="524"/>
    </row>
    <row r="313" spans="1:21" s="70" customFormat="1" hidden="1" outlineLevel="1">
      <c r="A313" s="58">
        <v>2007</v>
      </c>
      <c r="B313" s="108" t="s">
        <v>53</v>
      </c>
      <c r="C313" s="58" t="s">
        <v>378</v>
      </c>
      <c r="D313" s="162" t="s">
        <v>328</v>
      </c>
      <c r="E313" s="64">
        <f>+SUMIFS('nabati '!B:B,'nabati '!$E:$E,MTD!$A313)/6</f>
        <v>3</v>
      </c>
      <c r="F313" s="64">
        <f>+SUMIFS('nabati '!I:I,'nabati '!$L:$L,MTD!$A313)/6</f>
        <v>2</v>
      </c>
      <c r="G313" s="64">
        <f>+SUMIFS('nabati '!P:P,'nabati '!$S:$S,MTD!$A313)/60</f>
        <v>0</v>
      </c>
      <c r="H313" s="64">
        <f>+SUMIFS('nabati '!W:W,'nabati '!$Z:$Z,MTD!$A313)/6</f>
        <v>0</v>
      </c>
      <c r="I313" s="64">
        <f>+SUMIFS('nabati '!AD:AD,'nabati '!$AG:$AG,MTD!$A313)/60</f>
        <v>0</v>
      </c>
      <c r="J313" s="64">
        <f>+SUMIFS('nabati '!AK:AK,'nabati '!$AN:$AN,MTD!$A313)/60</f>
        <v>0</v>
      </c>
      <c r="K313" s="64">
        <f>+SUMIFS('nabati '!AR:AR,'nabati '!$AU:$AU,MTD!$A313)/60</f>
        <v>0</v>
      </c>
      <c r="L313" s="64">
        <f>+SUMIFS('nabati '!AY:AY,'nabati '!$BB:$BB,MTD!$A313)/20</f>
        <v>0</v>
      </c>
      <c r="M313" s="172">
        <f>+SUMIFS('nabati '!$BF:$BF,'nabati '!BI:BI,MTD!$A313)/6</f>
        <v>0</v>
      </c>
      <c r="N313" s="133">
        <f>+SUMIFS('nabati '!$BM:$BM,'nabati '!BP:BP,MTD!$A313)/6</f>
        <v>0</v>
      </c>
      <c r="O313" s="173">
        <f t="shared" si="34"/>
        <v>759.48</v>
      </c>
      <c r="P313" s="84"/>
      <c r="Q313" s="177"/>
      <c r="R313" s="73"/>
      <c r="U313" s="524"/>
    </row>
    <row r="314" spans="1:21" s="70" customFormat="1" hidden="1" outlineLevel="1">
      <c r="A314" s="58">
        <v>2008</v>
      </c>
      <c r="B314" s="108" t="s">
        <v>53</v>
      </c>
      <c r="C314" s="58" t="s">
        <v>379</v>
      </c>
      <c r="D314" s="162" t="s">
        <v>328</v>
      </c>
      <c r="E314" s="64">
        <f>+SUMIFS('nabati '!B:B,'nabati '!$E:$E,MTD!$A314)/6</f>
        <v>2</v>
      </c>
      <c r="F314" s="64">
        <f>+SUMIFS('nabati '!I:I,'nabati '!$L:$L,MTD!$A314)/6</f>
        <v>1</v>
      </c>
      <c r="G314" s="64">
        <f>+SUMIFS('nabati '!P:P,'nabati '!$S:$S,MTD!$A314)/60</f>
        <v>1</v>
      </c>
      <c r="H314" s="64">
        <f>+SUMIFS('nabati '!W:W,'nabati '!$Z:$Z,MTD!$A314)/6</f>
        <v>0</v>
      </c>
      <c r="I314" s="64">
        <f>+SUMIFS('nabati '!AD:AD,'nabati '!$AG:$AG,MTD!$A314)/60</f>
        <v>0</v>
      </c>
      <c r="J314" s="64">
        <f>+SUMIFS('nabati '!AK:AK,'nabati '!$AN:$AN,MTD!$A314)/60</f>
        <v>0</v>
      </c>
      <c r="K314" s="64">
        <f>+SUMIFS('nabati '!AR:AR,'nabati '!$AU:$AU,MTD!$A314)/60</f>
        <v>0</v>
      </c>
      <c r="L314" s="64">
        <f>+SUMIFS('nabati '!AY:AY,'nabati '!$BB:$BB,MTD!$A314)/20</f>
        <v>1</v>
      </c>
      <c r="M314" s="172">
        <f>+SUMIFS('nabati '!$BF:$BF,'nabati '!BI:BI,MTD!$A314)/6</f>
        <v>0</v>
      </c>
      <c r="N314" s="133">
        <f>+SUMIFS('nabati '!$BM:$BM,'nabati '!BP:BP,MTD!$A314)/6</f>
        <v>0</v>
      </c>
      <c r="O314" s="173">
        <f t="shared" si="34"/>
        <v>1146.74</v>
      </c>
      <c r="P314" s="84"/>
      <c r="Q314" s="177"/>
      <c r="R314" s="73"/>
      <c r="U314" s="524"/>
    </row>
    <row r="315" spans="1:21" s="70" customFormat="1" hidden="1" outlineLevel="1">
      <c r="A315" s="58">
        <v>2011</v>
      </c>
      <c r="B315" s="115" t="s">
        <v>53</v>
      </c>
      <c r="C315" s="58" t="s">
        <v>380</v>
      </c>
      <c r="D315" s="162" t="s">
        <v>328</v>
      </c>
      <c r="E315" s="172">
        <f>+SUMIFS('nabati '!B:B,'nabati '!$E:$E,MTD!$A315)/6</f>
        <v>0</v>
      </c>
      <c r="F315" s="172">
        <f>+SUMIFS('nabati '!I:I,'nabati '!$L:$L,MTD!$A315)/6</f>
        <v>0</v>
      </c>
      <c r="G315" s="172">
        <f>+SUMIFS('nabati '!P:P,'nabati '!$S:$S,MTD!$A315)/60</f>
        <v>0</v>
      </c>
      <c r="H315" s="172">
        <f>+SUMIFS('nabati '!W:W,'nabati '!$Z:$Z,MTD!$A315)/6</f>
        <v>0</v>
      </c>
      <c r="I315" s="172">
        <f>+SUMIFS('nabati '!AD:AD,'nabati '!$AG:$AG,MTD!$A315)/60</f>
        <v>0</v>
      </c>
      <c r="J315" s="172">
        <f>+SUMIFS('nabati '!AK:AK,'nabati '!$AN:$AN,MTD!$A315)/60</f>
        <v>0</v>
      </c>
      <c r="K315" s="172">
        <f>+SUMIFS('nabati '!AR:AR,'nabati '!$AU:$AU,MTD!$A315)/60</f>
        <v>0</v>
      </c>
      <c r="L315" s="172">
        <f>+SUMIFS('nabati '!AY:AY,'nabati '!$BB:$BB,MTD!$A315)/20</f>
        <v>0</v>
      </c>
      <c r="M315" s="172">
        <f>+SUMIFS('nabati '!$BF:$BF,'nabati '!BI:BI,MTD!$A315)/6</f>
        <v>0</v>
      </c>
      <c r="N315" s="114">
        <f>+SUMIFS('nabati '!$BM:$BM,'nabati '!BP:BP,MTD!$A315)/6</f>
        <v>0</v>
      </c>
      <c r="O315" s="202">
        <f t="shared" si="34"/>
        <v>0</v>
      </c>
      <c r="P315" s="84"/>
      <c r="Q315" s="177"/>
      <c r="R315" s="73"/>
      <c r="U315" s="524"/>
    </row>
    <row r="316" spans="1:21" s="70" customFormat="1" hidden="1" outlineLevel="1">
      <c r="A316" s="58">
        <v>2018</v>
      </c>
      <c r="B316" s="108" t="s">
        <v>53</v>
      </c>
      <c r="C316" s="58" t="s">
        <v>381</v>
      </c>
      <c r="D316" s="162" t="s">
        <v>328</v>
      </c>
      <c r="E316" s="64">
        <f>+SUMIFS('nabati '!B:B,'nabati '!$E:$E,MTD!$A316)/6</f>
        <v>1</v>
      </c>
      <c r="F316" s="64">
        <f>+SUMIFS('nabati '!I:I,'nabati '!$L:$L,MTD!$A316)/6</f>
        <v>0</v>
      </c>
      <c r="G316" s="64">
        <f>+SUMIFS('nabati '!P:P,'nabati '!$S:$S,MTD!$A316)/60</f>
        <v>0</v>
      </c>
      <c r="H316" s="64">
        <f>+SUMIFS('nabati '!W:W,'nabati '!$Z:$Z,MTD!$A316)/6</f>
        <v>1</v>
      </c>
      <c r="I316" s="64">
        <f>+SUMIFS('nabati '!AD:AD,'nabati '!$AG:$AG,MTD!$A316)/60</f>
        <v>0</v>
      </c>
      <c r="J316" s="64">
        <f>+SUMIFS('nabati '!AK:AK,'nabati '!$AN:$AN,MTD!$A316)/60</f>
        <v>0</v>
      </c>
      <c r="K316" s="64">
        <f>+SUMIFS('nabati '!AR:AR,'nabati '!$AU:$AU,MTD!$A316)/60</f>
        <v>0</v>
      </c>
      <c r="L316" s="64">
        <f>+SUMIFS('nabati '!AY:AY,'nabati '!$BB:$BB,MTD!$A316)/20</f>
        <v>0</v>
      </c>
      <c r="M316" s="172">
        <f>+SUMIFS('nabati '!$BF:$BF,'nabati '!BI:BI,MTD!$A316)/6</f>
        <v>0</v>
      </c>
      <c r="N316" s="133">
        <f>+SUMIFS('nabati '!$BM:$BM,'nabati '!BP:BP,MTD!$A316)/6</f>
        <v>0</v>
      </c>
      <c r="O316" s="173">
        <f t="shared" si="34"/>
        <v>350.4</v>
      </c>
      <c r="P316" s="84"/>
      <c r="Q316" s="177"/>
      <c r="R316" s="73"/>
      <c r="U316" s="524"/>
    </row>
    <row r="317" spans="1:21" s="70" customFormat="1" hidden="1" outlineLevel="1">
      <c r="A317" s="58">
        <v>2033</v>
      </c>
      <c r="B317" s="108" t="s">
        <v>53</v>
      </c>
      <c r="C317" s="58" t="s">
        <v>382</v>
      </c>
      <c r="D317" s="162" t="s">
        <v>328</v>
      </c>
      <c r="E317" s="64">
        <f>+SUMIFS('nabati '!B:B,'nabati '!$E:$E,MTD!$A317)/6</f>
        <v>0</v>
      </c>
      <c r="F317" s="64">
        <f>+SUMIFS('nabati '!I:I,'nabati '!$L:$L,MTD!$A317)/6</f>
        <v>0</v>
      </c>
      <c r="G317" s="64">
        <f>+SUMIFS('nabati '!P:P,'nabati '!$S:$S,MTD!$A317)/60</f>
        <v>0</v>
      </c>
      <c r="H317" s="64">
        <f>+SUMIFS('nabati '!W:W,'nabati '!$Z:$Z,MTD!$A317)/6</f>
        <v>0</v>
      </c>
      <c r="I317" s="64">
        <f>+SUMIFS('nabati '!AD:AD,'nabati '!$AG:$AG,MTD!$A317)/60</f>
        <v>0</v>
      </c>
      <c r="J317" s="64">
        <f>+SUMIFS('nabati '!AK:AK,'nabati '!$AN:$AN,MTD!$A317)/60</f>
        <v>0</v>
      </c>
      <c r="K317" s="64">
        <f>+SUMIFS('nabati '!AR:AR,'nabati '!$AU:$AU,MTD!$A317)/60</f>
        <v>0</v>
      </c>
      <c r="L317" s="64">
        <f>+SUMIFS('nabati '!AY:AY,'nabati '!$BB:$BB,MTD!$A317)/20</f>
        <v>0</v>
      </c>
      <c r="M317" s="172">
        <f>+SUMIFS('nabati '!$BF:$BF,'nabati '!BI:BI,MTD!$A317)/6</f>
        <v>0</v>
      </c>
      <c r="N317" s="133">
        <f>+SUMIFS('nabati '!$BM:$BM,'nabati '!BP:BP,MTD!$A317)/6</f>
        <v>0</v>
      </c>
      <c r="O317" s="173">
        <f t="shared" si="34"/>
        <v>0</v>
      </c>
      <c r="P317" s="84"/>
      <c r="Q317" s="177"/>
      <c r="R317" s="73"/>
      <c r="U317" s="524"/>
    </row>
    <row r="318" spans="1:21" s="70" customFormat="1" hidden="1" outlineLevel="1">
      <c r="A318" s="58">
        <v>2043</v>
      </c>
      <c r="B318" s="108" t="s">
        <v>53</v>
      </c>
      <c r="C318" s="58" t="s">
        <v>383</v>
      </c>
      <c r="D318" s="162" t="s">
        <v>328</v>
      </c>
      <c r="E318" s="64">
        <f>+SUMIFS('nabati '!B:B,'nabati '!$E:$E,MTD!$A318)/6</f>
        <v>0</v>
      </c>
      <c r="F318" s="64">
        <f>+SUMIFS('nabati '!I:I,'nabati '!$L:$L,MTD!$A318)/6</f>
        <v>2</v>
      </c>
      <c r="G318" s="64">
        <f>+SUMIFS('nabati '!P:P,'nabati '!$S:$S,MTD!$A318)/60</f>
        <v>0</v>
      </c>
      <c r="H318" s="64">
        <f>+SUMIFS('nabati '!W:W,'nabati '!$Z:$Z,MTD!$A318)/6</f>
        <v>0</v>
      </c>
      <c r="I318" s="64">
        <f>+SUMIFS('nabati '!AD:AD,'nabati '!$AG:$AG,MTD!$A318)/60</f>
        <v>0</v>
      </c>
      <c r="J318" s="64">
        <f>+SUMIFS('nabati '!AK:AK,'nabati '!$AN:$AN,MTD!$A318)/60</f>
        <v>0</v>
      </c>
      <c r="K318" s="64">
        <f>+SUMIFS('nabati '!AR:AR,'nabati '!$AU:$AU,MTD!$A318)/60</f>
        <v>0</v>
      </c>
      <c r="L318" s="64">
        <f>+SUMIFS('nabati '!AY:AY,'nabati '!$BB:$BB,MTD!$A318)/20</f>
        <v>0</v>
      </c>
      <c r="M318" s="172">
        <f>+SUMIFS('nabati '!$BF:$BF,'nabati '!BI:BI,MTD!$A318)/6</f>
        <v>0</v>
      </c>
      <c r="N318" s="133">
        <f>+SUMIFS('nabati '!$BM:$BM,'nabati '!BP:BP,MTD!$A318)/6</f>
        <v>0</v>
      </c>
      <c r="O318" s="173">
        <f t="shared" si="34"/>
        <v>381.48</v>
      </c>
      <c r="P318" s="84"/>
      <c r="Q318" s="177"/>
      <c r="R318" s="73"/>
      <c r="U318" s="524"/>
    </row>
    <row r="319" spans="1:21" s="70" customFormat="1" hidden="1" outlineLevel="1">
      <c r="A319" s="58">
        <v>2047</v>
      </c>
      <c r="B319" s="108" t="s">
        <v>53</v>
      </c>
      <c r="C319" s="58" t="s">
        <v>384</v>
      </c>
      <c r="D319" s="162" t="s">
        <v>328</v>
      </c>
      <c r="E319" s="64">
        <f>+SUMIFS('nabati '!B:B,'nabati '!$E:$E,MTD!$A319)/6</f>
        <v>0</v>
      </c>
      <c r="F319" s="64">
        <f>+SUMIFS('nabati '!I:I,'nabati '!$L:$L,MTD!$A319)/6</f>
        <v>0</v>
      </c>
      <c r="G319" s="64">
        <f>+SUMIFS('nabati '!P:P,'nabati '!$S:$S,MTD!$A319)/60</f>
        <v>1</v>
      </c>
      <c r="H319" s="64">
        <f>+SUMIFS('nabati '!W:W,'nabati '!$Z:$Z,MTD!$A319)/6</f>
        <v>1</v>
      </c>
      <c r="I319" s="64">
        <f>+SUMIFS('nabati '!AD:AD,'nabati '!$AG:$AG,MTD!$A319)/60</f>
        <v>0</v>
      </c>
      <c r="J319" s="64">
        <f>+SUMIFS('nabati '!AK:AK,'nabati '!$AN:$AN,MTD!$A319)/60</f>
        <v>0</v>
      </c>
      <c r="K319" s="64">
        <f>+SUMIFS('nabati '!AR:AR,'nabati '!$AU:$AU,MTD!$A319)/60</f>
        <v>0</v>
      </c>
      <c r="L319" s="64">
        <f>+SUMIFS('nabati '!AY:AY,'nabati '!$BB:$BB,MTD!$A319)/20</f>
        <v>0</v>
      </c>
      <c r="M319" s="172">
        <f>+SUMIFS('nabati '!$BF:$BF,'nabati '!BI:BI,MTD!$A319)/6</f>
        <v>0</v>
      </c>
      <c r="N319" s="133">
        <f>+SUMIFS('nabati '!$BM:$BM,'nabati '!BP:BP,MTD!$A319)/6</f>
        <v>0</v>
      </c>
      <c r="O319" s="173">
        <f t="shared" si="34"/>
        <v>554.4</v>
      </c>
      <c r="P319" s="84"/>
      <c r="Q319" s="177"/>
      <c r="R319" s="73"/>
      <c r="U319" s="524"/>
    </row>
    <row r="320" spans="1:21" s="70" customFormat="1" hidden="1" outlineLevel="1">
      <c r="A320" s="58">
        <v>2061</v>
      </c>
      <c r="B320" s="167" t="s">
        <v>53</v>
      </c>
      <c r="C320" s="58" t="s">
        <v>385</v>
      </c>
      <c r="D320" s="162" t="s">
        <v>328</v>
      </c>
      <c r="E320" s="64">
        <f>+SUMIFS('nabati '!B:B,'nabati '!$E:$E,MTD!$A320)/6</f>
        <v>0</v>
      </c>
      <c r="F320" s="64">
        <f>+SUMIFS('nabati '!I:I,'nabati '!$L:$L,MTD!$A320)/6</f>
        <v>0</v>
      </c>
      <c r="G320" s="64">
        <f>+SUMIFS('nabati '!P:P,'nabati '!$S:$S,MTD!$A320)/60</f>
        <v>0</v>
      </c>
      <c r="H320" s="64">
        <f>+SUMIFS('nabati '!W:W,'nabati '!$Z:$Z,MTD!$A320)/6</f>
        <v>0</v>
      </c>
      <c r="I320" s="64">
        <f>+SUMIFS('nabati '!AD:AD,'nabati '!$AG:$AG,MTD!$A320)/60</f>
        <v>0</v>
      </c>
      <c r="J320" s="64">
        <f>+SUMIFS('nabati '!AK:AK,'nabati '!$AN:$AN,MTD!$A320)/60</f>
        <v>0</v>
      </c>
      <c r="K320" s="64">
        <f>+SUMIFS('nabati '!AR:AR,'nabati '!$AU:$AU,MTD!$A320)/60</f>
        <v>0</v>
      </c>
      <c r="L320" s="64">
        <f>+SUMIFS('nabati '!AY:AY,'nabati '!$BB:$BB,MTD!$A320)/20</f>
        <v>0</v>
      </c>
      <c r="M320" s="172">
        <f>+SUMIFS('nabati '!$BF:$BF,'nabati '!BI:BI,MTD!$A320)/6</f>
        <v>0</v>
      </c>
      <c r="N320" s="133">
        <f>+SUMIFS('nabati '!$BM:$BM,'nabati '!BP:BP,MTD!$A320)/6</f>
        <v>0</v>
      </c>
      <c r="O320" s="173">
        <f t="shared" si="34"/>
        <v>0</v>
      </c>
      <c r="P320" s="84"/>
      <c r="Q320" s="177"/>
      <c r="R320" s="73"/>
      <c r="U320" s="524"/>
    </row>
    <row r="321" spans="1:21" s="70" customFormat="1" hidden="1" outlineLevel="1">
      <c r="A321" s="58">
        <v>2069</v>
      </c>
      <c r="B321" s="167" t="s">
        <v>53</v>
      </c>
      <c r="C321" s="58" t="s">
        <v>386</v>
      </c>
      <c r="D321" s="162" t="s">
        <v>328</v>
      </c>
      <c r="E321" s="64">
        <f>+SUMIFS('nabati '!B:B,'nabati '!$E:$E,MTD!$A321)/6</f>
        <v>1</v>
      </c>
      <c r="F321" s="64">
        <f>+SUMIFS('nabati '!I:I,'nabati '!$L:$L,MTD!$A321)/6</f>
        <v>0</v>
      </c>
      <c r="G321" s="64">
        <f>+SUMIFS('nabati '!P:P,'nabati '!$S:$S,MTD!$A321)/60</f>
        <v>1</v>
      </c>
      <c r="H321" s="64">
        <f>+SUMIFS('nabati '!W:W,'nabati '!$Z:$Z,MTD!$A321)/6</f>
        <v>1</v>
      </c>
      <c r="I321" s="64">
        <f>+SUMIFS('nabati '!AD:AD,'nabati '!$AG:$AG,MTD!$A321)/60</f>
        <v>0</v>
      </c>
      <c r="J321" s="64">
        <f>+SUMIFS('nabati '!AK:AK,'nabati '!$AN:$AN,MTD!$A321)/60</f>
        <v>0</v>
      </c>
      <c r="K321" s="64">
        <f>+SUMIFS('nabati '!AR:AR,'nabati '!$AU:$AU,MTD!$A321)/60</f>
        <v>0</v>
      </c>
      <c r="L321" s="64">
        <f>+SUMIFS('nabati '!AY:AY,'nabati '!$BB:$BB,MTD!$A321)/20</f>
        <v>1</v>
      </c>
      <c r="M321" s="172">
        <f>+SUMIFS('nabati '!$BF:$BF,'nabati '!BI:BI,MTD!$A321)/6</f>
        <v>0</v>
      </c>
      <c r="N321" s="133">
        <f>+SUMIFS('nabati '!$BM:$BM,'nabati '!BP:BP,MTD!$A321)/6</f>
        <v>0</v>
      </c>
      <c r="O321" s="173">
        <f t="shared" si="34"/>
        <v>1054.4000000000001</v>
      </c>
      <c r="P321" s="84"/>
      <c r="Q321" s="177"/>
      <c r="R321" s="73"/>
      <c r="U321" s="524"/>
    </row>
    <row r="322" spans="1:21" s="70" customFormat="1" hidden="1" outlineLevel="1">
      <c r="A322" s="58">
        <v>2077</v>
      </c>
      <c r="B322" s="167" t="s">
        <v>53</v>
      </c>
      <c r="C322" s="58" t="s">
        <v>387</v>
      </c>
      <c r="D322" s="162" t="s">
        <v>328</v>
      </c>
      <c r="E322" s="64">
        <f>+SUMIFS('nabati '!B:B,'nabati '!$E:$E,MTD!$A322)/6</f>
        <v>0</v>
      </c>
      <c r="F322" s="64">
        <f>+SUMIFS('nabati '!I:I,'nabati '!$L:$L,MTD!$A322)/6</f>
        <v>0</v>
      </c>
      <c r="G322" s="64">
        <f>+SUMIFS('nabati '!P:P,'nabati '!$S:$S,MTD!$A322)/60</f>
        <v>0</v>
      </c>
      <c r="H322" s="64">
        <f>+SUMIFS('nabati '!W:W,'nabati '!$Z:$Z,MTD!$A322)/6</f>
        <v>0</v>
      </c>
      <c r="I322" s="64">
        <f>+SUMIFS('nabati '!AD:AD,'nabati '!$AG:$AG,MTD!$A322)/60</f>
        <v>0</v>
      </c>
      <c r="J322" s="64">
        <f>+SUMIFS('nabati '!AK:AK,'nabati '!$AN:$AN,MTD!$A322)/60</f>
        <v>0</v>
      </c>
      <c r="K322" s="64">
        <f>+SUMIFS('nabati '!AR:AR,'nabati '!$AU:$AU,MTD!$A322)/60</f>
        <v>0</v>
      </c>
      <c r="L322" s="64">
        <f>+SUMIFS('nabati '!AY:AY,'nabati '!$BB:$BB,MTD!$A322)/20</f>
        <v>0</v>
      </c>
      <c r="M322" s="172">
        <f>+SUMIFS('nabati '!$BF:$BF,'nabati '!BI:BI,MTD!$A322)/6</f>
        <v>0</v>
      </c>
      <c r="N322" s="133">
        <f>+SUMIFS('nabati '!$BM:$BM,'nabati '!BP:BP,MTD!$A322)/6</f>
        <v>0</v>
      </c>
      <c r="O322" s="173">
        <f t="shared" si="34"/>
        <v>0</v>
      </c>
      <c r="P322" s="84"/>
      <c r="Q322" s="177"/>
      <c r="R322" s="73"/>
      <c r="U322" s="524"/>
    </row>
    <row r="323" spans="1:21" s="70" customFormat="1" hidden="1" outlineLevel="1">
      <c r="A323" s="58">
        <v>2091</v>
      </c>
      <c r="B323" s="167" t="s">
        <v>53</v>
      </c>
      <c r="C323" s="58" t="s">
        <v>388</v>
      </c>
      <c r="D323" s="162" t="s">
        <v>328</v>
      </c>
      <c r="E323" s="64">
        <f>+SUMIFS('nabati '!B:B,'nabati '!$E:$E,MTD!$A323)/6</f>
        <v>0</v>
      </c>
      <c r="F323" s="64">
        <f>+SUMIFS('nabati '!I:I,'nabati '!$L:$L,MTD!$A323)/6</f>
        <v>0</v>
      </c>
      <c r="G323" s="64">
        <f>+SUMIFS('nabati '!P:P,'nabati '!$S:$S,MTD!$A323)/60</f>
        <v>1</v>
      </c>
      <c r="H323" s="64">
        <f>+SUMIFS('nabati '!W:W,'nabati '!$Z:$Z,MTD!$A323)/6</f>
        <v>0</v>
      </c>
      <c r="I323" s="64">
        <f>+SUMIFS('nabati '!AD:AD,'nabati '!$AG:$AG,MTD!$A323)/60</f>
        <v>0</v>
      </c>
      <c r="J323" s="64">
        <f>+SUMIFS('nabati '!AK:AK,'nabati '!$AN:$AN,MTD!$A323)/60</f>
        <v>0</v>
      </c>
      <c r="K323" s="64">
        <f>+SUMIFS('nabati '!AR:AR,'nabati '!$AU:$AU,MTD!$A323)/60</f>
        <v>0</v>
      </c>
      <c r="L323" s="64">
        <f>+SUMIFS('nabati '!AY:AY,'nabati '!$BB:$BB,MTD!$A323)/20</f>
        <v>0</v>
      </c>
      <c r="M323" s="172">
        <f>+SUMIFS('nabati '!$BF:$BF,'nabati '!BI:BI,MTD!$A323)/6</f>
        <v>0</v>
      </c>
      <c r="N323" s="133">
        <f>+SUMIFS('nabati '!$BM:$BM,'nabati '!BP:BP,MTD!$A323)/6</f>
        <v>0</v>
      </c>
      <c r="O323" s="173">
        <f t="shared" si="34"/>
        <v>330</v>
      </c>
      <c r="P323" s="84"/>
      <c r="Q323" s="177"/>
      <c r="R323" s="73"/>
      <c r="U323" s="524"/>
    </row>
    <row r="324" spans="1:21" s="70" customFormat="1" hidden="1" outlineLevel="1">
      <c r="A324" s="58">
        <v>2098</v>
      </c>
      <c r="B324" s="167" t="s">
        <v>53</v>
      </c>
      <c r="C324" s="58" t="s">
        <v>389</v>
      </c>
      <c r="D324" s="162" t="s">
        <v>328</v>
      </c>
      <c r="E324" s="64">
        <f>+SUMIFS('nabati '!B:B,'nabati '!$E:$E,MTD!$A324)/6</f>
        <v>0</v>
      </c>
      <c r="F324" s="64">
        <f>+SUMIFS('nabati '!I:I,'nabati '!$L:$L,MTD!$A324)/6</f>
        <v>0</v>
      </c>
      <c r="G324" s="64">
        <f>+SUMIFS('nabati '!P:P,'nabati '!$S:$S,MTD!$A324)/60</f>
        <v>0</v>
      </c>
      <c r="H324" s="64">
        <f>+SUMIFS('nabati '!W:W,'nabati '!$Z:$Z,MTD!$A324)/6</f>
        <v>0</v>
      </c>
      <c r="I324" s="64">
        <f>+SUMIFS('nabati '!AD:AD,'nabati '!$AG:$AG,MTD!$A324)/60</f>
        <v>0</v>
      </c>
      <c r="J324" s="64">
        <f>+SUMIFS('nabati '!AK:AK,'nabati '!$AN:$AN,MTD!$A324)/60</f>
        <v>0</v>
      </c>
      <c r="K324" s="64">
        <f>+SUMIFS('nabati '!AR:AR,'nabati '!$AU:$AU,MTD!$A324)/60</f>
        <v>0</v>
      </c>
      <c r="L324" s="64">
        <f>+SUMIFS('nabati '!AY:AY,'nabati '!$BB:$BB,MTD!$A324)/20</f>
        <v>0</v>
      </c>
      <c r="M324" s="207">
        <f>+SUMIFS('nabati '!$BF:$BF,'nabati '!BI:BI,MTD!$A324)/6</f>
        <v>0</v>
      </c>
      <c r="N324" s="208">
        <f>+SUMIFS('nabati '!$BM:$BM,'nabati '!BP:BP,MTD!$A324)/6</f>
        <v>0</v>
      </c>
      <c r="O324" s="173">
        <f t="shared" si="34"/>
        <v>0</v>
      </c>
      <c r="P324" s="84"/>
      <c r="Q324" s="177"/>
      <c r="R324" s="73"/>
      <c r="U324" s="524"/>
    </row>
    <row r="325" spans="1:21" s="70" customFormat="1" hidden="1" outlineLevel="1">
      <c r="A325" s="58">
        <v>2100</v>
      </c>
      <c r="B325" s="167" t="s">
        <v>53</v>
      </c>
      <c r="C325" s="58" t="s">
        <v>390</v>
      </c>
      <c r="D325" s="162" t="s">
        <v>328</v>
      </c>
      <c r="E325" s="64">
        <f>+SUMIFS('nabati '!B:B,'nabati '!$E:$E,MTD!$A325)/6</f>
        <v>0</v>
      </c>
      <c r="F325" s="64">
        <f>+SUMIFS('nabati '!I:I,'nabati '!$L:$L,MTD!$A325)/6</f>
        <v>0</v>
      </c>
      <c r="G325" s="64">
        <f>+SUMIFS('nabati '!P:P,'nabati '!$S:$S,MTD!$A325)/60</f>
        <v>0</v>
      </c>
      <c r="H325" s="64">
        <f>+SUMIFS('nabati '!W:W,'nabati '!$Z:$Z,MTD!$A325)/6</f>
        <v>0</v>
      </c>
      <c r="I325" s="64">
        <f>+SUMIFS('nabati '!AD:AD,'nabati '!$AG:$AG,MTD!$A325)/60</f>
        <v>0</v>
      </c>
      <c r="J325" s="64">
        <f>+SUMIFS('nabati '!AK:AK,'nabati '!$AN:$AN,MTD!$A325)/60</f>
        <v>0</v>
      </c>
      <c r="K325" s="64">
        <f>+SUMIFS('nabati '!AR:AR,'nabati '!$AU:$AU,MTD!$A325)/60</f>
        <v>0</v>
      </c>
      <c r="L325" s="64">
        <f>+SUMIFS('nabati '!AY:AY,'nabati '!$BB:$BB,MTD!$A325)/20</f>
        <v>0</v>
      </c>
      <c r="M325" s="207">
        <f>+SUMIFS('nabati '!$BF:$BF,'nabati '!BI:BI,MTD!$A325)/6</f>
        <v>0</v>
      </c>
      <c r="N325" s="208">
        <f>+SUMIFS('nabati '!$BM:$BM,'nabati '!BP:BP,MTD!$A325)/6</f>
        <v>0</v>
      </c>
      <c r="O325" s="173">
        <f t="shared" si="34"/>
        <v>0</v>
      </c>
      <c r="P325" s="84"/>
      <c r="Q325" s="177"/>
      <c r="R325" s="73"/>
      <c r="U325" s="524"/>
    </row>
    <row r="326" spans="1:21" s="70" customFormat="1" hidden="1" outlineLevel="1">
      <c r="A326" s="58">
        <v>2106</v>
      </c>
      <c r="B326" s="108" t="s">
        <v>53</v>
      </c>
      <c r="C326" s="58" t="s">
        <v>391</v>
      </c>
      <c r="D326" s="162" t="s">
        <v>328</v>
      </c>
      <c r="E326" s="64">
        <f>+SUMIFS('nabati '!B:B,'nabati '!$E:$E,MTD!$A326)/6</f>
        <v>0</v>
      </c>
      <c r="F326" s="64">
        <f>+SUMIFS('nabati '!I:I,'nabati '!$L:$L,MTD!$A326)/6</f>
        <v>0</v>
      </c>
      <c r="G326" s="64">
        <f>+SUMIFS('nabati '!P:P,'nabati '!$S:$S,MTD!$A326)/60</f>
        <v>0</v>
      </c>
      <c r="H326" s="64">
        <f>+SUMIFS('nabati '!W:W,'nabati '!$Z:$Z,MTD!$A326)/6</f>
        <v>0</v>
      </c>
      <c r="I326" s="64">
        <f>+SUMIFS('nabati '!AD:AD,'nabati '!$AG:$AG,MTD!$A326)/60</f>
        <v>0</v>
      </c>
      <c r="J326" s="64">
        <f>+SUMIFS('nabati '!AK:AK,'nabati '!$AN:$AN,MTD!$A326)/60</f>
        <v>0</v>
      </c>
      <c r="K326" s="64">
        <f>+SUMIFS('nabati '!AR:AR,'nabati '!$AU:$AU,MTD!$A326)/60</f>
        <v>0</v>
      </c>
      <c r="L326" s="64">
        <f>+SUMIFS('nabati '!AY:AY,'nabati '!$BB:$BB,MTD!$A326)/20</f>
        <v>0</v>
      </c>
      <c r="M326" s="172">
        <f>+SUMIFS('nabati '!$BF:$BF,'nabati '!BI:BI,MTD!$A326)/6</f>
        <v>0</v>
      </c>
      <c r="N326" s="133">
        <f>+SUMIFS('nabati '!$BM:$BM,'nabati '!BP:BP,MTD!$A326)/6</f>
        <v>0</v>
      </c>
      <c r="O326" s="173">
        <f t="shared" si="34"/>
        <v>0</v>
      </c>
      <c r="P326" s="84"/>
      <c r="Q326" s="177"/>
      <c r="R326" s="73"/>
      <c r="U326" s="524"/>
    </row>
    <row r="327" spans="1:21" s="70" customFormat="1" hidden="1" outlineLevel="1">
      <c r="A327" s="58">
        <v>2111</v>
      </c>
      <c r="B327" s="167" t="s">
        <v>53</v>
      </c>
      <c r="C327" s="58" t="s">
        <v>392</v>
      </c>
      <c r="D327" s="162" t="s">
        <v>328</v>
      </c>
      <c r="E327" s="64">
        <f>+SUMIFS('nabati '!B:B,'nabati '!$E:$E,MTD!$A327)/6</f>
        <v>1</v>
      </c>
      <c r="F327" s="64">
        <f>+SUMIFS('nabati '!I:I,'nabati '!$L:$L,MTD!$A327)/6</f>
        <v>1</v>
      </c>
      <c r="G327" s="64">
        <f>+SUMIFS('nabati '!P:P,'nabati '!$S:$S,MTD!$A327)/60</f>
        <v>1</v>
      </c>
      <c r="H327" s="64">
        <f>+SUMIFS('nabati '!W:W,'nabati '!$Z:$Z,MTD!$A327)/6</f>
        <v>0</v>
      </c>
      <c r="I327" s="64">
        <f>+SUMIFS('nabati '!AD:AD,'nabati '!$AG:$AG,MTD!$A327)/60</f>
        <v>0</v>
      </c>
      <c r="J327" s="64">
        <f>+SUMIFS('nabati '!AK:AK,'nabati '!$AN:$AN,MTD!$A327)/60</f>
        <v>0</v>
      </c>
      <c r="K327" s="64">
        <f>+SUMIFS('nabati '!AR:AR,'nabati '!$AU:$AU,MTD!$A327)/60</f>
        <v>0</v>
      </c>
      <c r="L327" s="64">
        <f>+SUMIFS('nabati '!AY:AY,'nabati '!$BB:$BB,MTD!$A327)/20</f>
        <v>0</v>
      </c>
      <c r="M327" s="207">
        <f>+SUMIFS('nabati '!$BF:$BF,'nabati '!BI:BI,MTD!$A327)/6</f>
        <v>0</v>
      </c>
      <c r="N327" s="208">
        <f>+SUMIFS('nabati '!$BM:$BM,'nabati '!BP:BP,MTD!$A327)/6</f>
        <v>0</v>
      </c>
      <c r="O327" s="173">
        <f t="shared" si="34"/>
        <v>646.74</v>
      </c>
      <c r="P327" s="84"/>
      <c r="Q327" s="177"/>
      <c r="R327" s="73"/>
      <c r="U327" s="524"/>
    </row>
    <row r="328" spans="1:21" s="70" customFormat="1" hidden="1" outlineLevel="1">
      <c r="A328" s="58">
        <v>69002</v>
      </c>
      <c r="B328" s="167" t="s">
        <v>53</v>
      </c>
      <c r="C328" s="163" t="s">
        <v>393</v>
      </c>
      <c r="D328" s="162" t="s">
        <v>328</v>
      </c>
      <c r="E328" s="64">
        <f>+SUMIFS('nabati '!B:B,'nabati '!$E:$E,MTD!$A328)/6</f>
        <v>2</v>
      </c>
      <c r="F328" s="64">
        <f>+SUMIFS('nabati '!I:I,'nabati '!$L:$L,MTD!$A328)/6</f>
        <v>2</v>
      </c>
      <c r="G328" s="64">
        <f>+SUMIFS('nabati '!P:P,'nabati '!$S:$S,MTD!$A328)/60</f>
        <v>0</v>
      </c>
      <c r="H328" s="64">
        <f>+SUMIFS('nabati '!W:W,'nabati '!$Z:$Z,MTD!$A328)/6</f>
        <v>1</v>
      </c>
      <c r="I328" s="64">
        <f>+SUMIFS('nabati '!AD:AD,'nabati '!$AG:$AG,MTD!$A328)/60</f>
        <v>0</v>
      </c>
      <c r="J328" s="64">
        <f>+SUMIFS('nabati '!AK:AK,'nabati '!$AN:$AN,MTD!$A328)/60</f>
        <v>0</v>
      </c>
      <c r="K328" s="64">
        <f>+SUMIFS('nabati '!AR:AR,'nabati '!$AU:$AU,MTD!$A328)/60</f>
        <v>0</v>
      </c>
      <c r="L328" s="64">
        <f>+SUMIFS('nabati '!AY:AY,'nabati '!$BB:$BB,MTD!$A328)/20</f>
        <v>0</v>
      </c>
      <c r="M328" s="172">
        <f>+SUMIFS('nabati '!$BF:$BF,'nabati '!BI:BI,MTD!$A328)/6</f>
        <v>0</v>
      </c>
      <c r="N328" s="133">
        <f>+SUMIFS('nabati '!$BM:$BM,'nabati '!BP:BP,MTD!$A328)/6</f>
        <v>0</v>
      </c>
      <c r="O328" s="173">
        <f>+SUMPRODUCT($E$1:$N$1,E328:N328)</f>
        <v>857.88</v>
      </c>
      <c r="P328" s="84"/>
      <c r="Q328" s="177"/>
      <c r="R328" s="73"/>
      <c r="U328" s="524"/>
    </row>
    <row r="329" spans="1:21" s="70" customFormat="1" hidden="1" outlineLevel="1">
      <c r="A329" s="58">
        <v>69013</v>
      </c>
      <c r="B329" s="108" t="s">
        <v>53</v>
      </c>
      <c r="C329" s="163" t="s">
        <v>394</v>
      </c>
      <c r="D329" s="162" t="s">
        <v>328</v>
      </c>
      <c r="E329" s="64">
        <f>+SUMIFS('nabati '!B:B,'nabati '!$E:$E,MTD!$A329)/6</f>
        <v>2</v>
      </c>
      <c r="F329" s="64">
        <f>+SUMIFS('nabati '!I:I,'nabati '!$L:$L,MTD!$A329)/6</f>
        <v>2</v>
      </c>
      <c r="G329" s="64">
        <f>+SUMIFS('nabati '!P:P,'nabati '!$S:$S,MTD!$A329)/60</f>
        <v>2</v>
      </c>
      <c r="H329" s="64">
        <f>+SUMIFS('nabati '!W:W,'nabati '!$Z:$Z,MTD!$A329)/6</f>
        <v>0</v>
      </c>
      <c r="I329" s="64">
        <f>+SUMIFS('nabati '!AD:AD,'nabati '!$AG:$AG,MTD!$A329)/60</f>
        <v>0</v>
      </c>
      <c r="J329" s="64">
        <f>+SUMIFS('nabati '!AK:AK,'nabati '!$AN:$AN,MTD!$A329)/60</f>
        <v>0</v>
      </c>
      <c r="K329" s="64">
        <f>+SUMIFS('nabati '!AR:AR,'nabati '!$AU:$AU,MTD!$A329)/60</f>
        <v>0</v>
      </c>
      <c r="L329" s="64">
        <f>+SUMIFS('nabati '!AY:AY,'nabati '!$BB:$BB,MTD!$A329)/20</f>
        <v>0</v>
      </c>
      <c r="M329" s="207">
        <f>+SUMIFS('nabati '!$BF:$BF,'nabati '!BI:BI,MTD!$A329)/6</f>
        <v>0</v>
      </c>
      <c r="N329" s="208">
        <f>+SUMIFS('nabati '!$BM:$BM,'nabati '!BP:BP,MTD!$A329)/6</f>
        <v>0</v>
      </c>
      <c r="O329" s="173">
        <f>+SUMPRODUCT($E$1:$N$1,E329:N329)</f>
        <v>1293.48</v>
      </c>
      <c r="P329" s="84"/>
      <c r="Q329" s="177"/>
      <c r="R329" s="73"/>
      <c r="U329" s="524"/>
    </row>
    <row r="330" spans="1:21" s="70" customFormat="1" hidden="1" outlineLevel="1">
      <c r="A330" s="58">
        <v>69021</v>
      </c>
      <c r="B330" s="167" t="s">
        <v>53</v>
      </c>
      <c r="C330" s="163" t="s">
        <v>395</v>
      </c>
      <c r="D330" s="162" t="s">
        <v>328</v>
      </c>
      <c r="E330" s="64">
        <f>+SUMIFS('nabati '!B:B,'nabati '!$E:$E,MTD!$A330)/6</f>
        <v>3</v>
      </c>
      <c r="F330" s="64">
        <f>+SUMIFS('nabati '!I:I,'nabati '!$L:$L,MTD!$A330)/6</f>
        <v>0</v>
      </c>
      <c r="G330" s="64">
        <f>+SUMIFS('nabati '!P:P,'nabati '!$S:$S,MTD!$A330)/60</f>
        <v>0</v>
      </c>
      <c r="H330" s="64">
        <f>+SUMIFS('nabati '!W:W,'nabati '!$Z:$Z,MTD!$A330)/6</f>
        <v>0</v>
      </c>
      <c r="I330" s="64">
        <f>+SUMIFS('nabati '!AD:AD,'nabati '!$AG:$AG,MTD!$A330)/60</f>
        <v>0</v>
      </c>
      <c r="J330" s="64">
        <f>+SUMIFS('nabati '!AK:AK,'nabati '!$AN:$AN,MTD!$A330)/60</f>
        <v>0</v>
      </c>
      <c r="K330" s="64">
        <f>+SUMIFS('nabati '!AR:AR,'nabati '!$AU:$AU,MTD!$A330)/60</f>
        <v>0</v>
      </c>
      <c r="L330" s="64">
        <f>+SUMIFS('nabati '!AY:AY,'nabati '!$BB:$BB,MTD!$A330)/20</f>
        <v>0</v>
      </c>
      <c r="M330" s="207">
        <f>+SUMIFS('nabati '!$BF:$BF,'nabati '!BI:BI,MTD!$A330)/6</f>
        <v>0</v>
      </c>
      <c r="N330" s="208">
        <f>+SUMIFS('nabati '!$BM:$BM,'nabati '!BP:BP,MTD!$A330)/6</f>
        <v>0</v>
      </c>
      <c r="O330" s="173">
        <f t="shared" ref="O330:O335" si="35">+SUMPRODUCT($E$1:$N$1,E330:N330)</f>
        <v>378</v>
      </c>
      <c r="P330" s="84"/>
      <c r="Q330" s="177"/>
      <c r="R330" s="73"/>
      <c r="U330" s="524"/>
    </row>
    <row r="331" spans="1:21" s="70" customFormat="1" hidden="1" outlineLevel="1">
      <c r="A331" s="58">
        <v>69058</v>
      </c>
      <c r="B331" s="167" t="s">
        <v>53</v>
      </c>
      <c r="C331" s="163" t="s">
        <v>396</v>
      </c>
      <c r="D331" s="162" t="s">
        <v>328</v>
      </c>
      <c r="E331" s="64">
        <f>+SUMIFS('nabati '!B:B,'nabati '!$E:$E,MTD!$A331)/6</f>
        <v>0</v>
      </c>
      <c r="F331" s="64">
        <f>+SUMIFS('nabati '!I:I,'nabati '!$L:$L,MTD!$A331)/6</f>
        <v>0</v>
      </c>
      <c r="G331" s="64">
        <f>+SUMIFS('nabati '!P:P,'nabati '!$S:$S,MTD!$A331)/60</f>
        <v>0</v>
      </c>
      <c r="H331" s="64">
        <f>+SUMIFS('nabati '!W:W,'nabati '!$Z:$Z,MTD!$A331)/6</f>
        <v>0</v>
      </c>
      <c r="I331" s="64">
        <f>+SUMIFS('nabati '!AD:AD,'nabati '!$AG:$AG,MTD!$A331)/60</f>
        <v>0</v>
      </c>
      <c r="J331" s="64">
        <f>+SUMIFS('nabati '!AK:AK,'nabati '!$AN:$AN,MTD!$A331)/60</f>
        <v>0</v>
      </c>
      <c r="K331" s="64">
        <f>+SUMIFS('nabati '!AR:AR,'nabati '!$AU:$AU,MTD!$A331)/60</f>
        <v>0</v>
      </c>
      <c r="L331" s="64">
        <f>+SUMIFS('nabati '!AY:AY,'nabati '!$BB:$BB,MTD!$A331)/20</f>
        <v>0</v>
      </c>
      <c r="M331" s="207">
        <f>+SUMIFS('nabati '!$BF:$BF,'nabati '!BI:BI,MTD!$A331)/6</f>
        <v>0</v>
      </c>
      <c r="N331" s="208">
        <f>+SUMIFS('nabati '!$BM:$BM,'nabati '!BP:BP,MTD!$A331)/6</f>
        <v>0</v>
      </c>
      <c r="O331" s="173">
        <f t="shared" si="35"/>
        <v>0</v>
      </c>
      <c r="P331" s="84"/>
      <c r="Q331" s="177"/>
      <c r="R331" s="73"/>
      <c r="U331" s="524"/>
    </row>
    <row r="332" spans="1:21" s="70" customFormat="1" hidden="1" outlineLevel="1">
      <c r="A332" s="58">
        <v>69064</v>
      </c>
      <c r="B332" s="167" t="s">
        <v>53</v>
      </c>
      <c r="C332" s="163" t="s">
        <v>397</v>
      </c>
      <c r="D332" s="162" t="s">
        <v>328</v>
      </c>
      <c r="E332" s="64">
        <f>+SUMIFS('nabati '!B:B,'nabati '!$E:$E,MTD!$A332)/6</f>
        <v>3</v>
      </c>
      <c r="F332" s="64">
        <f>+SUMIFS('nabati '!I:I,'nabati '!$L:$L,MTD!$A332)/6</f>
        <v>0</v>
      </c>
      <c r="G332" s="64">
        <f>+SUMIFS('nabati '!P:P,'nabati '!$S:$S,MTD!$A332)/60</f>
        <v>0</v>
      </c>
      <c r="H332" s="64">
        <f>+SUMIFS('nabati '!W:W,'nabati '!$Z:$Z,MTD!$A332)/6</f>
        <v>0</v>
      </c>
      <c r="I332" s="64">
        <f>+SUMIFS('nabati '!AD:AD,'nabati '!$AG:$AG,MTD!$A332)/60</f>
        <v>0</v>
      </c>
      <c r="J332" s="64">
        <f>+SUMIFS('nabati '!AK:AK,'nabati '!$AN:$AN,MTD!$A332)/60</f>
        <v>0</v>
      </c>
      <c r="K332" s="64">
        <f>+SUMIFS('nabati '!AR:AR,'nabati '!$AU:$AU,MTD!$A332)/60</f>
        <v>0</v>
      </c>
      <c r="L332" s="64">
        <f>+SUMIFS('nabati '!AY:AY,'nabati '!$BB:$BB,MTD!$A332)/20</f>
        <v>0</v>
      </c>
      <c r="M332" s="207">
        <f>+SUMIFS('nabati '!$BF:$BF,'nabati '!BI:BI,MTD!$A332)/6</f>
        <v>0</v>
      </c>
      <c r="N332" s="208">
        <f>+SUMIFS('nabati '!$BM:$BM,'nabati '!BP:BP,MTD!$A332)/6</f>
        <v>0</v>
      </c>
      <c r="O332" s="173">
        <f t="shared" si="35"/>
        <v>378</v>
      </c>
      <c r="P332" s="84"/>
      <c r="Q332" s="177"/>
      <c r="R332" s="73"/>
      <c r="U332" s="524"/>
    </row>
    <row r="333" spans="1:21" s="70" customFormat="1" hidden="1" outlineLevel="1">
      <c r="A333" s="58">
        <v>69066</v>
      </c>
      <c r="B333" s="167" t="s">
        <v>53</v>
      </c>
      <c r="C333" s="163" t="s">
        <v>398</v>
      </c>
      <c r="D333" s="162" t="s">
        <v>328</v>
      </c>
      <c r="E333" s="64">
        <f>+SUMIFS('nabati '!B:B,'nabati '!$E:$E,MTD!$A333)/6</f>
        <v>0</v>
      </c>
      <c r="F333" s="64">
        <f>+SUMIFS('nabati '!I:I,'nabati '!$L:$L,MTD!$A333)/6</f>
        <v>3</v>
      </c>
      <c r="G333" s="64">
        <f>+SUMIFS('nabati '!P:P,'nabati '!$S:$S,MTD!$A333)/60</f>
        <v>1</v>
      </c>
      <c r="H333" s="64">
        <f>+SUMIFS('nabati '!W:W,'nabati '!$Z:$Z,MTD!$A333)/6</f>
        <v>0</v>
      </c>
      <c r="I333" s="64">
        <f>+SUMIFS('nabati '!AD:AD,'nabati '!$AG:$AG,MTD!$A333)/60</f>
        <v>0</v>
      </c>
      <c r="J333" s="64">
        <f>+SUMIFS('nabati '!AK:AK,'nabati '!$AN:$AN,MTD!$A333)/60</f>
        <v>0</v>
      </c>
      <c r="K333" s="64">
        <f>+SUMIFS('nabati '!AR:AR,'nabati '!$AU:$AU,MTD!$A333)/60</f>
        <v>0</v>
      </c>
      <c r="L333" s="64">
        <f>+SUMIFS('nabati '!AY:AY,'nabati '!$BB:$BB,MTD!$A333)/20</f>
        <v>1</v>
      </c>
      <c r="M333" s="207">
        <f>+SUMIFS('nabati '!$BF:$BF,'nabati '!BI:BI,MTD!$A333)/6</f>
        <v>0</v>
      </c>
      <c r="N333" s="208">
        <f>+SUMIFS('nabati '!$BM:$BM,'nabati '!BP:BP,MTD!$A333)/6</f>
        <v>0</v>
      </c>
      <c r="O333" s="173">
        <f t="shared" si="35"/>
        <v>1276.22</v>
      </c>
      <c r="P333" s="84"/>
      <c r="Q333" s="177"/>
      <c r="R333" s="73"/>
      <c r="U333" s="524"/>
    </row>
    <row r="334" spans="1:21" s="70" customFormat="1" hidden="1" outlineLevel="1">
      <c r="A334" s="58">
        <v>69068</v>
      </c>
      <c r="B334" s="167" t="s">
        <v>53</v>
      </c>
      <c r="C334" s="163" t="s">
        <v>399</v>
      </c>
      <c r="D334" s="162" t="s">
        <v>328</v>
      </c>
      <c r="E334" s="64">
        <f>+SUMIFS('nabati '!B:B,'nabati '!$E:$E,MTD!$A334)/6</f>
        <v>0</v>
      </c>
      <c r="F334" s="64">
        <f>+SUMIFS('nabati '!I:I,'nabati '!$L:$L,MTD!$A334)/6</f>
        <v>2</v>
      </c>
      <c r="G334" s="64">
        <f>+SUMIFS('nabati '!P:P,'nabati '!$S:$S,MTD!$A334)/60</f>
        <v>0</v>
      </c>
      <c r="H334" s="64">
        <f>+SUMIFS('nabati '!W:W,'nabati '!$Z:$Z,MTD!$A334)/6</f>
        <v>0</v>
      </c>
      <c r="I334" s="64">
        <f>+SUMIFS('nabati '!AD:AD,'nabati '!$AG:$AG,MTD!$A334)/60</f>
        <v>0</v>
      </c>
      <c r="J334" s="64">
        <f>+SUMIFS('nabati '!AK:AK,'nabati '!$AN:$AN,MTD!$A334)/60</f>
        <v>0</v>
      </c>
      <c r="K334" s="64">
        <f>+SUMIFS('nabati '!AR:AR,'nabati '!$AU:$AU,MTD!$A334)/60</f>
        <v>0</v>
      </c>
      <c r="L334" s="64">
        <f>+SUMIFS('nabati '!AY:AY,'nabati '!$BB:$BB,MTD!$A334)/20</f>
        <v>1</v>
      </c>
      <c r="M334" s="207">
        <f>+SUMIFS('nabati '!$BF:$BF,'nabati '!BI:BI,MTD!$A334)/6</f>
        <v>0</v>
      </c>
      <c r="N334" s="208">
        <f>+SUMIFS('nabati '!$BM:$BM,'nabati '!BP:BP,MTD!$A334)/6</f>
        <v>0</v>
      </c>
      <c r="O334" s="173">
        <f t="shared" si="35"/>
        <v>755.48</v>
      </c>
      <c r="P334" s="84"/>
      <c r="Q334" s="177"/>
      <c r="R334" s="73"/>
      <c r="U334" s="524"/>
    </row>
    <row r="335" spans="1:21" s="70" customFormat="1" hidden="1" outlineLevel="1">
      <c r="A335" s="58">
        <v>2123</v>
      </c>
      <c r="B335" s="205" t="s">
        <v>53</v>
      </c>
      <c r="C335" s="195" t="s">
        <v>400</v>
      </c>
      <c r="D335" s="162" t="s">
        <v>328</v>
      </c>
      <c r="E335" s="64">
        <f>+SUMIFS('nabati '!B:B,'nabati '!$E:$E,MTD!$A335)/6</f>
        <v>0</v>
      </c>
      <c r="F335" s="64">
        <f>+SUMIFS('nabati '!I:I,'nabati '!$L:$L,MTD!$A335)/6</f>
        <v>0</v>
      </c>
      <c r="G335" s="64">
        <f>+SUMIFS('nabati '!P:P,'nabati '!$S:$S,MTD!$A335)/60</f>
        <v>0</v>
      </c>
      <c r="H335" s="64">
        <f>+SUMIFS('nabati '!W:W,'nabati '!$Z:$Z,MTD!$A335)/6</f>
        <v>0</v>
      </c>
      <c r="I335" s="64">
        <f>+SUMIFS('nabati '!AD:AD,'nabati '!$AG:$AG,MTD!$A335)/60</f>
        <v>0</v>
      </c>
      <c r="J335" s="64">
        <f>+SUMIFS('nabati '!AK:AK,'nabati '!$AN:$AN,MTD!$A335)/60</f>
        <v>0</v>
      </c>
      <c r="K335" s="64">
        <f>+SUMIFS('nabati '!AR:AR,'nabati '!$AU:$AU,MTD!$A335)/60</f>
        <v>0</v>
      </c>
      <c r="L335" s="64">
        <f>+SUMIFS('nabati '!AY:AY,'nabati '!$BB:$BB,MTD!$A335)/20</f>
        <v>0</v>
      </c>
      <c r="M335" s="207">
        <f>+SUMIFS('nabati '!$BF:$BF,'nabati '!BI:BI,MTD!$A335)/6</f>
        <v>0</v>
      </c>
      <c r="N335" s="208">
        <f>+SUMIFS('nabati '!$BM:$BM,'nabati '!BP:BP,MTD!$A335)/6</f>
        <v>0</v>
      </c>
      <c r="O335" s="173">
        <f t="shared" si="35"/>
        <v>0</v>
      </c>
      <c r="P335" s="84"/>
      <c r="Q335" s="177"/>
      <c r="R335" s="73"/>
      <c r="U335" s="524"/>
    </row>
    <row r="336" spans="1:21" s="70" customFormat="1" hidden="1" outlineLevel="1">
      <c r="A336" s="58">
        <v>2136</v>
      </c>
      <c r="B336" s="167"/>
      <c r="C336" s="58" t="s">
        <v>401</v>
      </c>
      <c r="D336" s="162" t="s">
        <v>328</v>
      </c>
      <c r="E336" s="64">
        <f>+SUMIFS('nabati '!B:B,'nabati '!$E:$E,MTD!$A336)/6</f>
        <v>0</v>
      </c>
      <c r="F336" s="64">
        <f>+SUMIFS('nabati '!I:I,'nabati '!$L:$L,MTD!$A336)/6</f>
        <v>0</v>
      </c>
      <c r="G336" s="64">
        <f>+SUMIFS('nabati '!P:P,'nabati '!$S:$S,MTD!$A336)/60</f>
        <v>0</v>
      </c>
      <c r="H336" s="64">
        <f>+SUMIFS('nabati '!W:W,'nabati '!$Z:$Z,MTD!$A336)/6</f>
        <v>0</v>
      </c>
      <c r="I336" s="64">
        <f>+SUMIFS('nabati '!AD:AD,'nabati '!$AG:$AG,MTD!$A336)/60</f>
        <v>0</v>
      </c>
      <c r="J336" s="64">
        <f>+SUMIFS('nabati '!AK:AK,'nabati '!$AN:$AN,MTD!$A336)/60</f>
        <v>0</v>
      </c>
      <c r="K336" s="64">
        <f>+SUMIFS('nabati '!AR:AR,'nabati '!$AU:$AU,MTD!$A336)/60</f>
        <v>0</v>
      </c>
      <c r="L336" s="64">
        <f>+SUMIFS('nabati '!AY:AY,'nabati '!$BB:$BB,MTD!$A336)/20</f>
        <v>0</v>
      </c>
      <c r="M336" s="172">
        <f>+SUMIFS('nabati '!$BF:$BF,'nabati '!BI:BI,MTD!$A336)/6</f>
        <v>0</v>
      </c>
      <c r="N336" s="133">
        <f>+SUMIFS('nabati '!$BM:$BM,'nabati '!BP:BP,MTD!$A336)/6</f>
        <v>0</v>
      </c>
      <c r="O336" s="173">
        <f>+SUMPRODUCT($E$1:$N$1,E336:N336)</f>
        <v>0</v>
      </c>
      <c r="P336" s="84"/>
      <c r="Q336" s="177"/>
      <c r="R336" s="73"/>
      <c r="U336" s="524"/>
    </row>
    <row r="337" spans="1:23" s="70" customFormat="1" hidden="1" outlineLevel="1">
      <c r="A337" s="58">
        <v>2129</v>
      </c>
      <c r="B337" s="205" t="s">
        <v>53</v>
      </c>
      <c r="C337" s="195" t="s">
        <v>402</v>
      </c>
      <c r="D337" s="162" t="s">
        <v>328</v>
      </c>
      <c r="E337" s="64">
        <f>+SUMIFS('nabati '!B:B,'nabati '!$E:$E,MTD!$A337)/6</f>
        <v>2</v>
      </c>
      <c r="F337" s="64">
        <f>+SUMIFS('nabati '!I:I,'nabati '!$L:$L,MTD!$A337)/6</f>
        <v>2</v>
      </c>
      <c r="G337" s="64">
        <f>+SUMIFS('nabati '!P:P,'nabati '!$S:$S,MTD!$A337)/60</f>
        <v>1</v>
      </c>
      <c r="H337" s="64">
        <f>+SUMIFS('nabati '!W:W,'nabati '!$Z:$Z,MTD!$A337)/6</f>
        <v>2</v>
      </c>
      <c r="I337" s="64">
        <f>+SUMIFS('nabati '!AD:AD,'nabati '!$AG:$AG,MTD!$A337)/60</f>
        <v>0</v>
      </c>
      <c r="J337" s="64">
        <f>+SUMIFS('nabati '!AK:AK,'nabati '!$AN:$AN,MTD!$A337)/60</f>
        <v>0</v>
      </c>
      <c r="K337" s="64">
        <f>+SUMIFS('nabati '!AR:AR,'nabati '!$AU:$AU,MTD!$A337)/60</f>
        <v>0</v>
      </c>
      <c r="L337" s="64">
        <f>+SUMIFS('nabati '!AY:AY,'nabati '!$BB:$BB,MTD!$A337)/20</f>
        <v>1</v>
      </c>
      <c r="M337" s="172">
        <f>+SUMIFS('nabati '!$BF:$BF,'nabati '!BI:BI,MTD!$A337)/6</f>
        <v>0</v>
      </c>
      <c r="N337" s="133">
        <f>+SUMIFS('nabati '!$BM:$BM,'nabati '!BP:BP,MTD!$A337)/6</f>
        <v>0</v>
      </c>
      <c r="O337" s="173">
        <f>+SUMPRODUCT($E$1:$N$1,E337:N337)</f>
        <v>1786.28</v>
      </c>
      <c r="P337" s="84"/>
      <c r="Q337" s="177"/>
      <c r="R337" s="73"/>
      <c r="U337" s="524"/>
    </row>
    <row r="338" spans="1:23" s="70" customFormat="1" collapsed="1">
      <c r="A338" s="167">
        <v>2121</v>
      </c>
      <c r="B338" s="205" t="s">
        <v>53</v>
      </c>
      <c r="C338" s="188" t="s">
        <v>403</v>
      </c>
      <c r="D338" s="162" t="s">
        <v>328</v>
      </c>
      <c r="E338" s="64">
        <f>+SUMIFS('nabati '!B:B,'nabati '!$E:$E,MTD!$A338)/6</f>
        <v>0</v>
      </c>
      <c r="F338" s="64">
        <f>+SUMIFS('nabati '!I:I,'nabati '!$L:$L,MTD!$A338)/6</f>
        <v>0</v>
      </c>
      <c r="G338" s="64">
        <f>+SUMIFS('nabati '!P:P,'nabati '!$S:$S,MTD!$A338)/60</f>
        <v>0</v>
      </c>
      <c r="H338" s="64">
        <f>+SUMIFS('nabati '!W:W,'nabati '!$Z:$Z,MTD!$A338)/6</f>
        <v>0</v>
      </c>
      <c r="I338" s="64">
        <f>+SUMIFS('nabati '!AD:AD,'nabati '!$AG:$AG,MTD!$A338)/60</f>
        <v>0</v>
      </c>
      <c r="J338" s="64">
        <f>+SUMIFS('nabati '!AK:AK,'nabati '!$AN:$AN,MTD!$A338)/60</f>
        <v>0</v>
      </c>
      <c r="K338" s="64">
        <f>+SUMIFS('nabati '!AR:AR,'nabati '!$AU:$AU,MTD!$A338)/60</f>
        <v>0</v>
      </c>
      <c r="L338" s="64">
        <f>+SUMIFS('nabati '!AY:AY,'nabati '!$BB:$BB,MTD!$A338)/20</f>
        <v>0</v>
      </c>
      <c r="M338" s="172">
        <f>+SUMIFS('nabati '!$BF:$BF,'nabati '!BI:BI,MTD!$A338)/6</f>
        <v>0</v>
      </c>
      <c r="N338" s="133">
        <f>+SUMIFS('nabati '!$BM:$BM,'nabati '!BP:BP,MTD!$A338)/6</f>
        <v>0</v>
      </c>
      <c r="O338" s="173">
        <f>+SUMPRODUCT($E$1:$N$1,E338:N338)</f>
        <v>0</v>
      </c>
      <c r="P338" s="84"/>
      <c r="Q338" s="177"/>
      <c r="R338" s="73"/>
      <c r="U338" s="524"/>
      <c r="W338" s="211"/>
    </row>
    <row r="339" spans="1:23" s="72" customFormat="1">
      <c r="A339" s="157"/>
      <c r="B339" s="165"/>
      <c r="C339" s="159"/>
      <c r="D339" s="185" t="s">
        <v>698</v>
      </c>
      <c r="E339" s="186">
        <f t="shared" ref="E339:N339" si="36">+SUM(E340:E372)</f>
        <v>189</v>
      </c>
      <c r="F339" s="186">
        <f t="shared" si="36"/>
        <v>266</v>
      </c>
      <c r="G339" s="186">
        <f t="shared" si="36"/>
        <v>48</v>
      </c>
      <c r="H339" s="186">
        <f t="shared" si="36"/>
        <v>37</v>
      </c>
      <c r="I339" s="186">
        <f t="shared" si="36"/>
        <v>9</v>
      </c>
      <c r="J339" s="186">
        <f t="shared" si="36"/>
        <v>8</v>
      </c>
      <c r="K339" s="186">
        <f t="shared" si="36"/>
        <v>0</v>
      </c>
      <c r="L339" s="186">
        <f t="shared" si="36"/>
        <v>11</v>
      </c>
      <c r="M339" s="192">
        <f t="shared" si="36"/>
        <v>0</v>
      </c>
      <c r="N339" s="192">
        <f t="shared" si="36"/>
        <v>0</v>
      </c>
      <c r="O339" s="209">
        <f t="shared" ref="O339:O349" si="37">+SUMPRODUCT($E$1:$N$1,E339:N339)</f>
        <v>108021.64</v>
      </c>
      <c r="P339" s="121">
        <f>SUM(S339+T339)</f>
        <v>352313.23610561067</v>
      </c>
      <c r="Q339" s="180">
        <f>O339/P339</f>
        <v>0.30660681725741079</v>
      </c>
      <c r="R339" s="179">
        <f>O339-P339</f>
        <v>-244291.59610561066</v>
      </c>
      <c r="S339" s="181">
        <f>SUM(P340:P355)</f>
        <v>313638.18000000005</v>
      </c>
      <c r="T339" s="193">
        <v>38675.056105610602</v>
      </c>
      <c r="U339" s="521">
        <f>P339/$U$2</f>
        <v>13550.509080985026</v>
      </c>
      <c r="V339" s="178"/>
    </row>
    <row r="340" spans="1:23" s="70" customFormat="1">
      <c r="A340" s="108" t="s">
        <v>405</v>
      </c>
      <c r="B340" s="108" t="s">
        <v>31</v>
      </c>
      <c r="C340" s="70" t="s">
        <v>406</v>
      </c>
      <c r="D340" s="65" t="s">
        <v>407</v>
      </c>
      <c r="E340" s="64">
        <f>+SUMIFS('nabati '!B:B,'nabati '!$E:$E,MTD!$A340)/6</f>
        <v>10</v>
      </c>
      <c r="F340" s="64">
        <f>+SUMIFS('nabati '!I:I,'nabati '!$L:$L,MTD!$A340)/6</f>
        <v>5</v>
      </c>
      <c r="G340" s="64">
        <f>+SUMIFS('nabati '!P:P,'nabati '!$S:$S,MTD!$A340)/60</f>
        <v>2</v>
      </c>
      <c r="H340" s="64">
        <f>+SUMIFS('nabati '!W:W,'nabati '!$Z:$Z,MTD!$A340)/6</f>
        <v>3</v>
      </c>
      <c r="I340" s="64">
        <f>+SUMIFS('nabati '!AD:AD,'nabati '!$AG:$AG,MTD!$A340)/60</f>
        <v>0</v>
      </c>
      <c r="J340" s="64">
        <f>+SUMIFS('nabati '!AK:AK,'nabati '!$AN:$AN,MTD!$A340)/60</f>
        <v>0</v>
      </c>
      <c r="K340" s="210">
        <f>+SUMIFS('nabati '!AR:AR,'nabati '!$AU:$AU,MTD!$A340)/60</f>
        <v>0</v>
      </c>
      <c r="L340" s="64">
        <f>+SUMIFS('nabati '!AY:AY,'nabati '!$BB:$BB,MTD!$A340)/20</f>
        <v>0</v>
      </c>
      <c r="M340" s="172">
        <f>+SUMIFS('nabati '!$BF:$BF,'nabati '!BI:BI,MTD!$A340)/6</f>
        <v>0</v>
      </c>
      <c r="N340" s="133">
        <f>+SUMIFS('nabati '!$BM:$BM,'nabati '!BP:BP,MTD!$A340)/6</f>
        <v>0</v>
      </c>
      <c r="O340" s="173">
        <f t="shared" si="37"/>
        <v>3546.8999999999996</v>
      </c>
      <c r="P340" s="121">
        <v>22933.9</v>
      </c>
      <c r="Q340" s="180"/>
      <c r="R340" s="179">
        <f>O340-P340</f>
        <v>-19387</v>
      </c>
      <c r="S340" s="178">
        <f>SUM(O340:O355)</f>
        <v>97737.700000000012</v>
      </c>
      <c r="T340" s="178">
        <f>SUM(O356:O372)</f>
        <v>10283.939999999999</v>
      </c>
      <c r="U340" s="524"/>
    </row>
    <row r="341" spans="1:23" s="70" customFormat="1" hidden="1" outlineLevel="1">
      <c r="A341" s="108" t="s">
        <v>408</v>
      </c>
      <c r="B341" s="108" t="s">
        <v>31</v>
      </c>
      <c r="C341" s="70" t="s">
        <v>409</v>
      </c>
      <c r="D341" s="65" t="s">
        <v>699</v>
      </c>
      <c r="E341" s="64">
        <f>+SUMIFS('nabati '!B:B,'nabati '!$E:$E,MTD!$A341)/6</f>
        <v>80</v>
      </c>
      <c r="F341" s="64">
        <f>+SUMIFS('nabati '!I:I,'nabati '!$L:$L,MTD!$A341)/6</f>
        <v>43</v>
      </c>
      <c r="G341" s="64">
        <f>+SUMIFS('nabati '!P:P,'nabati '!$S:$S,MTD!$A341)/60</f>
        <v>13</v>
      </c>
      <c r="H341" s="64">
        <f>+SUMIFS('nabati '!W:W,'nabati '!$Z:$Z,MTD!$A341)/6</f>
        <v>6</v>
      </c>
      <c r="I341" s="64">
        <f>+SUMIFS('nabati '!AD:AD,'nabati '!$AG:$AG,MTD!$A341)/60</f>
        <v>3</v>
      </c>
      <c r="J341" s="64">
        <f>+SUMIFS('nabati '!AK:AK,'nabati '!$AN:$AN,MTD!$A341)/60</f>
        <v>1</v>
      </c>
      <c r="K341" s="64">
        <f>+SUMIFS('nabati '!AR:AR,'nabati '!$AU:$AU,MTD!$A341)/60</f>
        <v>0</v>
      </c>
      <c r="L341" s="64">
        <f>+SUMIFS('nabati '!AY:AY,'nabati '!$BB:$BB,MTD!$A341)/20</f>
        <v>0</v>
      </c>
      <c r="M341" s="172">
        <f>+SUMIFS('nabati '!$BF:$BF,'nabati '!BI:BI,MTD!$A341)/6</f>
        <v>0</v>
      </c>
      <c r="N341" s="133">
        <f>+SUMIFS('nabati '!$BM:$BM,'nabati '!BP:BP,MTD!$A341)/6</f>
        <v>0</v>
      </c>
      <c r="O341" s="173">
        <f t="shared" si="37"/>
        <v>25188.720000000001</v>
      </c>
      <c r="P341" s="136">
        <v>29935</v>
      </c>
      <c r="Q341" s="180"/>
      <c r="R341" s="179">
        <f t="shared" ref="R341:R355" si="38">O341-P341</f>
        <v>-4746.2799999999988</v>
      </c>
      <c r="U341" s="524"/>
    </row>
    <row r="342" spans="1:23" s="70" customFormat="1" hidden="1" outlineLevel="1">
      <c r="A342" s="108" t="s">
        <v>410</v>
      </c>
      <c r="B342" s="108" t="s">
        <v>31</v>
      </c>
      <c r="C342" s="70" t="s">
        <v>411</v>
      </c>
      <c r="D342" s="65" t="s">
        <v>407</v>
      </c>
      <c r="E342" s="64">
        <f>+SUMIFS('nabati '!B:B,'nabati '!$E:$E,MTD!$A342)/6</f>
        <v>0</v>
      </c>
      <c r="F342" s="64">
        <f>+SUMIFS('nabati '!I:I,'nabati '!$L:$L,MTD!$A342)/6</f>
        <v>10</v>
      </c>
      <c r="G342" s="64">
        <f>+SUMIFS('nabati '!P:P,'nabati '!$S:$S,MTD!$A342)/60</f>
        <v>3</v>
      </c>
      <c r="H342" s="64">
        <f>+SUMIFS('nabati '!W:W,'nabati '!$Z:$Z,MTD!$A342)/6</f>
        <v>0</v>
      </c>
      <c r="I342" s="64">
        <f>+SUMIFS('nabati '!AD:AD,'nabati '!$AG:$AG,MTD!$A342)/60</f>
        <v>1</v>
      </c>
      <c r="J342" s="64">
        <f>+SUMIFS('nabati '!AK:AK,'nabati '!$AN:$AN,MTD!$A342)/60</f>
        <v>1</v>
      </c>
      <c r="K342" s="64">
        <f>+SUMIFS('nabati '!AR:AR,'nabati '!$AU:$AU,MTD!$A342)/60</f>
        <v>0</v>
      </c>
      <c r="L342" s="64">
        <f>+SUMIFS('nabati '!AY:AY,'nabati '!$BB:$BB,MTD!$A342)/20</f>
        <v>0</v>
      </c>
      <c r="M342" s="172">
        <f>+SUMIFS('nabati '!$BF:$BF,'nabati '!BI:BI,MTD!$A342)/6</f>
        <v>0</v>
      </c>
      <c r="N342" s="133">
        <f>+SUMIFS('nabati '!$BM:$BM,'nabati '!BP:BP,MTD!$A342)/6</f>
        <v>0</v>
      </c>
      <c r="O342" s="173">
        <f t="shared" si="37"/>
        <v>3507.9</v>
      </c>
      <c r="P342" s="121">
        <v>20605.16</v>
      </c>
      <c r="Q342" s="180"/>
      <c r="R342" s="179">
        <f t="shared" si="38"/>
        <v>-17097.259999999998</v>
      </c>
      <c r="U342" s="524"/>
    </row>
    <row r="343" spans="1:23" s="70" customFormat="1" hidden="1" outlineLevel="1">
      <c r="A343" s="108" t="s">
        <v>412</v>
      </c>
      <c r="B343" s="115" t="s">
        <v>31</v>
      </c>
      <c r="C343" s="70" t="s">
        <v>413</v>
      </c>
      <c r="D343" s="65" t="s">
        <v>407</v>
      </c>
      <c r="E343" s="64">
        <f>+SUMIFS('nabati '!B:B,'nabati '!$E:$E,MTD!$A343)/6</f>
        <v>0</v>
      </c>
      <c r="F343" s="64">
        <f>+SUMIFS('nabati '!I:I,'nabati '!$L:$L,MTD!$A343)/6</f>
        <v>20</v>
      </c>
      <c r="G343" s="64">
        <f>+SUMIFS('nabati '!P:P,'nabati '!$S:$S,MTD!$A343)/60</f>
        <v>0</v>
      </c>
      <c r="H343" s="64">
        <f>+SUMIFS('nabati '!W:W,'nabati '!$Z:$Z,MTD!$A343)/6</f>
        <v>0</v>
      </c>
      <c r="I343" s="64">
        <f>+SUMIFS('nabati '!AD:AD,'nabati '!$AG:$AG,MTD!$A343)/60</f>
        <v>0</v>
      </c>
      <c r="J343" s="64">
        <f>+SUMIFS('nabati '!AK:AK,'nabati '!$AN:$AN,MTD!$A343)/60</f>
        <v>1</v>
      </c>
      <c r="K343" s="64">
        <f>+SUMIFS('nabati '!AR:AR,'nabati '!$AU:$AU,MTD!$A343)/60</f>
        <v>0</v>
      </c>
      <c r="L343" s="64">
        <f>+SUMIFS('nabati '!AY:AY,'nabati '!$BB:$BB,MTD!$A343)/20</f>
        <v>0</v>
      </c>
      <c r="M343" s="172">
        <f>+SUMIFS('nabati '!$BF:$BF,'nabati '!BI:BI,MTD!$A343)/6</f>
        <v>0</v>
      </c>
      <c r="N343" s="133">
        <f>+SUMIFS('nabati '!$BM:$BM,'nabati '!BP:BP,MTD!$A343)/6</f>
        <v>0</v>
      </c>
      <c r="O343" s="173">
        <f t="shared" si="37"/>
        <v>4095.3</v>
      </c>
      <c r="P343" s="121">
        <v>41647.699999999997</v>
      </c>
      <c r="Q343" s="180"/>
      <c r="R343" s="179">
        <f t="shared" si="38"/>
        <v>-37552.399999999994</v>
      </c>
      <c r="U343" s="524"/>
    </row>
    <row r="344" spans="1:23" s="70" customFormat="1" hidden="1" outlineLevel="1">
      <c r="A344" s="108" t="s">
        <v>414</v>
      </c>
      <c r="B344" s="108" t="s">
        <v>31</v>
      </c>
      <c r="C344" s="70" t="s">
        <v>415</v>
      </c>
      <c r="D344" s="65" t="s">
        <v>407</v>
      </c>
      <c r="E344" s="64">
        <f>+SUMIFS('nabati '!B:B,'nabati '!$E:$E,MTD!$A344)/6</f>
        <v>0</v>
      </c>
      <c r="F344" s="64">
        <f>+SUMIFS('nabati '!I:I,'nabati '!$L:$L,MTD!$A344)/6</f>
        <v>10</v>
      </c>
      <c r="G344" s="64">
        <f>+SUMIFS('nabati '!P:P,'nabati '!$S:$S,MTD!$A344)/60</f>
        <v>2</v>
      </c>
      <c r="H344" s="64">
        <f>+SUMIFS('nabati '!W:W,'nabati '!$Z:$Z,MTD!$A344)/6</f>
        <v>0</v>
      </c>
      <c r="I344" s="64">
        <f>+SUMIFS('nabati '!AD:AD,'nabati '!$AG:$AG,MTD!$A344)/60</f>
        <v>1</v>
      </c>
      <c r="J344" s="64">
        <f>+SUMIFS('nabati '!AK:AK,'nabati '!$AN:$AN,MTD!$A344)/60</f>
        <v>1</v>
      </c>
      <c r="K344" s="64">
        <f>+SUMIFS('nabati '!AR:AR,'nabati '!$AU:$AU,MTD!$A344)/60</f>
        <v>0</v>
      </c>
      <c r="L344" s="64">
        <f>+SUMIFS('nabati '!AY:AY,'nabati '!$BB:$BB,MTD!$A344)/20</f>
        <v>0</v>
      </c>
      <c r="M344" s="172">
        <f>+SUMIFS('nabati '!$BF:$BF,'nabati '!BI:BI,MTD!$A344)/6</f>
        <v>0</v>
      </c>
      <c r="N344" s="133">
        <f>+SUMIFS('nabati '!$BM:$BM,'nabati '!BP:BP,MTD!$A344)/6</f>
        <v>0</v>
      </c>
      <c r="O344" s="173">
        <f t="shared" si="37"/>
        <v>3177.9</v>
      </c>
      <c r="P344" s="121">
        <v>27034.400000000001</v>
      </c>
      <c r="Q344" s="180"/>
      <c r="R344" s="179">
        <f t="shared" si="38"/>
        <v>-23856.5</v>
      </c>
      <c r="U344" s="524"/>
    </row>
    <row r="345" spans="1:23" s="70" customFormat="1" hidden="1" outlineLevel="1">
      <c r="A345" s="108" t="s">
        <v>416</v>
      </c>
      <c r="B345" s="108" t="s">
        <v>31</v>
      </c>
      <c r="C345" s="70" t="s">
        <v>417</v>
      </c>
      <c r="D345" s="65" t="s">
        <v>407</v>
      </c>
      <c r="E345" s="64">
        <f>+SUMIFS('nabati '!B:B,'nabati '!$E:$E,MTD!$A345)/6</f>
        <v>25</v>
      </c>
      <c r="F345" s="64">
        <f>+SUMIFS('nabati '!I:I,'nabati '!$L:$L,MTD!$A345)/6</f>
        <v>10</v>
      </c>
      <c r="G345" s="64">
        <f>+SUMIFS('nabati '!P:P,'nabati '!$S:$S,MTD!$A345)/60</f>
        <v>1</v>
      </c>
      <c r="H345" s="64">
        <f>+SUMIFS('nabati '!W:W,'nabati '!$Z:$Z,MTD!$A345)/6</f>
        <v>0</v>
      </c>
      <c r="I345" s="64">
        <f>+SUMIFS('nabati '!AD:AD,'nabati '!$AG:$AG,MTD!$A345)/60</f>
        <v>0</v>
      </c>
      <c r="J345" s="64">
        <f>+SUMIFS('nabati '!AK:AK,'nabati '!$AN:$AN,MTD!$A345)/60</f>
        <v>0</v>
      </c>
      <c r="K345" s="64">
        <f>+SUMIFS('nabati '!AR:AR,'nabati '!$AU:$AU,MTD!$A345)/60</f>
        <v>0</v>
      </c>
      <c r="L345" s="64">
        <f>+SUMIFS('nabati '!AY:AY,'nabati '!$BB:$BB,MTD!$A345)/20</f>
        <v>0</v>
      </c>
      <c r="M345" s="172">
        <f>+SUMIFS('nabati '!$BF:$BF,'nabati '!BI:BI,MTD!$A345)/6</f>
        <v>0</v>
      </c>
      <c r="N345" s="133">
        <f>+SUMIFS('nabati '!$BM:$BM,'nabati '!BP:BP,MTD!$A345)/6</f>
        <v>0</v>
      </c>
      <c r="O345" s="173">
        <f t="shared" si="37"/>
        <v>5387.4</v>
      </c>
      <c r="P345" s="121">
        <v>24261.74</v>
      </c>
      <c r="Q345" s="180"/>
      <c r="R345" s="179">
        <f t="shared" si="38"/>
        <v>-18874.340000000004</v>
      </c>
      <c r="T345" s="211"/>
      <c r="U345" s="524"/>
    </row>
    <row r="346" spans="1:23" s="70" customFormat="1" hidden="1" outlineLevel="1">
      <c r="A346" s="108" t="s">
        <v>418</v>
      </c>
      <c r="B346" s="108" t="s">
        <v>31</v>
      </c>
      <c r="C346" s="70" t="s">
        <v>419</v>
      </c>
      <c r="D346" s="65" t="s">
        <v>407</v>
      </c>
      <c r="E346" s="64">
        <f>+SUMIFS('nabati '!B:B,'nabati '!$E:$E,MTD!$A346)/6</f>
        <v>20</v>
      </c>
      <c r="F346" s="64">
        <f>+SUMIFS('nabati '!I:I,'nabati '!$L:$L,MTD!$A346)/6</f>
        <v>50</v>
      </c>
      <c r="G346" s="64">
        <f>+SUMIFS('nabati '!P:P,'nabati '!$S:$S,MTD!$A346)/60</f>
        <v>0</v>
      </c>
      <c r="H346" s="64">
        <f>+SUMIFS('nabati '!W:W,'nabati '!$Z:$Z,MTD!$A346)/6</f>
        <v>5</v>
      </c>
      <c r="I346" s="64">
        <f>+SUMIFS('nabati '!AD:AD,'nabati '!$AG:$AG,MTD!$A346)/60</f>
        <v>0</v>
      </c>
      <c r="J346" s="64">
        <f>+SUMIFS('nabati '!AK:AK,'nabati '!$AN:$AN,MTD!$A346)/60</f>
        <v>0</v>
      </c>
      <c r="K346" s="64">
        <f>+SUMIFS('nabati '!AR:AR,'nabati '!$AU:$AU,MTD!$A346)/60</f>
        <v>0</v>
      </c>
      <c r="L346" s="64">
        <f>+SUMIFS('nabati '!AY:AY,'nabati '!$BB:$BB,MTD!$A346)/20</f>
        <v>5</v>
      </c>
      <c r="M346" s="172">
        <f>+SUMIFS('nabati '!$BF:$BF,'nabati '!BI:BI,MTD!$A346)/6</f>
        <v>0</v>
      </c>
      <c r="N346" s="133">
        <f>+SUMIFS('nabati '!$BM:$BM,'nabati '!BP:BP,MTD!$A346)/6</f>
        <v>0</v>
      </c>
      <c r="O346" s="173">
        <f t="shared" si="37"/>
        <v>15049</v>
      </c>
      <c r="P346" s="121">
        <v>25911.040000000001</v>
      </c>
      <c r="Q346" s="180"/>
      <c r="R346" s="179">
        <f t="shared" si="38"/>
        <v>-10862.04</v>
      </c>
      <c r="U346" s="524"/>
    </row>
    <row r="347" spans="1:23" s="70" customFormat="1" hidden="1" outlineLevel="1">
      <c r="A347" s="108" t="s">
        <v>420</v>
      </c>
      <c r="B347" s="108" t="s">
        <v>31</v>
      </c>
      <c r="C347" s="70" t="s">
        <v>421</v>
      </c>
      <c r="D347" s="65" t="s">
        <v>407</v>
      </c>
      <c r="E347" s="64">
        <f>+SUMIFS('nabati '!B:B,'nabati '!$E:$E,MTD!$A347)/6</f>
        <v>10</v>
      </c>
      <c r="F347" s="64">
        <f>+SUMIFS('nabati '!I:I,'nabati '!$L:$L,MTD!$A347)/6</f>
        <v>10</v>
      </c>
      <c r="G347" s="64">
        <f>+SUMIFS('nabati '!P:P,'nabati '!$S:$S,MTD!$A347)/60</f>
        <v>0</v>
      </c>
      <c r="H347" s="64">
        <f>+SUMIFS('nabati '!W:W,'nabati '!$Z:$Z,MTD!$A347)/6</f>
        <v>0</v>
      </c>
      <c r="I347" s="64">
        <f>+SUMIFS('nabati '!AD:AD,'nabati '!$AG:$AG,MTD!$A347)/60</f>
        <v>0</v>
      </c>
      <c r="J347" s="64">
        <f>+SUMIFS('nabati '!AK:AK,'nabati '!$AN:$AN,MTD!$A347)/60</f>
        <v>0</v>
      </c>
      <c r="K347" s="64">
        <f>+SUMIFS('nabati '!AR:AR,'nabati '!$AU:$AU,MTD!$A347)/60</f>
        <v>0</v>
      </c>
      <c r="L347" s="64">
        <f>+SUMIFS('nabati '!AY:AY,'nabati '!$BB:$BB,MTD!$A347)/20</f>
        <v>0</v>
      </c>
      <c r="M347" s="172">
        <f>+SUMIFS('nabati '!$BF:$BF,'nabati '!BI:BI,MTD!$A347)/6</f>
        <v>0</v>
      </c>
      <c r="N347" s="133">
        <f>+SUMIFS('nabati '!$BM:$BM,'nabati '!BP:BP,MTD!$A347)/6</f>
        <v>0</v>
      </c>
      <c r="O347" s="173">
        <f t="shared" si="37"/>
        <v>3167.4</v>
      </c>
      <c r="P347" s="121">
        <v>15486.54</v>
      </c>
      <c r="Q347" s="180"/>
      <c r="R347" s="179">
        <f t="shared" si="38"/>
        <v>-12319.140000000001</v>
      </c>
      <c r="U347" s="524"/>
    </row>
    <row r="348" spans="1:23" s="70" customFormat="1" hidden="1" outlineLevel="1">
      <c r="A348" s="108" t="s">
        <v>422</v>
      </c>
      <c r="B348" s="108" t="s">
        <v>31</v>
      </c>
      <c r="C348" s="70" t="s">
        <v>423</v>
      </c>
      <c r="D348" s="65" t="s">
        <v>407</v>
      </c>
      <c r="E348" s="64">
        <f>+SUMIFS('nabati '!B:B,'nabati '!$E:$E,MTD!$A348)/6</f>
        <v>10</v>
      </c>
      <c r="F348" s="64">
        <f>+SUMIFS('nabati '!I:I,'nabati '!$L:$L,MTD!$A348)/6</f>
        <v>20</v>
      </c>
      <c r="G348" s="64">
        <f>+SUMIFS('nabati '!P:P,'nabati '!$S:$S,MTD!$A348)/60</f>
        <v>5</v>
      </c>
      <c r="H348" s="64">
        <f>+SUMIFS('nabati '!W:W,'nabati '!$Z:$Z,MTD!$A348)/6</f>
        <v>2</v>
      </c>
      <c r="I348" s="64">
        <f>+SUMIFS('nabati '!AD:AD,'nabati '!$AG:$AG,MTD!$A348)/60</f>
        <v>0</v>
      </c>
      <c r="J348" s="64">
        <f>+SUMIFS('nabati '!AK:AK,'nabati '!$AN:$AN,MTD!$A348)/60</f>
        <v>0</v>
      </c>
      <c r="K348" s="64">
        <f>+SUMIFS('nabati '!AR:AR,'nabati '!$AU:$AU,MTD!$A348)/60</f>
        <v>0</v>
      </c>
      <c r="L348" s="64">
        <f>+SUMIFS('nabati '!AY:AY,'nabati '!$BB:$BB,MTD!$A348)/20</f>
        <v>3</v>
      </c>
      <c r="M348" s="172">
        <f>+SUMIFS('nabati '!$BF:$BF,'nabati '!BI:BI,MTD!$A348)/6</f>
        <v>0</v>
      </c>
      <c r="N348" s="133">
        <f>+SUMIFS('nabati '!$BM:$BM,'nabati '!BP:BP,MTD!$A348)/6</f>
        <v>0</v>
      </c>
      <c r="O348" s="173">
        <f t="shared" si="37"/>
        <v>8295.6</v>
      </c>
      <c r="P348" s="121">
        <v>19484.84</v>
      </c>
      <c r="Q348" s="180"/>
      <c r="R348" s="179">
        <f t="shared" si="38"/>
        <v>-11189.24</v>
      </c>
      <c r="U348" s="524"/>
    </row>
    <row r="349" spans="1:23" s="70" customFormat="1" hidden="1" outlineLevel="1">
      <c r="A349" s="108" t="s">
        <v>424</v>
      </c>
      <c r="B349" s="108" t="s">
        <v>31</v>
      </c>
      <c r="C349" s="70" t="s">
        <v>425</v>
      </c>
      <c r="D349" s="65" t="s">
        <v>407</v>
      </c>
      <c r="E349" s="64">
        <f>+SUMIFS('nabati '!B:B,'nabati '!$E:$E,MTD!$A349)/6</f>
        <v>0</v>
      </c>
      <c r="F349" s="64">
        <f>+SUMIFS('nabati '!I:I,'nabati '!$L:$L,MTD!$A349)/6</f>
        <v>0</v>
      </c>
      <c r="G349" s="64">
        <f>+SUMIFS('nabati '!P:P,'nabati '!$S:$S,MTD!$A349)/60</f>
        <v>0</v>
      </c>
      <c r="H349" s="64">
        <f>+SUMIFS('nabati '!W:W,'nabati '!$Z:$Z,MTD!$A349)/6</f>
        <v>0</v>
      </c>
      <c r="I349" s="64">
        <f>+SUMIFS('nabati '!AD:AD,'nabati '!$AG:$AG,MTD!$A349)/60</f>
        <v>0</v>
      </c>
      <c r="J349" s="64">
        <f>+SUMIFS('nabati '!AK:AK,'nabati '!$AN:$AN,MTD!$A349)/60</f>
        <v>0</v>
      </c>
      <c r="K349" s="64">
        <f>+SUMIFS('nabati '!AR:AR,'nabati '!$AU:$AU,MTD!$A349)/60</f>
        <v>0</v>
      </c>
      <c r="L349" s="64">
        <f>+SUMIFS('nabati '!AY:AY,'nabati '!$BB:$BB,MTD!$A349)/20</f>
        <v>0</v>
      </c>
      <c r="M349" s="172">
        <f>+SUMIFS('nabati '!$BF:$BF,'nabati '!BI:BI,MTD!$A349)/6</f>
        <v>0</v>
      </c>
      <c r="N349" s="133">
        <f>+SUMIFS('nabati '!$BM:$BM,'nabati '!BP:BP,MTD!$A349)/6</f>
        <v>0</v>
      </c>
      <c r="O349" s="173">
        <f t="shared" si="37"/>
        <v>0</v>
      </c>
      <c r="P349" s="121">
        <v>14203.74</v>
      </c>
      <c r="Q349" s="180"/>
      <c r="R349" s="179">
        <f t="shared" si="38"/>
        <v>-14203.74</v>
      </c>
      <c r="U349" s="524"/>
    </row>
    <row r="350" spans="1:23" s="70" customFormat="1" hidden="1" outlineLevel="1">
      <c r="A350" s="108" t="s">
        <v>426</v>
      </c>
      <c r="B350" s="108" t="s">
        <v>31</v>
      </c>
      <c r="C350" s="70" t="s">
        <v>427</v>
      </c>
      <c r="D350" s="65" t="s">
        <v>407</v>
      </c>
      <c r="E350" s="64">
        <f>+SUMIFS('nabati '!B:B,'nabati '!$E:$E,MTD!$A350)/6</f>
        <v>0</v>
      </c>
      <c r="F350" s="64">
        <f>+SUMIFS('nabati '!I:I,'nabati '!$L:$L,MTD!$A350)/6</f>
        <v>8</v>
      </c>
      <c r="G350" s="64">
        <f>+SUMIFS('nabati '!P:P,'nabati '!$S:$S,MTD!$A350)/60</f>
        <v>2</v>
      </c>
      <c r="H350" s="64">
        <f>+SUMIFS('nabati '!W:W,'nabati '!$Z:$Z,MTD!$A350)/6</f>
        <v>2</v>
      </c>
      <c r="I350" s="64">
        <f>+SUMIFS('nabati '!AD:AD,'nabati '!$AG:$AG,MTD!$A350)/60</f>
        <v>1</v>
      </c>
      <c r="J350" s="64">
        <f>+SUMIFS('nabati '!AK:AK,'nabati '!$AN:$AN,MTD!$A350)/60</f>
        <v>0</v>
      </c>
      <c r="K350" s="64">
        <f>+SUMIFS('nabati '!AR:AR,'nabati '!$AU:$AU,MTD!$A350)/60</f>
        <v>0</v>
      </c>
      <c r="L350" s="64">
        <f>+SUMIFS('nabati '!AY:AY,'nabati '!$BB:$BB,MTD!$A350)/20</f>
        <v>0</v>
      </c>
      <c r="M350" s="172">
        <f>+SUMIFS('nabati '!$BF:$BF,'nabati '!BI:BI,MTD!$A350)/6</f>
        <v>0</v>
      </c>
      <c r="N350" s="133">
        <f>+SUMIFS('nabati '!$BM:$BM,'nabati '!BP:BP,MTD!$A350)/6</f>
        <v>0</v>
      </c>
      <c r="O350" s="173">
        <f t="shared" ref="O350:O357" si="39">+SUMPRODUCT($E$1:$N$1,E350:N350)</f>
        <v>2964.7200000000003</v>
      </c>
      <c r="P350" s="121">
        <v>9696.4599999999991</v>
      </c>
      <c r="Q350" s="180"/>
      <c r="R350" s="179">
        <f t="shared" si="38"/>
        <v>-6731.7399999999989</v>
      </c>
      <c r="U350" s="524"/>
    </row>
    <row r="351" spans="1:23" s="70" customFormat="1" hidden="1" outlineLevel="1">
      <c r="A351" s="108" t="s">
        <v>428</v>
      </c>
      <c r="B351" s="108" t="s">
        <v>31</v>
      </c>
      <c r="C351" s="70" t="s">
        <v>429</v>
      </c>
      <c r="D351" s="65" t="s">
        <v>407</v>
      </c>
      <c r="E351" s="64">
        <f>+SUMIFS('nabati '!B:B,'nabati '!$E:$E,MTD!$A351)/6</f>
        <v>0</v>
      </c>
      <c r="F351" s="64">
        <f>+SUMIFS('nabati '!I:I,'nabati '!$L:$L,MTD!$A351)/6</f>
        <v>30</v>
      </c>
      <c r="G351" s="64">
        <f>+SUMIFS('nabati '!P:P,'nabati '!$S:$S,MTD!$A351)/60</f>
        <v>5</v>
      </c>
      <c r="H351" s="64">
        <f>+SUMIFS('nabati '!W:W,'nabati '!$Z:$Z,MTD!$A351)/6</f>
        <v>10</v>
      </c>
      <c r="I351" s="64">
        <f>+SUMIFS('nabati '!AD:AD,'nabati '!$AG:$AG,MTD!$A351)/60</f>
        <v>0</v>
      </c>
      <c r="J351" s="64">
        <f>+SUMIFS('nabati '!AK:AK,'nabati '!$AN:$AN,MTD!$A351)/60</f>
        <v>0</v>
      </c>
      <c r="K351" s="210">
        <f>+SUMIFS('nabati '!AR:AR,'nabati '!$AU:$AU,MTD!$A351)/60</f>
        <v>0</v>
      </c>
      <c r="L351" s="64">
        <f>+SUMIFS('nabati '!AY:AY,'nabati '!$BB:$BB,MTD!$A351)/20</f>
        <v>0</v>
      </c>
      <c r="M351" s="172">
        <f>+SUMIFS('nabati '!$BF:$BF,'nabati '!BI:BI,MTD!$A351)/6</f>
        <v>0</v>
      </c>
      <c r="N351" s="133">
        <f>+SUMIFS('nabati '!$BM:$BM,'nabati '!BP:BP,MTD!$A351)/6</f>
        <v>0</v>
      </c>
      <c r="O351" s="173">
        <f t="shared" si="39"/>
        <v>9616.2000000000007</v>
      </c>
      <c r="P351" s="121">
        <v>11645</v>
      </c>
      <c r="Q351" s="180"/>
      <c r="R351" s="179">
        <f t="shared" si="38"/>
        <v>-2028.7999999999993</v>
      </c>
      <c r="U351" s="524"/>
    </row>
    <row r="352" spans="1:23" s="70" customFormat="1" hidden="1" outlineLevel="1">
      <c r="A352" s="108" t="s">
        <v>430</v>
      </c>
      <c r="B352" s="108" t="s">
        <v>31</v>
      </c>
      <c r="C352" s="562" t="s">
        <v>431</v>
      </c>
      <c r="D352" s="65" t="s">
        <v>407</v>
      </c>
      <c r="E352" s="64">
        <f>+SUMIFS('nabati '!B:B,'nabati '!$E:$E,MTD!$A352)/6</f>
        <v>0</v>
      </c>
      <c r="F352" s="64">
        <f>+SUMIFS('nabati '!I:I,'nabati '!$L:$L,MTD!$A352)/6</f>
        <v>0</v>
      </c>
      <c r="G352" s="64">
        <f>+SUMIFS('nabati '!P:P,'nabati '!$S:$S,MTD!$A352)/60</f>
        <v>0</v>
      </c>
      <c r="H352" s="64">
        <f>+SUMIFS('nabati '!W:W,'nabati '!$Z:$Z,MTD!$A352)/6</f>
        <v>0</v>
      </c>
      <c r="I352" s="64">
        <f>+SUMIFS('nabati '!AD:AD,'nabati '!$AG:$AG,MTD!$A352)/60</f>
        <v>1</v>
      </c>
      <c r="J352" s="64">
        <f>+SUMIFS('nabati '!AK:AK,'nabati '!$AN:$AN,MTD!$A352)/60</f>
        <v>0</v>
      </c>
      <c r="K352" s="64">
        <f>+SUMIFS('nabati '!AR:AR,'nabati '!$AU:$AU,MTD!$A352)/60</f>
        <v>0</v>
      </c>
      <c r="L352" s="64">
        <f>+SUMIFS('nabati '!AY:AY,'nabati '!$BB:$BB,MTD!$A352)/20</f>
        <v>0</v>
      </c>
      <c r="M352" s="207">
        <f>+SUMIFS('nabati '!$BF:$BF,'nabati '!BI:BI,MTD!$A352)/6</f>
        <v>0</v>
      </c>
      <c r="N352" s="208">
        <f>+SUMIFS('nabati '!$BM:$BM,'nabati '!BP:BP,MTD!$A352)/6</f>
        <v>0</v>
      </c>
      <c r="O352" s="173">
        <f t="shared" si="39"/>
        <v>330</v>
      </c>
      <c r="P352" s="121">
        <v>13939.7</v>
      </c>
      <c r="Q352" s="180"/>
      <c r="R352" s="179">
        <f t="shared" si="38"/>
        <v>-13609.7</v>
      </c>
      <c r="U352" s="524"/>
    </row>
    <row r="353" spans="1:21" s="70" customFormat="1" hidden="1" outlineLevel="1">
      <c r="A353" s="108" t="s">
        <v>432</v>
      </c>
      <c r="B353" s="115" t="s">
        <v>31</v>
      </c>
      <c r="C353" s="524" t="s">
        <v>433</v>
      </c>
      <c r="D353" s="65" t="s">
        <v>407</v>
      </c>
      <c r="E353" s="64">
        <f>+SUMIFS('nabati '!B:B,'nabati '!$E:$E,MTD!$A353)/6</f>
        <v>0</v>
      </c>
      <c r="F353" s="64">
        <f>+SUMIFS('nabati '!I:I,'nabati '!$L:$L,MTD!$A353)/6</f>
        <v>4</v>
      </c>
      <c r="G353" s="64">
        <f>+SUMIFS('nabati '!P:P,'nabati '!$S:$S,MTD!$A353)/60</f>
        <v>2</v>
      </c>
      <c r="H353" s="64">
        <f>+SUMIFS('nabati '!W:W,'nabati '!$Z:$Z,MTD!$A353)/6</f>
        <v>0</v>
      </c>
      <c r="I353" s="64">
        <f>+SUMIFS('nabati '!AD:AD,'nabati '!$AG:$AG,MTD!$A353)/60</f>
        <v>0</v>
      </c>
      <c r="J353" s="64">
        <f>+SUMIFS('nabati '!AK:AK,'nabati '!$AN:$AN,MTD!$A353)/60</f>
        <v>2</v>
      </c>
      <c r="K353" s="64">
        <f>+SUMIFS('nabati '!AR:AR,'nabati '!$AU:$AU,MTD!$A353)/60</f>
        <v>0</v>
      </c>
      <c r="L353" s="64">
        <f>+SUMIFS('nabati '!AY:AY,'nabati '!$BB:$BB,MTD!$A353)/20</f>
        <v>0</v>
      </c>
      <c r="M353" s="172">
        <f>+SUMIFS('nabati '!$BF:$BF,'nabati '!BI:BI,MTD!$A353)/6</f>
        <v>0</v>
      </c>
      <c r="N353" s="133">
        <f>+SUMIFS('nabati '!$BM:$BM,'nabati '!BP:BP,MTD!$A353)/6</f>
        <v>0</v>
      </c>
      <c r="O353" s="173">
        <f t="shared" si="39"/>
        <v>1983.96</v>
      </c>
      <c r="P353" s="121">
        <v>6669.5</v>
      </c>
      <c r="Q353" s="180"/>
      <c r="R353" s="179">
        <f t="shared" si="38"/>
        <v>-4685.54</v>
      </c>
      <c r="U353" s="524"/>
    </row>
    <row r="354" spans="1:21" s="70" customFormat="1" hidden="1" outlineLevel="1">
      <c r="A354" s="108" t="s">
        <v>434</v>
      </c>
      <c r="B354" s="108" t="s">
        <v>31</v>
      </c>
      <c r="C354" s="524" t="s">
        <v>435</v>
      </c>
      <c r="D354" s="65" t="s">
        <v>407</v>
      </c>
      <c r="E354" s="64">
        <f>+SUMIFS('nabati '!B:B,'nabati '!$E:$E,MTD!$A354)/6</f>
        <v>5</v>
      </c>
      <c r="F354" s="64">
        <f>+SUMIFS('nabati '!I:I,'nabati '!$L:$L,MTD!$A354)/6</f>
        <v>5</v>
      </c>
      <c r="G354" s="64">
        <f>+SUMIFS('nabati '!P:P,'nabati '!$S:$S,MTD!$A354)/60</f>
        <v>0</v>
      </c>
      <c r="H354" s="64">
        <f>+SUMIFS('nabati '!W:W,'nabati '!$Z:$Z,MTD!$A354)/6</f>
        <v>0</v>
      </c>
      <c r="I354" s="64">
        <f>+SUMIFS('nabati '!AD:AD,'nabati '!$AG:$AG,MTD!$A354)/60</f>
        <v>0</v>
      </c>
      <c r="J354" s="64">
        <f>+SUMIFS('nabati '!AK:AK,'nabati '!$AN:$AN,MTD!$A354)/60</f>
        <v>1</v>
      </c>
      <c r="K354" s="64">
        <f>+SUMIFS('nabati '!AR:AR,'nabati '!$AU:$AU,MTD!$A354)/60</f>
        <v>0</v>
      </c>
      <c r="L354" s="64">
        <f>+SUMIFS('nabati '!AY:AY,'nabati '!$BB:$BB,MTD!$A354)/20</f>
        <v>0</v>
      </c>
      <c r="M354" s="172">
        <f>+SUMIFS('nabati '!$BF:$BF,'nabati '!BI:BI,MTD!$A354)/6</f>
        <v>0</v>
      </c>
      <c r="N354" s="133">
        <f>+SUMIFS('nabati '!$BM:$BM,'nabati '!BP:BP,MTD!$A354)/6</f>
        <v>0</v>
      </c>
      <c r="O354" s="173">
        <f t="shared" si="39"/>
        <v>1864.2</v>
      </c>
      <c r="P354" s="121">
        <v>10118.56</v>
      </c>
      <c r="Q354" s="180"/>
      <c r="R354" s="179">
        <f t="shared" si="38"/>
        <v>-8254.3599999999988</v>
      </c>
      <c r="U354" s="524"/>
    </row>
    <row r="355" spans="1:21" s="70" customFormat="1" hidden="1" outlineLevel="1">
      <c r="A355" s="108" t="s">
        <v>436</v>
      </c>
      <c r="B355" s="108" t="s">
        <v>31</v>
      </c>
      <c r="C355" s="524" t="s">
        <v>437</v>
      </c>
      <c r="D355" s="65" t="s">
        <v>407</v>
      </c>
      <c r="E355" s="64">
        <f>+SUMIFS('nabati '!B:B,'nabati '!$E:$E,MTD!$A355)/6</f>
        <v>15</v>
      </c>
      <c r="F355" s="64">
        <f>+SUMIFS('nabati '!I:I,'nabati '!$L:$L,MTD!$A355)/6</f>
        <v>25</v>
      </c>
      <c r="G355" s="64">
        <f>+SUMIFS('nabati '!P:P,'nabati '!$S:$S,MTD!$A355)/60</f>
        <v>2</v>
      </c>
      <c r="H355" s="64">
        <f>+SUMIFS('nabati '!W:W,'nabati '!$Z:$Z,MTD!$A355)/6</f>
        <v>5</v>
      </c>
      <c r="I355" s="64">
        <f>+SUMIFS('nabati '!AD:AD,'nabati '!$AG:$AG,MTD!$A355)/60</f>
        <v>0</v>
      </c>
      <c r="J355" s="64">
        <f>+SUMIFS('nabati '!AK:AK,'nabati '!$AN:$AN,MTD!$A355)/60</f>
        <v>0</v>
      </c>
      <c r="K355" s="64">
        <f>+SUMIFS('nabati '!AR:AR,'nabati '!$AU:$AU,MTD!$A355)/60</f>
        <v>0</v>
      </c>
      <c r="L355" s="64">
        <f>+SUMIFS('nabati '!AY:AY,'nabati '!$BB:$BB,MTD!$A355)/20</f>
        <v>3</v>
      </c>
      <c r="M355" s="172">
        <f>+SUMIFS('nabati '!$BF:$BF,'nabati '!BI:BI,MTD!$A355)/6</f>
        <v>0</v>
      </c>
      <c r="N355" s="133">
        <f>+SUMIFS('nabati '!$BM:$BM,'nabati '!BP:BP,MTD!$A355)/6</f>
        <v>0</v>
      </c>
      <c r="O355" s="173">
        <f t="shared" si="39"/>
        <v>9562.5</v>
      </c>
      <c r="P355" s="121">
        <v>20064.900000000001</v>
      </c>
      <c r="Q355" s="180"/>
      <c r="R355" s="179">
        <f t="shared" si="38"/>
        <v>-10502.400000000001</v>
      </c>
      <c r="U355" s="524"/>
    </row>
    <row r="356" spans="1:21" s="70" customFormat="1" hidden="1" outlineLevel="1">
      <c r="A356" s="108">
        <v>9502</v>
      </c>
      <c r="B356" s="108" t="s">
        <v>31</v>
      </c>
      <c r="C356" s="556" t="s">
        <v>438</v>
      </c>
      <c r="D356" s="65" t="s">
        <v>407</v>
      </c>
      <c r="E356" s="64">
        <f>+SUMIFS('nabati '!B:B,'nabati '!$E:$E,MTD!$A356)/6</f>
        <v>1</v>
      </c>
      <c r="F356" s="64">
        <f>+SUMIFS('nabati '!I:I,'nabati '!$L:$L,MTD!$A356)/6</f>
        <v>1</v>
      </c>
      <c r="G356" s="64">
        <f>+SUMIFS('nabati '!P:P,'nabati '!$S:$S,MTD!$A356)/60</f>
        <v>1</v>
      </c>
      <c r="H356" s="64">
        <f>+SUMIFS('nabati '!W:W,'nabati '!$Z:$Z,MTD!$A356)/6</f>
        <v>0</v>
      </c>
      <c r="I356" s="64">
        <f>+SUMIFS('nabati '!AD:AD,'nabati '!$AG:$AG,MTD!$A356)/60</f>
        <v>0</v>
      </c>
      <c r="J356" s="64">
        <f>+SUMIFS('nabati '!AK:AK,'nabati '!$AN:$AN,MTD!$A356)/60</f>
        <v>0</v>
      </c>
      <c r="K356" s="64">
        <f>+SUMIFS('nabati '!AR:AR,'nabati '!$AU:$AU,MTD!$A356)/60</f>
        <v>0</v>
      </c>
      <c r="L356" s="64">
        <f>+SUMIFS('nabati '!AY:AY,'nabati '!$BB:$BB,MTD!$A356)/20</f>
        <v>0</v>
      </c>
      <c r="M356" s="172">
        <f>+SUMIFS('nabati '!$BF:$BF,'nabati '!BI:BI,MTD!$A356)/6</f>
        <v>0</v>
      </c>
      <c r="N356" s="133">
        <f>+SUMIFS('nabati '!$BM:$BM,'nabati '!BP:BP,MTD!$A356)/6</f>
        <v>0</v>
      </c>
      <c r="O356" s="173">
        <f t="shared" si="39"/>
        <v>646.74</v>
      </c>
      <c r="P356" s="84"/>
      <c r="Q356" s="177"/>
      <c r="R356" s="73"/>
      <c r="U356" s="524"/>
    </row>
    <row r="357" spans="1:21" s="70" customFormat="1" hidden="1" outlineLevel="1">
      <c r="A357" s="108">
        <v>9503</v>
      </c>
      <c r="B357" s="108" t="s">
        <v>53</v>
      </c>
      <c r="C357" s="556" t="s">
        <v>439</v>
      </c>
      <c r="D357" s="65" t="s">
        <v>407</v>
      </c>
      <c r="E357" s="64">
        <f>+SUMIFS('nabati '!B:B,'nabati '!$E:$E,MTD!$A357)/6</f>
        <v>0</v>
      </c>
      <c r="F357" s="64">
        <f>+SUMIFS('nabati '!I:I,'nabati '!$L:$L,MTD!$A357)/6</f>
        <v>0</v>
      </c>
      <c r="G357" s="64">
        <f>+SUMIFS('nabati '!P:P,'nabati '!$S:$S,MTD!$A357)/60</f>
        <v>0</v>
      </c>
      <c r="H357" s="64">
        <f>+SUMIFS('nabati '!W:W,'nabati '!$Z:$Z,MTD!$A357)/6</f>
        <v>0</v>
      </c>
      <c r="I357" s="64">
        <f>+SUMIFS('nabati '!AD:AD,'nabati '!$AG:$AG,MTD!$A357)/60</f>
        <v>0</v>
      </c>
      <c r="J357" s="64">
        <f>+SUMIFS('nabati '!AK:AK,'nabati '!$AN:$AN,MTD!$A357)/60</f>
        <v>0</v>
      </c>
      <c r="K357" s="64">
        <f>+SUMIFS('nabati '!AR:AR,'nabati '!$AU:$AU,MTD!$A357)/60</f>
        <v>0</v>
      </c>
      <c r="L357" s="64">
        <f>+SUMIFS('nabati '!AY:AY,'nabati '!$BB:$BB,MTD!$A357)/20</f>
        <v>0</v>
      </c>
      <c r="M357" s="172">
        <f>+SUMIFS('nabati '!$BF:$BF,'nabati '!BI:BI,MTD!$A357)/6</f>
        <v>0</v>
      </c>
      <c r="N357" s="133">
        <f>+SUMIFS('nabati '!$BM:$BM,'nabati '!BP:BP,MTD!$A357)/6</f>
        <v>0</v>
      </c>
      <c r="O357" s="173">
        <f t="shared" si="39"/>
        <v>0</v>
      </c>
      <c r="P357" s="84"/>
      <c r="Q357" s="177"/>
      <c r="R357" s="73"/>
      <c r="U357" s="524"/>
    </row>
    <row r="358" spans="1:21" s="70" customFormat="1" hidden="1" outlineLevel="1">
      <c r="A358" s="58">
        <v>9402</v>
      </c>
      <c r="B358" s="58" t="s">
        <v>31</v>
      </c>
      <c r="C358" s="558" t="s">
        <v>700</v>
      </c>
      <c r="D358" s="65" t="s">
        <v>407</v>
      </c>
      <c r="E358" s="64">
        <f>+SUMIFS('nabati '!B:B,'nabati '!$E:$E,MTD!$A358)/6</f>
        <v>2</v>
      </c>
      <c r="F358" s="64">
        <f>+SUMIFS('nabati '!I:I,'nabati '!$L:$L,MTD!$A358)/6</f>
        <v>2</v>
      </c>
      <c r="G358" s="64">
        <f>+SUMIFS('nabati '!P:P,'nabati '!$S:$S,MTD!$A358)/60</f>
        <v>0</v>
      </c>
      <c r="H358" s="64">
        <f>+SUMIFS('nabati '!W:W,'nabati '!$Z:$Z,MTD!$A358)/6</f>
        <v>0</v>
      </c>
      <c r="I358" s="64">
        <f>+SUMIFS('nabati '!AD:AD,'nabati '!$AG:$AG,MTD!$A358)/60</f>
        <v>1</v>
      </c>
      <c r="J358" s="64">
        <f>+SUMIFS('nabati '!AK:AK,'nabati '!$AN:$AN,MTD!$A358)/60</f>
        <v>0</v>
      </c>
      <c r="K358" s="64">
        <f>+SUMIFS('nabati '!AR:AR,'nabati '!$AU:$AU,MTD!$A358)/60</f>
        <v>0</v>
      </c>
      <c r="L358" s="64">
        <f>+SUMIFS('nabati '!AY:AY,'nabati '!$BB:$BB,MTD!$A358)/20</f>
        <v>0</v>
      </c>
      <c r="M358" s="172">
        <f>+SUMIFS('nabati '!$BF:$BF,'nabati '!BI:BI,MTD!$A358)/6</f>
        <v>0</v>
      </c>
      <c r="N358" s="133">
        <f>+SUMIFS('nabati '!$BM:$BM,'nabati '!BP:BP,MTD!$A358)/6</f>
        <v>0</v>
      </c>
      <c r="O358" s="173">
        <f t="shared" ref="O358:O372" si="40">+SUMPRODUCT($E$1:$N$1,E358:N358)</f>
        <v>963.48</v>
      </c>
      <c r="P358" s="84"/>
      <c r="Q358" s="177"/>
      <c r="R358" s="73"/>
      <c r="U358" s="524"/>
    </row>
    <row r="359" spans="1:21" s="70" customFormat="1" hidden="1" outlineLevel="1">
      <c r="A359" s="58">
        <v>9405</v>
      </c>
      <c r="B359" s="58" t="s">
        <v>53</v>
      </c>
      <c r="C359" s="226" t="s">
        <v>441</v>
      </c>
      <c r="D359" s="65" t="s">
        <v>407</v>
      </c>
      <c r="E359" s="64">
        <f>+SUMIFS('nabati '!B:B,'nabati '!$E:$E,MTD!$A359)/6</f>
        <v>0</v>
      </c>
      <c r="F359" s="64">
        <f>+SUMIFS('nabati '!I:I,'nabati '!$L:$L,MTD!$A359)/6</f>
        <v>0</v>
      </c>
      <c r="G359" s="64">
        <f>+SUMIFS('nabati '!P:P,'nabati '!$S:$S,MTD!$A359)/60</f>
        <v>0</v>
      </c>
      <c r="H359" s="64">
        <f>+SUMIFS('nabati '!W:W,'nabati '!$Z:$Z,MTD!$A359)/6</f>
        <v>0</v>
      </c>
      <c r="I359" s="64">
        <f>+SUMIFS('nabati '!AD:AD,'nabati '!$AG:$AG,MTD!$A359)/60</f>
        <v>0</v>
      </c>
      <c r="J359" s="64">
        <f>+SUMIFS('nabati '!AK:AK,'nabati '!$AN:$AN,MTD!$A359)/60</f>
        <v>0</v>
      </c>
      <c r="K359" s="64">
        <f>+SUMIFS('nabati '!AR:AR,'nabati '!$AU:$AU,MTD!$A359)/60</f>
        <v>0</v>
      </c>
      <c r="L359" s="64">
        <f>+SUMIFS('nabati '!AY:AY,'nabati '!$BB:$BB,MTD!$A359)/20</f>
        <v>0</v>
      </c>
      <c r="M359" s="172">
        <f>+SUMIFS('nabati '!$BF:$BF,'nabati '!BI:BI,MTD!$A359)/6</f>
        <v>0</v>
      </c>
      <c r="N359" s="133">
        <f>+SUMIFS('nabati '!$BM:$BM,'nabati '!BP:BP,MTD!$A359)/6</f>
        <v>0</v>
      </c>
      <c r="O359" s="173">
        <f t="shared" si="40"/>
        <v>0</v>
      </c>
      <c r="P359" s="84"/>
      <c r="Q359" s="177"/>
      <c r="R359" s="73"/>
      <c r="U359" s="524"/>
    </row>
    <row r="360" spans="1:21" s="70" customFormat="1" hidden="1" outlineLevel="1">
      <c r="A360" s="58">
        <v>9406</v>
      </c>
      <c r="B360" s="58" t="s">
        <v>53</v>
      </c>
      <c r="C360" s="558" t="s">
        <v>442</v>
      </c>
      <c r="D360" s="65" t="s">
        <v>407</v>
      </c>
      <c r="E360" s="64">
        <f>+SUMIFS('nabati '!B:B,'nabati '!$E:$E,MTD!$A360)/6</f>
        <v>2</v>
      </c>
      <c r="F360" s="64">
        <f>+SUMIFS('nabati '!I:I,'nabati '!$L:$L,MTD!$A360)/6</f>
        <v>2</v>
      </c>
      <c r="G360" s="64">
        <f>+SUMIFS('nabati '!P:P,'nabati '!$S:$S,MTD!$A360)/60</f>
        <v>2</v>
      </c>
      <c r="H360" s="64">
        <f>+SUMIFS('nabati '!W:W,'nabati '!$Z:$Z,MTD!$A360)/6</f>
        <v>2</v>
      </c>
      <c r="I360" s="64">
        <f>+SUMIFS('nabati '!AD:AD,'nabati '!$AG:$AG,MTD!$A360)/60</f>
        <v>0</v>
      </c>
      <c r="J360" s="64">
        <f>+SUMIFS('nabati '!AK:AK,'nabati '!$AN:$AN,MTD!$A360)/60</f>
        <v>0</v>
      </c>
      <c r="K360" s="64">
        <f>+SUMIFS('nabati '!AR:AR,'nabati '!$AU:$AU,MTD!$A360)/60</f>
        <v>0</v>
      </c>
      <c r="L360" s="64">
        <f>+SUMIFS('nabati '!AY:AY,'nabati '!$BB:$BB,MTD!$A360)/20</f>
        <v>0</v>
      </c>
      <c r="M360" s="172">
        <f>+SUMIFS('nabati '!$BF:$BF,'nabati '!BI:BI,MTD!$A360)/6</f>
        <v>0</v>
      </c>
      <c r="N360" s="133">
        <f>+SUMIFS('nabati '!$BM:$BM,'nabati '!BP:BP,MTD!$A360)/6</f>
        <v>0</v>
      </c>
      <c r="O360" s="173">
        <f t="shared" si="40"/>
        <v>1742.28</v>
      </c>
      <c r="P360" s="84"/>
      <c r="Q360" s="177"/>
      <c r="R360" s="73"/>
      <c r="U360" s="524"/>
    </row>
    <row r="361" spans="1:21" s="70" customFormat="1" hidden="1" outlineLevel="1">
      <c r="A361" s="58">
        <v>9408</v>
      </c>
      <c r="B361" s="58" t="s">
        <v>53</v>
      </c>
      <c r="C361" s="558" t="s">
        <v>443</v>
      </c>
      <c r="D361" s="65" t="s">
        <v>407</v>
      </c>
      <c r="E361" s="64">
        <f>+SUMIFS('nabati '!B:B,'nabati '!$E:$E,MTD!$A361)/6</f>
        <v>0</v>
      </c>
      <c r="F361" s="64">
        <f>+SUMIFS('nabati '!I:I,'nabati '!$L:$L,MTD!$A361)/6</f>
        <v>0</v>
      </c>
      <c r="G361" s="64">
        <f>+SUMIFS('nabati '!P:P,'nabati '!$S:$S,MTD!$A361)/60</f>
        <v>0</v>
      </c>
      <c r="H361" s="64">
        <f>+SUMIFS('nabati '!W:W,'nabati '!$Z:$Z,MTD!$A361)/6</f>
        <v>0</v>
      </c>
      <c r="I361" s="64">
        <f>+SUMIFS('nabati '!AD:AD,'nabati '!$AG:$AG,MTD!$A361)/60</f>
        <v>0</v>
      </c>
      <c r="J361" s="64">
        <f>+SUMIFS('nabati '!AK:AK,'nabati '!$AN:$AN,MTD!$A361)/60</f>
        <v>0</v>
      </c>
      <c r="K361" s="64">
        <f>+SUMIFS('nabati '!AR:AR,'nabati '!$AU:$AU,MTD!$A361)/60</f>
        <v>0</v>
      </c>
      <c r="L361" s="64">
        <f>+SUMIFS('nabati '!AY:AY,'nabati '!$BB:$BB,MTD!$A361)/20</f>
        <v>0</v>
      </c>
      <c r="M361" s="172">
        <f>+SUMIFS('nabati '!$BF:$BF,'nabati '!BI:BI,MTD!$A361)/6</f>
        <v>0</v>
      </c>
      <c r="N361" s="133">
        <f>+SUMIFS('nabati '!$BM:$BM,'nabati '!BP:BP,MTD!$A361)/6</f>
        <v>0</v>
      </c>
      <c r="O361" s="173">
        <f t="shared" si="40"/>
        <v>0</v>
      </c>
      <c r="P361" s="84"/>
      <c r="Q361" s="177"/>
      <c r="R361" s="73"/>
      <c r="U361" s="524"/>
    </row>
    <row r="362" spans="1:21" s="70" customFormat="1" hidden="1" outlineLevel="1">
      <c r="A362" s="58">
        <v>9409</v>
      </c>
      <c r="B362" s="58" t="s">
        <v>53</v>
      </c>
      <c r="C362" s="58" t="s">
        <v>444</v>
      </c>
      <c r="D362" s="65" t="s">
        <v>407</v>
      </c>
      <c r="E362" s="64">
        <f>+SUMIFS('nabati '!B:B,'nabati '!$E:$E,MTD!$A362)/6</f>
        <v>3</v>
      </c>
      <c r="F362" s="64">
        <f>+SUMIFS('nabati '!I:I,'nabati '!$L:$L,MTD!$A362)/6</f>
        <v>3</v>
      </c>
      <c r="G362" s="64">
        <f>+SUMIFS('nabati '!P:P,'nabati '!$S:$S,MTD!$A362)/60</f>
        <v>2</v>
      </c>
      <c r="H362" s="64">
        <f>+SUMIFS('nabati '!W:W,'nabati '!$Z:$Z,MTD!$A362)/6</f>
        <v>1</v>
      </c>
      <c r="I362" s="64">
        <f>+SUMIFS('nabati '!AD:AD,'nabati '!$AG:$AG,MTD!$A362)/60</f>
        <v>1</v>
      </c>
      <c r="J362" s="64">
        <f>+SUMIFS('nabati '!AK:AK,'nabati '!$AN:$AN,MTD!$A362)/60</f>
        <v>0</v>
      </c>
      <c r="K362" s="64">
        <f>+SUMIFS('nabati '!AR:AR,'nabati '!$AU:$AU,MTD!$A362)/60</f>
        <v>0</v>
      </c>
      <c r="L362" s="64">
        <f>+SUMIFS('nabati '!AY:AY,'nabati '!$BB:$BB,MTD!$A362)/20</f>
        <v>0</v>
      </c>
      <c r="M362" s="172">
        <f>+SUMIFS('nabati '!$BF:$BF,'nabati '!BI:BI,MTD!$A362)/6</f>
        <v>0</v>
      </c>
      <c r="N362" s="133">
        <f>+SUMIFS('nabati '!$BM:$BM,'nabati '!BP:BP,MTD!$A362)/6</f>
        <v>0</v>
      </c>
      <c r="O362" s="173">
        <f t="shared" si="40"/>
        <v>2164.62</v>
      </c>
      <c r="P362" s="84"/>
      <c r="Q362" s="177"/>
      <c r="R362" s="73"/>
      <c r="U362" s="524"/>
    </row>
    <row r="363" spans="1:21" s="70" customFormat="1" hidden="1" outlineLevel="1">
      <c r="A363" s="58">
        <v>9410</v>
      </c>
      <c r="B363" s="58" t="s">
        <v>53</v>
      </c>
      <c r="C363" s="58" t="s">
        <v>445</v>
      </c>
      <c r="D363" s="65" t="s">
        <v>407</v>
      </c>
      <c r="E363" s="64">
        <f>+SUMIFS('nabati '!B:B,'nabati '!$E:$E,MTD!$A363)/6</f>
        <v>0</v>
      </c>
      <c r="F363" s="64">
        <f>+SUMIFS('nabati '!I:I,'nabati '!$L:$L,MTD!$A363)/6</f>
        <v>0</v>
      </c>
      <c r="G363" s="64">
        <f>+SUMIFS('nabati '!P:P,'nabati '!$S:$S,MTD!$A363)/60</f>
        <v>0</v>
      </c>
      <c r="H363" s="64">
        <f>+SUMIFS('nabati '!W:W,'nabati '!$Z:$Z,MTD!$A363)/6</f>
        <v>0</v>
      </c>
      <c r="I363" s="64">
        <f>+SUMIFS('nabati '!AD:AD,'nabati '!$AG:$AG,MTD!$A363)/60</f>
        <v>0</v>
      </c>
      <c r="J363" s="64">
        <f>+SUMIFS('nabati '!AK:AK,'nabati '!$AN:$AN,MTD!$A363)/60</f>
        <v>0</v>
      </c>
      <c r="K363" s="64">
        <f>+SUMIFS('nabati '!AR:AR,'nabati '!$AU:$AU,MTD!$A363)/60</f>
        <v>0</v>
      </c>
      <c r="L363" s="64">
        <f>+SUMIFS('nabati '!AY:AY,'nabati '!$BB:$BB,MTD!$A363)/20</f>
        <v>0</v>
      </c>
      <c r="M363" s="172">
        <f>+SUMIFS('nabati '!$BF:$BF,'nabati '!BI:BI,MTD!$A363)/6</f>
        <v>0</v>
      </c>
      <c r="N363" s="133">
        <f>+SUMIFS('nabati '!$BM:$BM,'nabati '!BP:BP,MTD!$A363)/6</f>
        <v>0</v>
      </c>
      <c r="O363" s="173">
        <f t="shared" si="40"/>
        <v>0</v>
      </c>
      <c r="P363" s="84"/>
      <c r="Q363" s="177"/>
      <c r="R363" s="73"/>
      <c r="U363" s="524"/>
    </row>
    <row r="364" spans="1:21" s="70" customFormat="1" hidden="1" outlineLevel="1">
      <c r="A364" s="58">
        <v>9411</v>
      </c>
      <c r="B364" s="58" t="s">
        <v>53</v>
      </c>
      <c r="C364" s="58" t="s">
        <v>446</v>
      </c>
      <c r="D364" s="65" t="s">
        <v>407</v>
      </c>
      <c r="E364" s="64">
        <f>+SUMIFS('nabati '!B:B,'nabati '!$E:$E,MTD!$A364)/6</f>
        <v>0</v>
      </c>
      <c r="F364" s="64">
        <f>+SUMIFS('nabati '!I:I,'nabati '!$L:$L,MTD!$A364)/6</f>
        <v>1</v>
      </c>
      <c r="G364" s="64">
        <f>+SUMIFS('nabati '!P:P,'nabati '!$S:$S,MTD!$A364)/60</f>
        <v>0</v>
      </c>
      <c r="H364" s="64">
        <f>+SUMIFS('nabati '!W:W,'nabati '!$Z:$Z,MTD!$A364)/6</f>
        <v>0</v>
      </c>
      <c r="I364" s="64">
        <f>+SUMIFS('nabati '!AD:AD,'nabati '!$AG:$AG,MTD!$A364)/60</f>
        <v>0</v>
      </c>
      <c r="J364" s="64">
        <f>+SUMIFS('nabati '!AK:AK,'nabati '!$AN:$AN,MTD!$A364)/60</f>
        <v>0</v>
      </c>
      <c r="K364" s="64">
        <f>+SUMIFS('nabati '!AR:AR,'nabati '!$AU:$AU,MTD!$A364)/60</f>
        <v>0</v>
      </c>
      <c r="L364" s="64">
        <f>+SUMIFS('nabati '!AY:AY,'nabati '!$BB:$BB,MTD!$A364)/20</f>
        <v>0</v>
      </c>
      <c r="M364" s="172">
        <f>+SUMIFS('nabati '!$BF:$BF,'nabati '!BI:BI,MTD!$A364)/6</f>
        <v>0</v>
      </c>
      <c r="N364" s="133">
        <f>+SUMIFS('nabati '!$BM:$BM,'nabati '!BP:BP,MTD!$A364)/6</f>
        <v>0</v>
      </c>
      <c r="O364" s="173">
        <f t="shared" si="40"/>
        <v>190.74</v>
      </c>
      <c r="P364" s="84"/>
      <c r="Q364" s="177"/>
      <c r="R364" s="73"/>
      <c r="U364" s="524"/>
    </row>
    <row r="365" spans="1:21" s="70" customFormat="1" hidden="1" outlineLevel="1">
      <c r="A365" s="58">
        <v>9413</v>
      </c>
      <c r="B365" s="58" t="s">
        <v>53</v>
      </c>
      <c r="C365" s="58" t="s">
        <v>447</v>
      </c>
      <c r="D365" s="65" t="s">
        <v>407</v>
      </c>
      <c r="E365" s="64">
        <f>+SUMIFS('nabati '!B:B,'nabati '!$E:$E,MTD!$A365)/6</f>
        <v>1</v>
      </c>
      <c r="F365" s="64">
        <f>+SUMIFS('nabati '!I:I,'nabati '!$L:$L,MTD!$A365)/6</f>
        <v>0</v>
      </c>
      <c r="G365" s="64">
        <f>+SUMIFS('nabati '!P:P,'nabati '!$S:$S,MTD!$A365)/60</f>
        <v>1</v>
      </c>
      <c r="H365" s="64">
        <f>+SUMIFS('nabati '!W:W,'nabati '!$Z:$Z,MTD!$A365)/6</f>
        <v>0</v>
      </c>
      <c r="I365" s="64">
        <f>+SUMIFS('nabati '!AD:AD,'nabati '!$AG:$AG,MTD!$A365)/60</f>
        <v>0</v>
      </c>
      <c r="J365" s="64">
        <f>+SUMIFS('nabati '!AK:AK,'nabati '!$AN:$AN,MTD!$A365)/60</f>
        <v>0</v>
      </c>
      <c r="K365" s="64">
        <f>+SUMIFS('nabati '!AR:AR,'nabati '!$AU:$AU,MTD!$A365)/60</f>
        <v>0</v>
      </c>
      <c r="L365" s="64">
        <f>+SUMIFS('nabati '!AY:AY,'nabati '!$BB:$BB,MTD!$A365)/20</f>
        <v>0</v>
      </c>
      <c r="M365" s="172">
        <f>+SUMIFS('nabati '!$BF:$BF,'nabati '!BI:BI,MTD!$A365)/6</f>
        <v>0</v>
      </c>
      <c r="N365" s="133">
        <f>+SUMIFS('nabati '!$BM:$BM,'nabati '!BP:BP,MTD!$A365)/6</f>
        <v>0</v>
      </c>
      <c r="O365" s="173">
        <f t="shared" si="40"/>
        <v>456</v>
      </c>
      <c r="P365" s="84"/>
      <c r="Q365" s="177"/>
      <c r="R365" s="73"/>
      <c r="U365" s="524"/>
    </row>
    <row r="366" spans="1:21" s="70" customFormat="1" hidden="1" outlineLevel="1">
      <c r="A366" s="58">
        <v>9414</v>
      </c>
      <c r="B366" s="58" t="s">
        <v>53</v>
      </c>
      <c r="C366" s="58" t="s">
        <v>448</v>
      </c>
      <c r="D366" s="65" t="s">
        <v>407</v>
      </c>
      <c r="E366" s="64">
        <f>+SUMIFS('nabati '!B:B,'nabati '!$E:$E,MTD!$A366)/6</f>
        <v>0</v>
      </c>
      <c r="F366" s="64">
        <f>+SUMIFS('nabati '!I:I,'nabati '!$L:$L,MTD!$A366)/6</f>
        <v>0</v>
      </c>
      <c r="G366" s="64">
        <f>+SUMIFS('nabati '!P:P,'nabati '!$S:$S,MTD!$A366)/60</f>
        <v>0</v>
      </c>
      <c r="H366" s="64">
        <f>+SUMIFS('nabati '!W:W,'nabati '!$Z:$Z,MTD!$A366)/6</f>
        <v>0</v>
      </c>
      <c r="I366" s="64">
        <f>+SUMIFS('nabati '!AD:AD,'nabati '!$AG:$AG,MTD!$A366)/60</f>
        <v>0</v>
      </c>
      <c r="J366" s="64">
        <f>+SUMIFS('nabati '!AK:AK,'nabati '!$AN:$AN,MTD!$A366)/60</f>
        <v>0</v>
      </c>
      <c r="K366" s="64">
        <f>+SUMIFS('nabati '!AR:AR,'nabati '!$AU:$AU,MTD!$A366)/60</f>
        <v>0</v>
      </c>
      <c r="L366" s="64">
        <f>+SUMIFS('nabati '!AY:AY,'nabati '!$BB:$BB,MTD!$A366)/20</f>
        <v>0</v>
      </c>
      <c r="M366" s="172">
        <f>+SUMIFS('nabati '!$BF:$BF,'nabati '!BI:BI,MTD!$A366)/6</f>
        <v>0</v>
      </c>
      <c r="N366" s="133">
        <f>+SUMIFS('nabati '!$BM:$BM,'nabati '!BP:BP,MTD!$A366)/6</f>
        <v>0</v>
      </c>
      <c r="O366" s="173">
        <f t="shared" si="40"/>
        <v>0</v>
      </c>
      <c r="P366" s="84"/>
      <c r="Q366" s="177"/>
      <c r="R366" s="73"/>
      <c r="U366" s="524"/>
    </row>
    <row r="367" spans="1:21" s="70" customFormat="1" hidden="1" outlineLevel="1">
      <c r="A367" s="58">
        <v>9416</v>
      </c>
      <c r="B367" s="58" t="s">
        <v>53</v>
      </c>
      <c r="C367" s="58" t="s">
        <v>449</v>
      </c>
      <c r="D367" s="65" t="s">
        <v>407</v>
      </c>
      <c r="E367" s="64">
        <f>+SUMIFS('nabati '!B:B,'nabati '!$E:$E,MTD!$A367)/6</f>
        <v>2</v>
      </c>
      <c r="F367" s="64">
        <f>+SUMIFS('nabati '!I:I,'nabati '!$L:$L,MTD!$A367)/6</f>
        <v>1</v>
      </c>
      <c r="G367" s="64">
        <f>+SUMIFS('nabati '!P:P,'nabati '!$S:$S,MTD!$A367)/60</f>
        <v>1</v>
      </c>
      <c r="H367" s="64">
        <f>+SUMIFS('nabati '!W:W,'nabati '!$Z:$Z,MTD!$A367)/6</f>
        <v>1</v>
      </c>
      <c r="I367" s="64">
        <f>+SUMIFS('nabati '!AD:AD,'nabati '!$AG:$AG,MTD!$A367)/60</f>
        <v>0</v>
      </c>
      <c r="J367" s="64">
        <f>+SUMIFS('nabati '!AK:AK,'nabati '!$AN:$AN,MTD!$A367)/60</f>
        <v>0</v>
      </c>
      <c r="K367" s="64">
        <f>+SUMIFS('nabati '!AR:AR,'nabati '!$AU:$AU,MTD!$A367)/60</f>
        <v>0</v>
      </c>
      <c r="L367" s="64">
        <f>+SUMIFS('nabati '!AY:AY,'nabati '!$BB:$BB,MTD!$A367)/20</f>
        <v>0</v>
      </c>
      <c r="M367" s="172">
        <f>+SUMIFS('nabati '!$BF:$BF,'nabati '!BI:BI,MTD!$A367)/6</f>
        <v>0</v>
      </c>
      <c r="N367" s="133">
        <f>+SUMIFS('nabati '!$BM:$BM,'nabati '!BP:BP,MTD!$A367)/6</f>
        <v>0</v>
      </c>
      <c r="O367" s="173">
        <f t="shared" si="40"/>
        <v>997.14</v>
      </c>
      <c r="P367" s="84"/>
      <c r="Q367" s="177"/>
      <c r="R367" s="73"/>
      <c r="U367" s="524"/>
    </row>
    <row r="368" spans="1:21" s="70" customFormat="1" hidden="1" outlineLevel="1">
      <c r="A368" s="58">
        <v>9418</v>
      </c>
      <c r="B368" s="58" t="s">
        <v>53</v>
      </c>
      <c r="C368" s="58" t="s">
        <v>450</v>
      </c>
      <c r="D368" s="65" t="s">
        <v>407</v>
      </c>
      <c r="E368" s="64">
        <f>+SUMIFS('nabati '!B:B,'nabati '!$E:$E,MTD!$A368)/6</f>
        <v>1</v>
      </c>
      <c r="F368" s="64">
        <f>+SUMIFS('nabati '!I:I,'nabati '!$L:$L,MTD!$A368)/6</f>
        <v>2</v>
      </c>
      <c r="G368" s="64">
        <f>+SUMIFS('nabati '!P:P,'nabati '!$S:$S,MTD!$A368)/60</f>
        <v>2</v>
      </c>
      <c r="H368" s="64">
        <f>+SUMIFS('nabati '!W:W,'nabati '!$Z:$Z,MTD!$A368)/6</f>
        <v>0</v>
      </c>
      <c r="I368" s="64">
        <f>+SUMIFS('nabati '!AD:AD,'nabati '!$AG:$AG,MTD!$A368)/60</f>
        <v>0</v>
      </c>
      <c r="J368" s="64">
        <f>+SUMIFS('nabati '!AK:AK,'nabati '!$AN:$AN,MTD!$A368)/60</f>
        <v>1</v>
      </c>
      <c r="K368" s="64">
        <f>+SUMIFS('nabati '!AR:AR,'nabati '!$AU:$AU,MTD!$A368)/60</f>
        <v>0</v>
      </c>
      <c r="L368" s="64">
        <f>+SUMIFS('nabati '!AY:AY,'nabati '!$BB:$BB,MTD!$A368)/20</f>
        <v>0</v>
      </c>
      <c r="M368" s="172">
        <f>+SUMIFS('nabati '!$BF:$BF,'nabati '!BI:BI,MTD!$A368)/6</f>
        <v>0</v>
      </c>
      <c r="N368" s="133">
        <f>+SUMIFS('nabati '!$BM:$BM,'nabati '!BP:BP,MTD!$A368)/6</f>
        <v>0</v>
      </c>
      <c r="O368" s="173">
        <f t="shared" si="40"/>
        <v>1447.98</v>
      </c>
      <c r="P368" s="84"/>
      <c r="Q368" s="177"/>
      <c r="R368" s="73"/>
      <c r="U368" s="524"/>
    </row>
    <row r="369" spans="1:23" s="70" customFormat="1" hidden="1" outlineLevel="1">
      <c r="A369" s="58">
        <v>9419</v>
      </c>
      <c r="B369" s="58" t="s">
        <v>53</v>
      </c>
      <c r="C369" s="58" t="s">
        <v>451</v>
      </c>
      <c r="D369" s="65" t="s">
        <v>407</v>
      </c>
      <c r="E369" s="64">
        <f>+SUMIFS('nabati '!B:B,'nabati '!$E:$E,MTD!$A369)/6</f>
        <v>1</v>
      </c>
      <c r="F369" s="64">
        <f>+SUMIFS('nabati '!I:I,'nabati '!$L:$L,MTD!$A369)/6</f>
        <v>1</v>
      </c>
      <c r="G369" s="64">
        <f>+SUMIFS('nabati '!P:P,'nabati '!$S:$S,MTD!$A369)/60</f>
        <v>0</v>
      </c>
      <c r="H369" s="64">
        <f>+SUMIFS('nabati '!W:W,'nabati '!$Z:$Z,MTD!$A369)/6</f>
        <v>0</v>
      </c>
      <c r="I369" s="64">
        <f>+SUMIFS('nabati '!AD:AD,'nabati '!$AG:$AG,MTD!$A369)/60</f>
        <v>0</v>
      </c>
      <c r="J369" s="64">
        <f>+SUMIFS('nabati '!AK:AK,'nabati '!$AN:$AN,MTD!$A369)/60</f>
        <v>0</v>
      </c>
      <c r="K369" s="64">
        <f>+SUMIFS('nabati '!AR:AR,'nabati '!$AU:$AU,MTD!$A369)/60</f>
        <v>0</v>
      </c>
      <c r="L369" s="64">
        <f>+SUMIFS('nabati '!AY:AY,'nabati '!$BB:$BB,MTD!$A369)/20</f>
        <v>0</v>
      </c>
      <c r="M369" s="172">
        <f>+SUMIFS('nabati '!$BF:$BF,'nabati '!BI:BI,MTD!$A369)/6</f>
        <v>0</v>
      </c>
      <c r="N369" s="133">
        <f>+SUMIFS('nabati '!$BM:$BM,'nabati '!BP:BP,MTD!$A369)/6</f>
        <v>0</v>
      </c>
      <c r="O369" s="173">
        <f t="shared" si="40"/>
        <v>316.74</v>
      </c>
      <c r="P369" s="84"/>
      <c r="Q369" s="177"/>
      <c r="R369" s="73"/>
      <c r="U369" s="524"/>
    </row>
    <row r="370" spans="1:23" s="70" customFormat="1" hidden="1" outlineLevel="1">
      <c r="A370" s="58">
        <v>9420</v>
      </c>
      <c r="B370" s="58" t="s">
        <v>53</v>
      </c>
      <c r="C370" s="58" t="s">
        <v>452</v>
      </c>
      <c r="D370" s="65" t="s">
        <v>407</v>
      </c>
      <c r="E370" s="64">
        <f>+SUMIFS('nabati '!B:B,'nabati '!$E:$E,MTD!$A370)/6</f>
        <v>1</v>
      </c>
      <c r="F370" s="64">
        <f>+SUMIFS('nabati '!I:I,'nabati '!$L:$L,MTD!$A370)/6</f>
        <v>1</v>
      </c>
      <c r="G370" s="64">
        <f>+SUMIFS('nabati '!P:P,'nabati '!$S:$S,MTD!$A370)/60</f>
        <v>1</v>
      </c>
      <c r="H370" s="64">
        <f>+SUMIFS('nabati '!W:W,'nabati '!$Z:$Z,MTD!$A370)/6</f>
        <v>0</v>
      </c>
      <c r="I370" s="64">
        <f>+SUMIFS('nabati '!AD:AD,'nabati '!$AG:$AG,MTD!$A370)/60</f>
        <v>0</v>
      </c>
      <c r="J370" s="64">
        <f>+SUMIFS('nabati '!AK:AK,'nabati '!$AN:$AN,MTD!$A370)/60</f>
        <v>0</v>
      </c>
      <c r="K370" s="64">
        <f>+SUMIFS('nabati '!AR:AR,'nabati '!$AU:$AU,MTD!$A370)/60</f>
        <v>0</v>
      </c>
      <c r="L370" s="64">
        <f>+SUMIFS('nabati '!AY:AY,'nabati '!$BB:$BB,MTD!$A370)/20</f>
        <v>0</v>
      </c>
      <c r="M370" s="172">
        <f>+SUMIFS('nabati '!$BF:$BF,'nabati '!BI:BI,MTD!$A370)/6</f>
        <v>0</v>
      </c>
      <c r="N370" s="133">
        <f>+SUMIFS('nabati '!$BM:$BM,'nabati '!BP:BP,MTD!$A370)/6</f>
        <v>0</v>
      </c>
      <c r="O370" s="173">
        <f t="shared" si="40"/>
        <v>646.74</v>
      </c>
      <c r="P370" s="84"/>
      <c r="Q370" s="177"/>
      <c r="R370" s="73"/>
      <c r="U370" s="524"/>
    </row>
    <row r="371" spans="1:23" s="70" customFormat="1" hidden="1" outlineLevel="1">
      <c r="A371" s="108">
        <v>9504</v>
      </c>
      <c r="B371" s="108" t="s">
        <v>53</v>
      </c>
      <c r="C371" s="65" t="s">
        <v>453</v>
      </c>
      <c r="D371" s="65" t="s">
        <v>407</v>
      </c>
      <c r="E371" s="64">
        <f>+SUMIFS('nabati '!B:B,'nabati '!$E:$E,MTD!$A371)/6</f>
        <v>0</v>
      </c>
      <c r="F371" s="64">
        <f>+SUMIFS('nabati '!I:I,'nabati '!$L:$L,MTD!$A371)/6</f>
        <v>2</v>
      </c>
      <c r="G371" s="64">
        <f>+SUMIFS('nabati '!P:P,'nabati '!$S:$S,MTD!$A371)/60</f>
        <v>1</v>
      </c>
      <c r="H371" s="64">
        <f>+SUMIFS('nabati '!W:W,'nabati '!$Z:$Z,MTD!$A371)/6</f>
        <v>0</v>
      </c>
      <c r="I371" s="64">
        <f>+SUMIFS('nabati '!AD:AD,'nabati '!$AG:$AG,MTD!$A371)/60</f>
        <v>0</v>
      </c>
      <c r="J371" s="64">
        <f>+SUMIFS('nabati '!AK:AK,'nabati '!$AN:$AN,MTD!$A371)/60</f>
        <v>0</v>
      </c>
      <c r="K371" s="64">
        <f>+SUMIFS('nabati '!AR:AR,'nabati '!$AU:$AU,MTD!$A371)/60</f>
        <v>0</v>
      </c>
      <c r="L371" s="64">
        <f>+SUMIFS('nabati '!AY:AY,'nabati '!$BB:$BB,MTD!$A371)/20</f>
        <v>0</v>
      </c>
      <c r="M371" s="172">
        <f>+SUMIFS('nabati '!$BF:$BF,'nabati '!BI:BI,MTD!$A371)/6</f>
        <v>0</v>
      </c>
      <c r="N371" s="133">
        <f>+SUMIFS('nabati '!$BM:$BM,'nabati '!BP:BP,MTD!$A371)/6</f>
        <v>0</v>
      </c>
      <c r="O371" s="173">
        <f t="shared" si="40"/>
        <v>711.48</v>
      </c>
      <c r="P371" s="84"/>
      <c r="Q371" s="177"/>
      <c r="R371" s="73"/>
      <c r="U371" s="524"/>
    </row>
    <row r="372" spans="1:23" s="70" customFormat="1" collapsed="1">
      <c r="A372" s="108">
        <v>1201</v>
      </c>
      <c r="B372" s="108" t="s">
        <v>53</v>
      </c>
      <c r="C372" s="65" t="s">
        <v>454</v>
      </c>
      <c r="D372" s="65" t="s">
        <v>407</v>
      </c>
      <c r="E372" s="64">
        <f>+SUMIFS('nabati '!B:B,'nabati '!$E:$E,MTD!$A372)/6</f>
        <v>0</v>
      </c>
      <c r="F372" s="64">
        <f>+SUMIFS('nabati '!I:I,'nabati '!$L:$L,MTD!$A372)/6</f>
        <v>0</v>
      </c>
      <c r="G372" s="64">
        <f>+SUMIFS('nabati '!P:P,'nabati '!$S:$S,MTD!$A372)/60</f>
        <v>0</v>
      </c>
      <c r="H372" s="64">
        <f>+SUMIFS('nabati '!W:W,'nabati '!$Z:$Z,MTD!$A372)/6</f>
        <v>0</v>
      </c>
      <c r="I372" s="64">
        <f>+SUMIFS('nabati '!AD:AD,'nabati '!$AG:$AG,MTD!$A372)/60</f>
        <v>0</v>
      </c>
      <c r="J372" s="64">
        <f>+SUMIFS('nabati '!AK:AK,'nabati '!$AN:$AN,MTD!$A372)/60</f>
        <v>0</v>
      </c>
      <c r="K372" s="64">
        <f>+SUMIFS('nabati '!AR:AR,'nabati '!$AU:$AU,MTD!$A372)/60</f>
        <v>0</v>
      </c>
      <c r="L372" s="64">
        <f>+SUMIFS('nabati '!AY:AY,'nabati '!$BB:$BB,MTD!$A372)/20</f>
        <v>0</v>
      </c>
      <c r="M372" s="172">
        <f>+SUMIFS('nabati '!$BF:$BF,'nabati '!BI:BI,MTD!$A372)/6</f>
        <v>0</v>
      </c>
      <c r="N372" s="133">
        <f>+SUMIFS('nabati '!$BM:$BM,'nabati '!BP:BP,MTD!$A372)/6</f>
        <v>0</v>
      </c>
      <c r="O372" s="173">
        <f t="shared" si="40"/>
        <v>0</v>
      </c>
      <c r="P372" s="84"/>
      <c r="Q372" s="177"/>
      <c r="R372" s="73"/>
      <c r="U372" s="524"/>
    </row>
    <row r="373" spans="1:23" s="74" customFormat="1">
      <c r="A373" s="157"/>
      <c r="B373" s="206"/>
      <c r="C373" s="159"/>
      <c r="D373" s="160" t="s">
        <v>675</v>
      </c>
      <c r="E373" s="192">
        <f t="shared" ref="E373:N373" si="41">+SUM(E374:E397)</f>
        <v>217</v>
      </c>
      <c r="F373" s="192">
        <f t="shared" si="41"/>
        <v>236</v>
      </c>
      <c r="G373" s="192">
        <f t="shared" si="41"/>
        <v>70</v>
      </c>
      <c r="H373" s="192">
        <f t="shared" si="41"/>
        <v>40</v>
      </c>
      <c r="I373" s="192">
        <f t="shared" si="41"/>
        <v>0</v>
      </c>
      <c r="J373" s="192">
        <f t="shared" si="41"/>
        <v>0</v>
      </c>
      <c r="K373" s="192">
        <f t="shared" si="41"/>
        <v>0</v>
      </c>
      <c r="L373" s="192">
        <f t="shared" si="41"/>
        <v>44</v>
      </c>
      <c r="M373" s="192">
        <f t="shared" si="41"/>
        <v>0</v>
      </c>
      <c r="N373" s="200">
        <f t="shared" si="41"/>
        <v>0</v>
      </c>
      <c r="O373" s="171">
        <f>+SUMPRODUCT($E$1:$N$1,E373:N373)</f>
        <v>120888.64</v>
      </c>
      <c r="P373" s="136">
        <f>SUM(S373+T373)</f>
        <v>291009.06640264025</v>
      </c>
      <c r="Q373" s="180">
        <f>O373/P373</f>
        <v>0.41541193714129315</v>
      </c>
      <c r="R373" s="179">
        <f>O373-P373</f>
        <v>-170120.42640264024</v>
      </c>
      <c r="S373" s="212">
        <f>SUM(P374:P388)</f>
        <v>272809.03999999998</v>
      </c>
      <c r="T373" s="213">
        <v>18200.026402640298</v>
      </c>
      <c r="U373" s="521">
        <f>P373/$U$2</f>
        <v>11192.656400101549</v>
      </c>
    </row>
    <row r="374" spans="1:23" s="75" customFormat="1">
      <c r="A374" s="115" t="s">
        <v>456</v>
      </c>
      <c r="B374" s="115" t="s">
        <v>31</v>
      </c>
      <c r="C374" s="162" t="s">
        <v>457</v>
      </c>
      <c r="D374" s="162" t="s">
        <v>458</v>
      </c>
      <c r="E374" s="172">
        <f>+SUMIFS('nabati '!B:B,'nabati '!$E:$E,MTD!$A374)/6</f>
        <v>40</v>
      </c>
      <c r="F374" s="172">
        <f>+SUMIFS('nabati '!I:I,'nabati '!$L:$L,MTD!$A374)/6</f>
        <v>10</v>
      </c>
      <c r="G374" s="172">
        <f>+SUMIFS('nabati '!P:P,'nabati '!$S:$S,MTD!$A374)/60</f>
        <v>5</v>
      </c>
      <c r="H374" s="172">
        <f>+SUMIFS('nabati '!W:W,'nabati '!$Z:$Z,MTD!$A374)/6</f>
        <v>3</v>
      </c>
      <c r="I374" s="172">
        <f>+SUMIFS('nabati '!AD:AD,'nabati '!$AG:$AG,MTD!$A374)/60</f>
        <v>0</v>
      </c>
      <c r="J374" s="172">
        <f>+SUMIFS('nabati '!AK:AK,'nabati '!$AN:$AN,MTD!$A374)/60</f>
        <v>0</v>
      </c>
      <c r="K374" s="172">
        <f>+SUMIFS('nabati '!AR:AR,'nabati '!$AU:$AU,MTD!$A374)/60</f>
        <v>0</v>
      </c>
      <c r="L374" s="172">
        <f>+SUMIFS('nabati '!AY:AY,'nabati '!$BB:$BB,MTD!$A374)/20</f>
        <v>0</v>
      </c>
      <c r="M374" s="172">
        <f>+SUMIFS('nabati '!$BF:$BF,'nabati '!BI:BI,MTD!$A374)/6</f>
        <v>0</v>
      </c>
      <c r="N374" s="133">
        <f>+SUMIFS('nabati '!$BM:$BM,'nabati '!BP:BP,MTD!$A374)/6</f>
        <v>0</v>
      </c>
      <c r="O374" s="173">
        <f>+SUMPRODUCT($E$1:$N$1,E374:N374)</f>
        <v>9270.6</v>
      </c>
      <c r="P374" s="121">
        <v>30107.5</v>
      </c>
      <c r="Q374" s="177"/>
      <c r="R374" s="179">
        <f t="shared" ref="R374:R388" si="42">O374-P374</f>
        <v>-20836.900000000001</v>
      </c>
      <c r="S374" s="178">
        <f>SUM(O374:O388)</f>
        <v>120888.64</v>
      </c>
      <c r="T374" s="178">
        <f>SUM(O390:O397)</f>
        <v>0</v>
      </c>
      <c r="U374" s="527"/>
      <c r="W374" s="73"/>
    </row>
    <row r="375" spans="1:23" s="75" customFormat="1" hidden="1" outlineLevel="1">
      <c r="A375" s="115" t="s">
        <v>459</v>
      </c>
      <c r="B375" s="108" t="s">
        <v>31</v>
      </c>
      <c r="C375" s="162" t="s">
        <v>460</v>
      </c>
      <c r="D375" s="162" t="s">
        <v>458</v>
      </c>
      <c r="E375" s="172">
        <f>+SUMIFS('nabati '!B:B,'nabati '!$E:$E,MTD!$A375)/6</f>
        <v>10</v>
      </c>
      <c r="F375" s="172">
        <f>+SUMIFS('nabati '!I:I,'nabati '!$L:$L,MTD!$A375)/6</f>
        <v>10</v>
      </c>
      <c r="G375" s="172">
        <f>+SUMIFS('nabati '!P:P,'nabati '!$S:$S,MTD!$A375)/60</f>
        <v>0</v>
      </c>
      <c r="H375" s="172">
        <f>+SUMIFS('nabati '!W:W,'nabati '!$Z:$Z,MTD!$A375)/6</f>
        <v>0</v>
      </c>
      <c r="I375" s="172">
        <f>+SUMIFS('nabati '!AD:AD,'nabati '!$AG:$AG,MTD!$A375)/60</f>
        <v>0</v>
      </c>
      <c r="J375" s="172">
        <f>+SUMIFS('nabati '!AK:AK,'nabati '!$AN:$AN,MTD!$A375)/60</f>
        <v>0</v>
      </c>
      <c r="K375" s="172">
        <f>+SUMIFS('nabati '!AR:AR,'nabati '!$AU:$AU,MTD!$A375)/60</f>
        <v>0</v>
      </c>
      <c r="L375" s="172">
        <f>+SUMIFS('nabati '!AY:AY,'nabati '!$BB:$BB,MTD!$A375)/20</f>
        <v>0</v>
      </c>
      <c r="M375" s="172">
        <f>+SUMIFS('nabati '!$BF:$BF,'nabati '!BI:BI,MTD!$A375)/6</f>
        <v>0</v>
      </c>
      <c r="N375" s="133">
        <f>+SUMIFS('nabati '!$BM:$BM,'nabati '!BP:BP,MTD!$A375)/6</f>
        <v>0</v>
      </c>
      <c r="O375" s="173">
        <f t="shared" ref="O375:O388" si="43">+SUMPRODUCT($E$1:$N$1,E375:N375)</f>
        <v>3167.4</v>
      </c>
      <c r="P375" s="121">
        <v>28599.86</v>
      </c>
      <c r="Q375" s="177"/>
      <c r="R375" s="179">
        <f t="shared" si="42"/>
        <v>-25432.46</v>
      </c>
      <c r="U375" s="527"/>
      <c r="W375" s="73"/>
    </row>
    <row r="376" spans="1:23" s="75" customFormat="1" hidden="1" outlineLevel="1">
      <c r="A376" s="115" t="s">
        <v>461</v>
      </c>
      <c r="B376" s="108" t="s">
        <v>31</v>
      </c>
      <c r="C376" s="162" t="s">
        <v>462</v>
      </c>
      <c r="D376" s="162" t="s">
        <v>458</v>
      </c>
      <c r="E376" s="172">
        <f>+SUMIFS('nabati '!B:B,'nabati '!$E:$E,MTD!$A376)/6</f>
        <v>20</v>
      </c>
      <c r="F376" s="172">
        <f>+SUMIFS('nabati '!I:I,'nabati '!$L:$L,MTD!$A376)/6</f>
        <v>30</v>
      </c>
      <c r="G376" s="172">
        <f>+SUMIFS('nabati '!P:P,'nabati '!$S:$S,MTD!$A376)/60</f>
        <v>0</v>
      </c>
      <c r="H376" s="172">
        <f>+SUMIFS('nabati '!W:W,'nabati '!$Z:$Z,MTD!$A376)/6</f>
        <v>0</v>
      </c>
      <c r="I376" s="172">
        <f>+SUMIFS('nabati '!AD:AD,'nabati '!$AG:$AG,MTD!$A376)/60</f>
        <v>0</v>
      </c>
      <c r="J376" s="172">
        <f>+SUMIFS('nabati '!AK:AK,'nabati '!$AN:$AN,MTD!$A376)/60</f>
        <v>0</v>
      </c>
      <c r="K376" s="207">
        <f>+SUMIFS('nabati '!AR:AR,'nabati '!$AU:$AU,MTD!$A376)/60</f>
        <v>0</v>
      </c>
      <c r="L376" s="172">
        <f>+SUMIFS('nabati '!AY:AY,'nabati '!$BB:$BB,MTD!$A376)/20</f>
        <v>0</v>
      </c>
      <c r="M376" s="207">
        <f>+SUMIFS('nabati '!$BF:$BF,'nabati '!BI:BI,MTD!$A376)/6</f>
        <v>0</v>
      </c>
      <c r="N376" s="208">
        <f>+SUMIFS('nabati '!$BM:$BM,'nabati '!BP:BP,MTD!$A376)/6</f>
        <v>0</v>
      </c>
      <c r="O376" s="173">
        <f t="shared" si="43"/>
        <v>8242.2000000000007</v>
      </c>
      <c r="P376" s="121">
        <v>25784.9</v>
      </c>
      <c r="Q376" s="177"/>
      <c r="R376" s="179">
        <f t="shared" si="42"/>
        <v>-17542.7</v>
      </c>
      <c r="U376" s="527"/>
      <c r="W376" s="73"/>
    </row>
    <row r="377" spans="1:23" s="75" customFormat="1" hidden="1" outlineLevel="1">
      <c r="A377" s="115" t="s">
        <v>463</v>
      </c>
      <c r="B377" s="108" t="s">
        <v>31</v>
      </c>
      <c r="C377" s="162" t="s">
        <v>464</v>
      </c>
      <c r="D377" s="162" t="s">
        <v>458</v>
      </c>
      <c r="E377" s="172">
        <f>+SUMIFS('nabati '!B:B,'nabati '!$E:$E,MTD!$A377)/6</f>
        <v>30</v>
      </c>
      <c r="F377" s="172">
        <f>+SUMIFS('nabati '!I:I,'nabati '!$L:$L,MTD!$A377)/6</f>
        <v>30</v>
      </c>
      <c r="G377" s="172">
        <f>+SUMIFS('nabati '!P:P,'nabati '!$S:$S,MTD!$A377)/60</f>
        <v>0</v>
      </c>
      <c r="H377" s="172">
        <f>+SUMIFS('nabati '!W:W,'nabati '!$Z:$Z,MTD!$A377)/6</f>
        <v>5</v>
      </c>
      <c r="I377" s="172">
        <f>+SUMIFS('nabati '!AD:AD,'nabati '!$AG:$AG,MTD!$A377)/60</f>
        <v>0</v>
      </c>
      <c r="J377" s="172">
        <f>+SUMIFS('nabati '!AK:AK,'nabati '!$AN:$AN,MTD!$A377)/60</f>
        <v>0</v>
      </c>
      <c r="K377" s="172">
        <f>+SUMIFS('nabati '!AR:AR,'nabati '!$AU:$AU,MTD!$A377)/60</f>
        <v>0</v>
      </c>
      <c r="L377" s="172">
        <f>+SUMIFS('nabati '!AY:AY,'nabati '!$BB:$BB,MTD!$A377)/20</f>
        <v>20</v>
      </c>
      <c r="M377" s="172">
        <f>+SUMIFS('nabati '!$BF:$BF,'nabati '!BI:BI,MTD!$A377)/6</f>
        <v>0</v>
      </c>
      <c r="N377" s="133">
        <f>+SUMIFS('nabati '!$BM:$BM,'nabati '!BP:BP,MTD!$A377)/6</f>
        <v>0</v>
      </c>
      <c r="O377" s="173">
        <f t="shared" si="43"/>
        <v>18104.2</v>
      </c>
      <c r="P377" s="121">
        <v>26657.54</v>
      </c>
      <c r="Q377" s="177"/>
      <c r="R377" s="179">
        <f t="shared" si="42"/>
        <v>-8553.34</v>
      </c>
      <c r="U377" s="527"/>
      <c r="W377" s="73"/>
    </row>
    <row r="378" spans="1:23" s="75" customFormat="1" hidden="1" outlineLevel="1">
      <c r="A378" s="115" t="s">
        <v>465</v>
      </c>
      <c r="B378" s="108" t="s">
        <v>31</v>
      </c>
      <c r="C378" s="162" t="s">
        <v>466</v>
      </c>
      <c r="D378" s="162" t="s">
        <v>458</v>
      </c>
      <c r="E378" s="172">
        <f>+SUMIFS('nabati '!B:B,'nabati '!$E:$E,MTD!$A378)/6</f>
        <v>0</v>
      </c>
      <c r="F378" s="172">
        <f>+SUMIFS('nabati '!I:I,'nabati '!$L:$L,MTD!$A378)/6</f>
        <v>5</v>
      </c>
      <c r="G378" s="172">
        <f>+SUMIFS('nabati '!P:P,'nabati '!$S:$S,MTD!$A378)/60</f>
        <v>0</v>
      </c>
      <c r="H378" s="172">
        <f>+SUMIFS('nabati '!W:W,'nabati '!$Z:$Z,MTD!$A378)/6</f>
        <v>10</v>
      </c>
      <c r="I378" s="172">
        <f>+SUMIFS('nabati '!AD:AD,'nabati '!$AG:$AG,MTD!$A378)/60</f>
        <v>0</v>
      </c>
      <c r="J378" s="172">
        <f>+SUMIFS('nabati '!AK:AK,'nabati '!$AN:$AN,MTD!$A378)/60</f>
        <v>0</v>
      </c>
      <c r="K378" s="207">
        <f>+SUMIFS('nabati '!AR:AR,'nabati '!$AU:$AU,MTD!$A378)/60</f>
        <v>0</v>
      </c>
      <c r="L378" s="172">
        <f>+SUMIFS('nabati '!AY:AY,'nabati '!$BB:$BB,MTD!$A378)/20</f>
        <v>0</v>
      </c>
      <c r="M378" s="207">
        <f>+SUMIFS('nabati '!$BF:$BF,'nabati '!BI:BI,MTD!$A378)/6</f>
        <v>0</v>
      </c>
      <c r="N378" s="208">
        <f>+SUMIFS('nabati '!$BM:$BM,'nabati '!BP:BP,MTD!$A378)/6</f>
        <v>0</v>
      </c>
      <c r="O378" s="173">
        <f t="shared" si="43"/>
        <v>3197.7</v>
      </c>
      <c r="P378" s="121">
        <v>17984.5</v>
      </c>
      <c r="Q378" s="177"/>
      <c r="R378" s="179">
        <f t="shared" si="42"/>
        <v>-14786.8</v>
      </c>
      <c r="U378" s="527"/>
      <c r="W378" s="73"/>
    </row>
    <row r="379" spans="1:23" s="75" customFormat="1" hidden="1" outlineLevel="1">
      <c r="A379" s="115" t="s">
        <v>467</v>
      </c>
      <c r="B379" s="108" t="s">
        <v>31</v>
      </c>
      <c r="C379" s="162" t="s">
        <v>468</v>
      </c>
      <c r="D379" s="162" t="s">
        <v>458</v>
      </c>
      <c r="E379" s="172">
        <f>+SUMIFS('nabati '!B:B,'nabati '!$E:$E,MTD!$A379)/6</f>
        <v>60</v>
      </c>
      <c r="F379" s="172">
        <f>+SUMIFS('nabati '!I:I,'nabati '!$L:$L,MTD!$A379)/6</f>
        <v>57</v>
      </c>
      <c r="G379" s="172">
        <f>+SUMIFS('nabati '!P:P,'nabati '!$S:$S,MTD!$A379)/60</f>
        <v>3</v>
      </c>
      <c r="H379" s="172">
        <f>+SUMIFS('nabati '!W:W,'nabati '!$Z:$Z,MTD!$A379)/6</f>
        <v>0</v>
      </c>
      <c r="I379" s="172">
        <f>+SUMIFS('nabati '!AD:AD,'nabati '!$AG:$AG,MTD!$A379)/60</f>
        <v>0</v>
      </c>
      <c r="J379" s="172">
        <f>+SUMIFS('nabati '!AK:AK,'nabati '!$AN:$AN,MTD!$A379)/60</f>
        <v>0</v>
      </c>
      <c r="K379" s="172">
        <f>+SUMIFS('nabati '!AR:AR,'nabati '!$AU:$AU,MTD!$A379)/60</f>
        <v>0</v>
      </c>
      <c r="L379" s="172">
        <f>+SUMIFS('nabati '!AY:AY,'nabati '!$BB:$BB,MTD!$A379)/20</f>
        <v>10</v>
      </c>
      <c r="M379" s="172">
        <f>+SUMIFS('nabati '!$BF:$BF,'nabati '!BI:BI,MTD!$A379)/6</f>
        <v>0</v>
      </c>
      <c r="N379" s="133">
        <f>+SUMIFS('nabati '!$BM:$BM,'nabati '!BP:BP,MTD!$A379)/6</f>
        <v>0</v>
      </c>
      <c r="O379" s="173">
        <f t="shared" si="43"/>
        <v>23162.18</v>
      </c>
      <c r="P379" s="121">
        <v>23629.4</v>
      </c>
      <c r="Q379" s="177"/>
      <c r="R379" s="179">
        <f t="shared" si="42"/>
        <v>-467.22000000000116</v>
      </c>
      <c r="U379" s="527"/>
      <c r="W379" s="73"/>
    </row>
    <row r="380" spans="1:23" s="75" customFormat="1" hidden="1" outlineLevel="1">
      <c r="A380" s="115" t="s">
        <v>469</v>
      </c>
      <c r="B380" s="108" t="s">
        <v>31</v>
      </c>
      <c r="C380" s="162" t="s">
        <v>470</v>
      </c>
      <c r="D380" s="162" t="s">
        <v>458</v>
      </c>
      <c r="E380" s="172">
        <f>+SUMIFS('nabati '!B:B,'nabati '!$E:$E,MTD!$A380)/6</f>
        <v>0</v>
      </c>
      <c r="F380" s="172">
        <f>+SUMIFS('nabati '!I:I,'nabati '!$L:$L,MTD!$A380)/6</f>
        <v>20</v>
      </c>
      <c r="G380" s="172">
        <f>+SUMIFS('nabati '!P:P,'nabati '!$S:$S,MTD!$A380)/60</f>
        <v>50</v>
      </c>
      <c r="H380" s="172">
        <f>+SUMIFS('nabati '!W:W,'nabati '!$Z:$Z,MTD!$A380)/6</f>
        <v>10</v>
      </c>
      <c r="I380" s="172">
        <f>+SUMIFS('nabati '!AD:AD,'nabati '!$AG:$AG,MTD!$A380)/60</f>
        <v>0</v>
      </c>
      <c r="J380" s="172">
        <f>+SUMIFS('nabati '!AK:AK,'nabati '!$AN:$AN,MTD!$A380)/60</f>
        <v>0</v>
      </c>
      <c r="K380" s="207">
        <f>+SUMIFS('nabati '!AR:AR,'nabati '!$AU:$AU,MTD!$A380)/60</f>
        <v>0</v>
      </c>
      <c r="L380" s="172">
        <f>+SUMIFS('nabati '!AY:AY,'nabati '!$BB:$BB,MTD!$A380)/20</f>
        <v>3</v>
      </c>
      <c r="M380" s="207">
        <f>+SUMIFS('nabati '!$BF:$BF,'nabati '!BI:BI,MTD!$A380)/6</f>
        <v>0</v>
      </c>
      <c r="N380" s="208">
        <f>+SUMIFS('nabati '!$BM:$BM,'nabati '!BP:BP,MTD!$A380)/6</f>
        <v>0</v>
      </c>
      <c r="O380" s="173">
        <f t="shared" si="43"/>
        <v>23680.799999999999</v>
      </c>
      <c r="P380" s="121">
        <v>26953.88</v>
      </c>
      <c r="Q380" s="177"/>
      <c r="R380" s="179">
        <f t="shared" si="42"/>
        <v>-3273.0800000000017</v>
      </c>
      <c r="U380" s="527"/>
      <c r="W380" s="73"/>
    </row>
    <row r="381" spans="1:23" s="75" customFormat="1" hidden="1" outlineLevel="1">
      <c r="A381" s="115" t="s">
        <v>471</v>
      </c>
      <c r="B381" s="108" t="s">
        <v>31</v>
      </c>
      <c r="C381" s="162" t="s">
        <v>472</v>
      </c>
      <c r="D381" s="162" t="s">
        <v>458</v>
      </c>
      <c r="E381" s="172">
        <f>+SUMIFS('nabati '!B:B,'nabati '!$E:$E,MTD!$A381)/6</f>
        <v>0</v>
      </c>
      <c r="F381" s="172">
        <f>+SUMIFS('nabati '!I:I,'nabati '!$L:$L,MTD!$A381)/6</f>
        <v>20</v>
      </c>
      <c r="G381" s="172">
        <f>+SUMIFS('nabati '!P:P,'nabati '!$S:$S,MTD!$A381)/60</f>
        <v>0</v>
      </c>
      <c r="H381" s="172">
        <f>+SUMIFS('nabati '!W:W,'nabati '!$Z:$Z,MTD!$A381)/6</f>
        <v>0</v>
      </c>
      <c r="I381" s="172">
        <f>+SUMIFS('nabati '!AD:AD,'nabati '!$AG:$AG,MTD!$A381)/60</f>
        <v>0</v>
      </c>
      <c r="J381" s="172">
        <f>+SUMIFS('nabati '!AK:AK,'nabati '!$AN:$AN,MTD!$A381)/60</f>
        <v>0</v>
      </c>
      <c r="K381" s="172">
        <f>+SUMIFS('nabati '!AR:AR,'nabati '!$AU:$AU,MTD!$A381)/60</f>
        <v>0</v>
      </c>
      <c r="L381" s="172">
        <f>+SUMIFS('nabati '!AY:AY,'nabati '!$BB:$BB,MTD!$A381)/20</f>
        <v>0</v>
      </c>
      <c r="M381" s="207">
        <f>+SUMIFS('nabati '!$BF:$BF,'nabati '!BI:BI,MTD!$A381)/6</f>
        <v>0</v>
      </c>
      <c r="N381" s="208">
        <f>+SUMIFS('nabati '!$BM:$BM,'nabati '!BP:BP,MTD!$A381)/6</f>
        <v>0</v>
      </c>
      <c r="O381" s="173">
        <f t="shared" si="43"/>
        <v>3814.8</v>
      </c>
      <c r="P381" s="121">
        <v>17556.419999999998</v>
      </c>
      <c r="Q381" s="177"/>
      <c r="R381" s="179">
        <f t="shared" si="42"/>
        <v>-13741.619999999999</v>
      </c>
      <c r="U381" s="527"/>
      <c r="W381" s="73"/>
    </row>
    <row r="382" spans="1:23" s="75" customFormat="1" hidden="1" outlineLevel="1">
      <c r="A382" s="115" t="s">
        <v>473</v>
      </c>
      <c r="B382" s="108" t="s">
        <v>31</v>
      </c>
      <c r="C382" s="162" t="s">
        <v>474</v>
      </c>
      <c r="D382" s="162" t="s">
        <v>458</v>
      </c>
      <c r="E382" s="172">
        <f>+SUMIFS('nabati '!B:B,'nabati '!$E:$E,MTD!$A382)/6</f>
        <v>15</v>
      </c>
      <c r="F382" s="172">
        <f>+SUMIFS('nabati '!I:I,'nabati '!$L:$L,MTD!$A382)/6</f>
        <v>15</v>
      </c>
      <c r="G382" s="172">
        <f>+SUMIFS('nabati '!P:P,'nabati '!$S:$S,MTD!$A382)/60</f>
        <v>1</v>
      </c>
      <c r="H382" s="172">
        <f>+SUMIFS('nabati '!W:W,'nabati '!$Z:$Z,MTD!$A382)/6</f>
        <v>5</v>
      </c>
      <c r="I382" s="172">
        <f>+SUMIFS('nabati '!AD:AD,'nabati '!$AG:$AG,MTD!$A382)/60</f>
        <v>0</v>
      </c>
      <c r="J382" s="172">
        <f>+SUMIFS('nabati '!AK:AK,'nabati '!$AN:$AN,MTD!$A382)/60</f>
        <v>0</v>
      </c>
      <c r="K382" s="172">
        <f>+SUMIFS('nabati '!AR:AR,'nabati '!$AU:$AU,MTD!$A382)/60</f>
        <v>0</v>
      </c>
      <c r="L382" s="172">
        <f>+SUMIFS('nabati '!AY:AY,'nabati '!$BB:$BB,MTD!$A382)/20</f>
        <v>0</v>
      </c>
      <c r="M382" s="172">
        <f>+SUMIFS('nabati '!$BF:$BF,'nabati '!BI:BI,MTD!$A382)/6</f>
        <v>0</v>
      </c>
      <c r="N382" s="133">
        <f>+SUMIFS('nabati '!$BM:$BM,'nabati '!BP:BP,MTD!$A382)/6</f>
        <v>0</v>
      </c>
      <c r="O382" s="173">
        <f t="shared" si="43"/>
        <v>6203.1</v>
      </c>
      <c r="P382" s="121">
        <v>8328.7000000000007</v>
      </c>
      <c r="Q382" s="177"/>
      <c r="R382" s="179">
        <f t="shared" si="42"/>
        <v>-2125.6000000000004</v>
      </c>
      <c r="U382" s="527"/>
      <c r="W382" s="73"/>
    </row>
    <row r="383" spans="1:23" s="75" customFormat="1" hidden="1" outlineLevel="1">
      <c r="A383" s="115" t="s">
        <v>475</v>
      </c>
      <c r="B383" s="108" t="s">
        <v>31</v>
      </c>
      <c r="C383" s="162" t="s">
        <v>476</v>
      </c>
      <c r="D383" s="162" t="s">
        <v>458</v>
      </c>
      <c r="E383" s="172">
        <f>+SUMIFS('nabati '!B:B,'nabati '!$E:$E,MTD!$A383)/6</f>
        <v>30</v>
      </c>
      <c r="F383" s="172">
        <f>+SUMIFS('nabati '!I:I,'nabati '!$L:$L,MTD!$A383)/6</f>
        <v>30</v>
      </c>
      <c r="G383" s="172">
        <f>+SUMIFS('nabati '!P:P,'nabati '!$S:$S,MTD!$A383)/60</f>
        <v>5</v>
      </c>
      <c r="H383" s="172">
        <f>+SUMIFS('nabati '!W:W,'nabati '!$Z:$Z,MTD!$A383)/6</f>
        <v>0</v>
      </c>
      <c r="I383" s="172">
        <f>+SUMIFS('nabati '!AD:AD,'nabati '!$AG:$AG,MTD!$A383)/60</f>
        <v>0</v>
      </c>
      <c r="J383" s="172">
        <f>+SUMIFS('nabati '!AK:AK,'nabati '!$AN:$AN,MTD!$A383)/60</f>
        <v>0</v>
      </c>
      <c r="K383" s="172">
        <f>+SUMIFS('nabati '!AR:AR,'nabati '!$AU:$AU,MTD!$A383)/60</f>
        <v>0</v>
      </c>
      <c r="L383" s="172">
        <f>+SUMIFS('nabati '!AY:AY,'nabati '!$BB:$BB,MTD!$A383)/20</f>
        <v>5</v>
      </c>
      <c r="M383" s="172">
        <f>+SUMIFS('nabati '!$BF:$BF,'nabati '!BI:BI,MTD!$A383)/6</f>
        <v>0</v>
      </c>
      <c r="N383" s="133">
        <f>+SUMIFS('nabati '!$BM:$BM,'nabati '!BP:BP,MTD!$A383)/6</f>
        <v>0</v>
      </c>
      <c r="O383" s="173">
        <f t="shared" si="43"/>
        <v>13022.2</v>
      </c>
      <c r="P383" s="121">
        <v>16409.86</v>
      </c>
      <c r="Q383" s="177"/>
      <c r="R383" s="179">
        <f t="shared" si="42"/>
        <v>-3387.66</v>
      </c>
      <c r="U383" s="527"/>
      <c r="W383" s="73"/>
    </row>
    <row r="384" spans="1:23" s="75" customFormat="1" hidden="1" outlineLevel="1">
      <c r="A384" s="115" t="s">
        <v>477</v>
      </c>
      <c r="B384" s="108" t="s">
        <v>31</v>
      </c>
      <c r="C384" s="162" t="s">
        <v>478</v>
      </c>
      <c r="D384" s="162" t="s">
        <v>458</v>
      </c>
      <c r="E384" s="172">
        <f>+SUMIFS('nabati '!B:B,'nabati '!$E:$E,MTD!$A384)/6</f>
        <v>5</v>
      </c>
      <c r="F384" s="172">
        <f>+SUMIFS('nabati '!I:I,'nabati '!$L:$L,MTD!$A384)/6</f>
        <v>2</v>
      </c>
      <c r="G384" s="172">
        <f>+SUMIFS('nabati '!P:P,'nabati '!$S:$S,MTD!$A384)/60</f>
        <v>1</v>
      </c>
      <c r="H384" s="172">
        <f>+SUMIFS('nabati '!W:W,'nabati '!$Z:$Z,MTD!$A384)/6</f>
        <v>2</v>
      </c>
      <c r="I384" s="172">
        <f>+SUMIFS('nabati '!AD:AD,'nabati '!$AG:$AG,MTD!$A384)/60</f>
        <v>0</v>
      </c>
      <c r="J384" s="172">
        <f>+SUMIFS('nabati '!AK:AK,'nabati '!$AN:$AN,MTD!$A384)/60</f>
        <v>0</v>
      </c>
      <c r="K384" s="207">
        <f>+SUMIFS('nabati '!AR:AR,'nabati '!$AU:$AU,MTD!$A384)/60</f>
        <v>0</v>
      </c>
      <c r="L384" s="172">
        <f>+SUMIFS('nabati '!AY:AY,'nabati '!$BB:$BB,MTD!$A384)/20</f>
        <v>1</v>
      </c>
      <c r="M384" s="172">
        <f>+SUMIFS('nabati '!$BF:$BF,'nabati '!BI:BI,MTD!$A384)/6</f>
        <v>0</v>
      </c>
      <c r="N384" s="133">
        <f>+SUMIFS('nabati '!$BM:$BM,'nabati '!BP:BP,MTD!$A384)/6</f>
        <v>0</v>
      </c>
      <c r="O384" s="173">
        <f t="shared" si="43"/>
        <v>2164.2799999999997</v>
      </c>
      <c r="P384" s="121">
        <v>7816.52</v>
      </c>
      <c r="Q384" s="177"/>
      <c r="R384" s="179">
        <f t="shared" si="42"/>
        <v>-5652.2400000000007</v>
      </c>
      <c r="U384" s="527"/>
      <c r="W384" s="73"/>
    </row>
    <row r="385" spans="1:23" s="75" customFormat="1" hidden="1" outlineLevel="1">
      <c r="A385" s="115" t="s">
        <v>479</v>
      </c>
      <c r="B385" s="108" t="s">
        <v>31</v>
      </c>
      <c r="C385" s="162" t="s">
        <v>480</v>
      </c>
      <c r="D385" s="162" t="s">
        <v>458</v>
      </c>
      <c r="E385" s="172">
        <f>+SUMIFS('nabati '!B:B,'nabati '!$E:$E,MTD!$A385)/6</f>
        <v>2</v>
      </c>
      <c r="F385" s="172">
        <f>+SUMIFS('nabati '!I:I,'nabati '!$L:$L,MTD!$A385)/6</f>
        <v>2</v>
      </c>
      <c r="G385" s="172">
        <f>+SUMIFS('nabati '!P:P,'nabati '!$S:$S,MTD!$A385)/60</f>
        <v>2</v>
      </c>
      <c r="H385" s="172">
        <f>+SUMIFS('nabati '!W:W,'nabati '!$Z:$Z,MTD!$A385)/6</f>
        <v>2</v>
      </c>
      <c r="I385" s="172">
        <f>+SUMIFS('nabati '!AD:AD,'nabati '!$AG:$AG,MTD!$A385)/60</f>
        <v>0</v>
      </c>
      <c r="J385" s="172">
        <f>+SUMIFS('nabati '!AK:AK,'nabati '!$AN:$AN,MTD!$A385)/60</f>
        <v>0</v>
      </c>
      <c r="K385" s="172">
        <f>+SUMIFS('nabati '!AR:AR,'nabati '!$AU:$AU,MTD!$A385)/60</f>
        <v>0</v>
      </c>
      <c r="L385" s="172">
        <f>+SUMIFS('nabati '!AY:AY,'nabati '!$BB:$BB,MTD!$A385)/20</f>
        <v>2</v>
      </c>
      <c r="M385" s="172">
        <f>+SUMIFS('nabati '!$BF:$BF,'nabati '!BI:BI,MTD!$A385)/6</f>
        <v>0</v>
      </c>
      <c r="N385" s="133">
        <f>+SUMIFS('nabati '!$BM:$BM,'nabati '!BP:BP,MTD!$A385)/6</f>
        <v>0</v>
      </c>
      <c r="O385" s="173">
        <f t="shared" si="43"/>
        <v>2490.2799999999997</v>
      </c>
      <c r="P385" s="121">
        <v>5916.08</v>
      </c>
      <c r="Q385" s="177"/>
      <c r="R385" s="179">
        <f t="shared" si="42"/>
        <v>-3425.8</v>
      </c>
      <c r="U385" s="527"/>
      <c r="W385" s="73"/>
    </row>
    <row r="386" spans="1:23" s="75" customFormat="1" hidden="1" outlineLevel="1">
      <c r="A386" s="115" t="s">
        <v>481</v>
      </c>
      <c r="B386" s="108" t="s">
        <v>31</v>
      </c>
      <c r="C386" s="162" t="s">
        <v>482</v>
      </c>
      <c r="D386" s="162" t="s">
        <v>458</v>
      </c>
      <c r="E386" s="172">
        <f>+SUMIFS('nabati '!B:B,'nabati '!$E:$E,MTD!$A386)/6</f>
        <v>5</v>
      </c>
      <c r="F386" s="172">
        <f>+SUMIFS('nabati '!I:I,'nabati '!$L:$L,MTD!$A386)/6</f>
        <v>5</v>
      </c>
      <c r="G386" s="172">
        <f>+SUMIFS('nabati '!P:P,'nabati '!$S:$S,MTD!$A386)/60</f>
        <v>2</v>
      </c>
      <c r="H386" s="172">
        <f>+SUMIFS('nabati '!W:W,'nabati '!$Z:$Z,MTD!$A386)/6</f>
        <v>3</v>
      </c>
      <c r="I386" s="172">
        <f>+SUMIFS('nabati '!AD:AD,'nabati '!$AG:$AG,MTD!$A386)/60</f>
        <v>0</v>
      </c>
      <c r="J386" s="172">
        <f>+SUMIFS('nabati '!AK:AK,'nabati '!$AN:$AN,MTD!$A386)/60</f>
        <v>0</v>
      </c>
      <c r="K386" s="172">
        <f>+SUMIFS('nabati '!AR:AR,'nabati '!$AU:$AU,MTD!$A386)/60</f>
        <v>0</v>
      </c>
      <c r="L386" s="172">
        <f>+SUMIFS('nabati '!AY:AY,'nabati '!$BB:$BB,MTD!$A386)/20</f>
        <v>3</v>
      </c>
      <c r="M386" s="172">
        <f>+SUMIFS('nabati '!$BF:$BF,'nabati '!BI:BI,MTD!$A386)/6</f>
        <v>0</v>
      </c>
      <c r="N386" s="133">
        <f>+SUMIFS('nabati '!$BM:$BM,'nabati '!BP:BP,MTD!$A386)/6</f>
        <v>0</v>
      </c>
      <c r="O386" s="173">
        <f t="shared" si="43"/>
        <v>4038.8999999999996</v>
      </c>
      <c r="P386" s="136">
        <v>16625.2</v>
      </c>
      <c r="Q386" s="177"/>
      <c r="R386" s="179">
        <f t="shared" si="42"/>
        <v>-12586.300000000001</v>
      </c>
      <c r="U386" s="527"/>
      <c r="W386" s="73"/>
    </row>
    <row r="387" spans="1:23" s="75" customFormat="1" hidden="1" outlineLevel="1">
      <c r="A387" s="115" t="s">
        <v>483</v>
      </c>
      <c r="B387" s="108" t="s">
        <v>31</v>
      </c>
      <c r="C387" s="162" t="s">
        <v>484</v>
      </c>
      <c r="D387" s="162" t="s">
        <v>458</v>
      </c>
      <c r="E387" s="172">
        <f>+SUMIFS('nabati '!B:B,'nabati '!$E:$E,MTD!$A387)/6</f>
        <v>0</v>
      </c>
      <c r="F387" s="172">
        <f>+SUMIFS('nabati '!I:I,'nabati '!$L:$L,MTD!$A387)/6</f>
        <v>0</v>
      </c>
      <c r="G387" s="172">
        <f>+SUMIFS('nabati '!P:P,'nabati '!$S:$S,MTD!$A387)/60</f>
        <v>0</v>
      </c>
      <c r="H387" s="172">
        <f>+SUMIFS('nabati '!W:W,'nabati '!$Z:$Z,MTD!$A387)/6</f>
        <v>0</v>
      </c>
      <c r="I387" s="172">
        <f>+SUMIFS('nabati '!AD:AD,'nabati '!$AG:$AG,MTD!$A387)/60</f>
        <v>0</v>
      </c>
      <c r="J387" s="172">
        <f>+SUMIFS('nabati '!AK:AK,'nabati '!$AN:$AN,MTD!$A387)/60</f>
        <v>0</v>
      </c>
      <c r="K387" s="172">
        <f>+SUMIFS('nabati '!AR:AR,'nabati '!$AU:$AU,MTD!$A387)/60</f>
        <v>0</v>
      </c>
      <c r="L387" s="172">
        <f>+SUMIFS('nabati '!AY:AY,'nabati '!$BB:$BB,MTD!$A387)/20</f>
        <v>0</v>
      </c>
      <c r="M387" s="172">
        <f>+SUMIFS('nabati '!$BF:$BF,'nabati '!BI:BI,MTD!$A387)/6</f>
        <v>0</v>
      </c>
      <c r="N387" s="133">
        <f>+SUMIFS('nabati '!$BM:$BM,'nabati '!BP:BP,MTD!$A387)/6</f>
        <v>0</v>
      </c>
      <c r="O387" s="173">
        <f t="shared" si="43"/>
        <v>0</v>
      </c>
      <c r="P387" s="121">
        <v>14023.96</v>
      </c>
      <c r="Q387" s="177"/>
      <c r="R387" s="179">
        <f t="shared" si="42"/>
        <v>-14023.96</v>
      </c>
      <c r="U387" s="527"/>
      <c r="W387" s="73"/>
    </row>
    <row r="388" spans="1:23" s="75" customFormat="1" hidden="1" outlineLevel="1">
      <c r="A388" s="115" t="s">
        <v>485</v>
      </c>
      <c r="B388" s="214" t="s">
        <v>31</v>
      </c>
      <c r="C388" s="162" t="s">
        <v>486</v>
      </c>
      <c r="D388" s="162" t="s">
        <v>458</v>
      </c>
      <c r="E388" s="172">
        <f>+SUMIFS('nabati '!B:B,'nabati '!$E:$E,MTD!$A388)/6</f>
        <v>0</v>
      </c>
      <c r="F388" s="172">
        <f>+SUMIFS('nabati '!I:I,'nabati '!$L:$L,MTD!$A388)/6</f>
        <v>0</v>
      </c>
      <c r="G388" s="172">
        <f>+SUMIFS('nabati '!P:P,'nabati '!$S:$S,MTD!$A388)/60</f>
        <v>1</v>
      </c>
      <c r="H388" s="172">
        <f>+SUMIFS('nabati '!W:W,'nabati '!$Z:$Z,MTD!$A388)/6</f>
        <v>0</v>
      </c>
      <c r="I388" s="172">
        <f>+SUMIFS('nabati '!AD:AD,'nabati '!$AG:$AG,MTD!$A388)/60</f>
        <v>0</v>
      </c>
      <c r="J388" s="172">
        <f>+SUMIFS('nabati '!AK:AK,'nabati '!$AN:$AN,MTD!$A388)/60</f>
        <v>0</v>
      </c>
      <c r="K388" s="172">
        <f>+SUMIFS('nabati '!AR:AR,'nabati '!$AU:$AU,MTD!$A388)/60</f>
        <v>0</v>
      </c>
      <c r="L388" s="172">
        <f>+SUMIFS('nabati '!AY:AY,'nabati '!$BB:$BB,MTD!$A388)/20</f>
        <v>0</v>
      </c>
      <c r="M388" s="172">
        <f>+SUMIFS('nabati '!$BF:$BF,'nabati '!BI:BI,MTD!$A388)/6</f>
        <v>0</v>
      </c>
      <c r="N388" s="133">
        <f>+SUMIFS('nabati '!$BM:$BM,'nabati '!BP:BP,MTD!$A388)/6</f>
        <v>0</v>
      </c>
      <c r="O388" s="173">
        <f t="shared" si="43"/>
        <v>330</v>
      </c>
      <c r="P388" s="121">
        <v>6414.72</v>
      </c>
      <c r="Q388" s="177"/>
      <c r="R388" s="179">
        <f t="shared" si="42"/>
        <v>-6084.72</v>
      </c>
      <c r="U388" s="527"/>
      <c r="W388" s="73"/>
    </row>
    <row r="389" spans="1:23" s="75" customFormat="1" hidden="1" outlineLevel="1">
      <c r="A389" s="115">
        <v>14001</v>
      </c>
      <c r="B389" s="214"/>
      <c r="C389" s="197" t="s">
        <v>487</v>
      </c>
      <c r="D389" s="162" t="s">
        <v>458</v>
      </c>
      <c r="E389" s="172">
        <f>+SUMIFS('nabati '!B:B,'nabati '!$E:$E,MTD!$A389)/6</f>
        <v>0</v>
      </c>
      <c r="F389" s="172">
        <f>+SUMIFS('nabati '!I:I,'nabati '!$L:$L,MTD!$A389)/6</f>
        <v>0</v>
      </c>
      <c r="G389" s="172">
        <f>+SUMIFS('nabati '!P:P,'nabati '!$S:$S,MTD!$A389)/60</f>
        <v>0</v>
      </c>
      <c r="H389" s="172">
        <f>+SUMIFS('nabati '!W:W,'nabati '!$Z:$Z,MTD!$A389)/6</f>
        <v>0</v>
      </c>
      <c r="I389" s="172">
        <f>+SUMIFS('nabati '!AD:AD,'nabati '!$AG:$AG,MTD!$A389)/60</f>
        <v>0</v>
      </c>
      <c r="J389" s="172">
        <f>+SUMIFS('nabati '!AK:AK,'nabati '!$AN:$AN,MTD!$A389)/60</f>
        <v>0</v>
      </c>
      <c r="K389" s="172">
        <f>+SUMIFS('nabati '!AR:AR,'nabati '!$AU:$AU,MTD!$A389)/60</f>
        <v>0</v>
      </c>
      <c r="L389" s="172">
        <f>+SUMIFS('nabati '!AY:AY,'nabati '!$BB:$BB,MTD!$A389)/20</f>
        <v>0</v>
      </c>
      <c r="M389" s="172">
        <f>+SUMIFS('nabati '!$BF:$BF,'nabati '!BI:BI,MTD!$A389)/6</f>
        <v>0</v>
      </c>
      <c r="N389" s="133">
        <f>+SUMIFS('nabati '!$BM:$BM,'nabati '!BP:BP,MTD!$A389)/6</f>
        <v>0</v>
      </c>
      <c r="O389" s="173">
        <f>+SUMPRODUCT($E$1:$N$1,E389:N389)</f>
        <v>0</v>
      </c>
      <c r="P389" s="121"/>
      <c r="Q389" s="177"/>
      <c r="R389" s="179"/>
      <c r="U389" s="527"/>
      <c r="W389" s="73"/>
    </row>
    <row r="390" spans="1:23" s="75" customFormat="1" hidden="1" outlineLevel="1">
      <c r="A390" s="115">
        <v>12201</v>
      </c>
      <c r="B390" s="215" t="s">
        <v>53</v>
      </c>
      <c r="C390" s="197" t="s">
        <v>488</v>
      </c>
      <c r="D390" s="162" t="s">
        <v>458</v>
      </c>
      <c r="E390" s="172">
        <f>+SUMIFS('nabati '!B:B,'nabati '!$E:$E,MTD!$A390)/6</f>
        <v>0</v>
      </c>
      <c r="F390" s="172">
        <f>+SUMIFS('nabati '!I:I,'nabati '!$L:$L,MTD!$A390)/6</f>
        <v>0</v>
      </c>
      <c r="G390" s="172">
        <f>+SUMIFS('nabati '!P:P,'nabati '!$S:$S,MTD!$A390)/60</f>
        <v>0</v>
      </c>
      <c r="H390" s="172">
        <f>+SUMIFS('nabati '!W:W,'nabati '!$Z:$Z,MTD!$A390)/6</f>
        <v>0</v>
      </c>
      <c r="I390" s="172">
        <f>+SUMIFS('nabati '!AD:AD,'nabati '!$AG:$AG,MTD!$A390)/60</f>
        <v>0</v>
      </c>
      <c r="J390" s="172">
        <f>+SUMIFS('nabati '!AK:AK,'nabati '!$AN:$AN,MTD!$A390)/60</f>
        <v>0</v>
      </c>
      <c r="K390" s="172">
        <f>+SUMIFS('nabati '!AR:AR,'nabati '!$AU:$AU,MTD!$A390)/60</f>
        <v>0</v>
      </c>
      <c r="L390" s="172">
        <f>+SUMIFS('nabati '!AY:AY,'nabati '!$BB:$BB,MTD!$A390)/20</f>
        <v>0</v>
      </c>
      <c r="M390" s="172">
        <f>+SUMIFS('nabati '!$BF:$BF,'nabati '!BI:BI,MTD!$A390)/6</f>
        <v>0</v>
      </c>
      <c r="N390" s="133">
        <f>+SUMIFS('nabati '!$BM:$BM,'nabati '!BP:BP,MTD!$A390)/6</f>
        <v>0</v>
      </c>
      <c r="O390" s="173">
        <f>+SUMPRODUCT($E$1:$N$1,E390:N390)</f>
        <v>0</v>
      </c>
      <c r="P390" s="121"/>
      <c r="Q390" s="177"/>
      <c r="R390" s="156"/>
      <c r="U390" s="527"/>
      <c r="W390" s="73"/>
    </row>
    <row r="391" spans="1:23" s="75" customFormat="1" hidden="1" outlineLevel="1">
      <c r="A391" s="115">
        <v>12202</v>
      </c>
      <c r="B391" s="215" t="s">
        <v>53</v>
      </c>
      <c r="C391" s="197" t="s">
        <v>489</v>
      </c>
      <c r="D391" s="162" t="s">
        <v>458</v>
      </c>
      <c r="E391" s="172">
        <f>+SUMIFS('nabati '!B:B,'nabati '!$E:$E,MTD!$A391)/6</f>
        <v>0</v>
      </c>
      <c r="F391" s="172">
        <f>+SUMIFS('nabati '!I:I,'nabati '!$L:$L,MTD!$A391)/6</f>
        <v>0</v>
      </c>
      <c r="G391" s="172">
        <f>+SUMIFS('nabati '!P:P,'nabati '!$S:$S,MTD!$A391)/60</f>
        <v>0</v>
      </c>
      <c r="H391" s="172">
        <f>+SUMIFS('nabati '!W:W,'nabati '!$Z:$Z,MTD!$A391)/6</f>
        <v>0</v>
      </c>
      <c r="I391" s="172">
        <f>+SUMIFS('nabati '!AD:AD,'nabati '!$AG:$AG,MTD!$A391)/60</f>
        <v>0</v>
      </c>
      <c r="J391" s="172">
        <f>+SUMIFS('nabati '!AK:AK,'nabati '!$AN:$AN,MTD!$A391)/60</f>
        <v>0</v>
      </c>
      <c r="K391" s="172">
        <f>+SUMIFS('nabati '!AR:AR,'nabati '!$AU:$AU,MTD!$A391)/60</f>
        <v>0</v>
      </c>
      <c r="L391" s="172">
        <f>+SUMIFS('nabati '!AY:AY,'nabati '!$BB:$BB,MTD!$A391)/20</f>
        <v>0</v>
      </c>
      <c r="M391" s="172">
        <f>+SUMIFS('nabati '!$BF:$BF,'nabati '!BI:BI,MTD!$A391)/6</f>
        <v>0</v>
      </c>
      <c r="N391" s="133">
        <f>+SUMIFS('nabati '!$BM:$BM,'nabati '!BP:BP,MTD!$A391)/6</f>
        <v>0</v>
      </c>
      <c r="O391" s="173">
        <f>+SUMPRODUCT($E$1:$N$1,E391:N391)</f>
        <v>0</v>
      </c>
      <c r="P391" s="121"/>
      <c r="Q391" s="177"/>
      <c r="R391" s="156"/>
      <c r="U391" s="527"/>
      <c r="W391" s="73"/>
    </row>
    <row r="392" spans="1:23" s="75" customFormat="1" hidden="1" outlineLevel="1">
      <c r="A392" s="115">
        <v>12203</v>
      </c>
      <c r="B392" s="215" t="s">
        <v>53</v>
      </c>
      <c r="C392" s="197" t="s">
        <v>490</v>
      </c>
      <c r="D392" s="162" t="s">
        <v>458</v>
      </c>
      <c r="E392" s="172">
        <f>+SUMIFS('nabati '!B:B,'nabati '!$E:$E,MTD!$A392)/6</f>
        <v>0</v>
      </c>
      <c r="F392" s="172">
        <f>+SUMIFS('nabati '!I:I,'nabati '!$L:$L,MTD!$A392)/6</f>
        <v>0</v>
      </c>
      <c r="G392" s="172">
        <f>+SUMIFS('nabati '!P:P,'nabati '!$S:$S,MTD!$A392)/60</f>
        <v>0</v>
      </c>
      <c r="H392" s="172">
        <f>+SUMIFS('nabati '!W:W,'nabati '!$Z:$Z,MTD!$A392)/6</f>
        <v>0</v>
      </c>
      <c r="I392" s="172">
        <f>+SUMIFS('nabati '!AD:AD,'nabati '!$AG:$AG,MTD!$A392)/60</f>
        <v>0</v>
      </c>
      <c r="J392" s="172">
        <f>+SUMIFS('nabati '!AK:AK,'nabati '!$AN:$AN,MTD!$A392)/60</f>
        <v>0</v>
      </c>
      <c r="K392" s="172">
        <f>+SUMIFS('nabati '!AR:AR,'nabati '!$AU:$AU,MTD!$A392)/60</f>
        <v>0</v>
      </c>
      <c r="L392" s="172">
        <f>+SUMIFS('nabati '!AY:AY,'nabati '!$BB:$BB,MTD!$A392)/20</f>
        <v>0</v>
      </c>
      <c r="M392" s="172">
        <f>+SUMIFS('nabati '!$BF:$BF,'nabati '!BI:BI,MTD!$A392)/6</f>
        <v>0</v>
      </c>
      <c r="N392" s="133">
        <f>+SUMIFS('nabati '!$BM:$BM,'nabati '!BP:BP,MTD!$A392)/6</f>
        <v>0</v>
      </c>
      <c r="O392" s="173">
        <f>+SUMPRODUCT($E$1:$N$1,E392:N392)</f>
        <v>0</v>
      </c>
      <c r="P392" s="121"/>
      <c r="Q392" s="177"/>
      <c r="R392" s="156"/>
      <c r="U392" s="527"/>
      <c r="W392" s="73"/>
    </row>
    <row r="393" spans="1:23" s="75" customFormat="1" hidden="1" outlineLevel="1">
      <c r="A393" s="115">
        <v>12204</v>
      </c>
      <c r="B393" s="215"/>
      <c r="C393" s="197" t="s">
        <v>491</v>
      </c>
      <c r="D393" s="162" t="s">
        <v>458</v>
      </c>
      <c r="E393" s="172">
        <f>+SUMIFS('nabati '!B:B,'nabati '!$E:$E,MTD!$A393)/6</f>
        <v>0</v>
      </c>
      <c r="F393" s="172">
        <f>+SUMIFS('nabati '!I:I,'nabati '!$L:$L,MTD!$A393)/6</f>
        <v>0</v>
      </c>
      <c r="G393" s="172">
        <f>+SUMIFS('nabati '!P:P,'nabati '!$S:$S,MTD!$A393)/60</f>
        <v>0</v>
      </c>
      <c r="H393" s="172">
        <f>+SUMIFS('nabati '!W:W,'nabati '!$Z:$Z,MTD!$A393)/6</f>
        <v>0</v>
      </c>
      <c r="I393" s="172">
        <f>+SUMIFS('nabati '!AD:AD,'nabati '!$AG:$AG,MTD!$A393)/60</f>
        <v>0</v>
      </c>
      <c r="J393" s="172">
        <f>+SUMIFS('nabati '!AK:AK,'nabati '!$AN:$AN,MTD!$A393)/60</f>
        <v>0</v>
      </c>
      <c r="K393" s="172">
        <f>+SUMIFS('nabati '!AR:AR,'nabati '!$AU:$AU,MTD!$A393)/60</f>
        <v>0</v>
      </c>
      <c r="L393" s="172">
        <f>+SUMIFS('nabati '!AY:AY,'nabati '!$BB:$BB,MTD!$A393)/20</f>
        <v>0</v>
      </c>
      <c r="M393" s="172">
        <f>+SUMIFS('nabati '!$BF:$BF,'nabati '!BI:BI,MTD!$A393)/6</f>
        <v>0</v>
      </c>
      <c r="N393" s="133">
        <f>+SUMIFS('nabati '!$BM:$BM,'nabati '!BP:BP,MTD!$A393)/6</f>
        <v>0</v>
      </c>
      <c r="O393" s="173">
        <f t="shared" ref="O393:O400" si="44">+SUMPRODUCT($E$1:$N$1,E393:N393)</f>
        <v>0</v>
      </c>
      <c r="P393" s="121"/>
      <c r="Q393" s="177"/>
      <c r="R393" s="156"/>
      <c r="U393" s="527"/>
      <c r="W393" s="73"/>
    </row>
    <row r="394" spans="1:23" s="75" customFormat="1" hidden="1" outlineLevel="1">
      <c r="A394" s="115">
        <v>12205</v>
      </c>
      <c r="B394" s="216"/>
      <c r="C394" s="217" t="s">
        <v>492</v>
      </c>
      <c r="D394" s="162" t="s">
        <v>458</v>
      </c>
      <c r="E394" s="172">
        <f>+SUMIFS('nabati '!B:B,'nabati '!$E:$E,MTD!$A394)/6</f>
        <v>0</v>
      </c>
      <c r="F394" s="172">
        <f>+SUMIFS('nabati '!I:I,'nabati '!$L:$L,MTD!$A394)/6</f>
        <v>0</v>
      </c>
      <c r="G394" s="172">
        <f>+SUMIFS('nabati '!P:P,'nabati '!$S:$S,MTD!$A394)/60</f>
        <v>0</v>
      </c>
      <c r="H394" s="172">
        <f>+SUMIFS('nabati '!W:W,'nabati '!$Z:$Z,MTD!$A394)/6</f>
        <v>0</v>
      </c>
      <c r="I394" s="172">
        <f>+SUMIFS('nabati '!AD:AD,'nabati '!$AG:$AG,MTD!$A394)/60</f>
        <v>0</v>
      </c>
      <c r="J394" s="172">
        <f>+SUMIFS('nabati '!AK:AK,'nabati '!$AN:$AN,MTD!$A394)/60</f>
        <v>0</v>
      </c>
      <c r="K394" s="172">
        <f>+SUMIFS('nabati '!AR:AR,'nabati '!$AU:$AU,MTD!$A394)/60</f>
        <v>0</v>
      </c>
      <c r="L394" s="172">
        <f>+SUMIFS('nabati '!AY:AY,'nabati '!$BB:$BB,MTD!$A394)/20</f>
        <v>0</v>
      </c>
      <c r="M394" s="172">
        <f>+SUMIFS('nabati '!$BF:$BF,'nabati '!BI:BI,MTD!$A394)/6</f>
        <v>0</v>
      </c>
      <c r="N394" s="133">
        <f>+SUMIFS('nabati '!$BM:$BM,'nabati '!BP:BP,MTD!$A394)/6</f>
        <v>0</v>
      </c>
      <c r="O394" s="173">
        <f t="shared" si="44"/>
        <v>0</v>
      </c>
      <c r="P394" s="121"/>
      <c r="Q394" s="177"/>
      <c r="R394" s="156"/>
      <c r="U394" s="527"/>
      <c r="W394" s="73"/>
    </row>
    <row r="395" spans="1:23" s="75" customFormat="1" hidden="1" outlineLevel="1">
      <c r="A395" s="115">
        <v>1181</v>
      </c>
      <c r="B395" s="216" t="s">
        <v>53</v>
      </c>
      <c r="C395" s="217" t="s">
        <v>493</v>
      </c>
      <c r="D395" s="162" t="s">
        <v>458</v>
      </c>
      <c r="E395" s="172">
        <f>+SUMIFS('nabati '!B:B,'nabati '!$E:$E,MTD!$A395)/6</f>
        <v>0</v>
      </c>
      <c r="F395" s="172">
        <f>+SUMIFS('nabati '!I:I,'nabati '!$L:$L,MTD!$A395)/6</f>
        <v>0</v>
      </c>
      <c r="G395" s="172">
        <f>+SUMIFS('nabati '!P:P,'nabati '!$S:$S,MTD!$A395)/60</f>
        <v>0</v>
      </c>
      <c r="H395" s="172">
        <f>+SUMIFS('nabati '!W:W,'nabati '!$Z:$Z,MTD!$A395)/6</f>
        <v>0</v>
      </c>
      <c r="I395" s="172">
        <f>+SUMIFS('nabati '!AD:AD,'nabati '!$AG:$AG,MTD!$A395)/60</f>
        <v>0</v>
      </c>
      <c r="J395" s="172">
        <f>+SUMIFS('nabati '!AK:AK,'nabati '!$AN:$AN,MTD!$A395)/60</f>
        <v>0</v>
      </c>
      <c r="K395" s="172">
        <f>+SUMIFS('nabati '!AR:AR,'nabati '!$AU:$AU,MTD!$A395)/60</f>
        <v>0</v>
      </c>
      <c r="L395" s="172">
        <f>+SUMIFS('nabati '!AY:AY,'nabati '!$BB:$BB,MTD!$A395)/20</f>
        <v>0</v>
      </c>
      <c r="M395" s="172">
        <f>+SUMIFS('nabati '!$BF:$BF,'nabati '!BI:BI,MTD!$A395)/6</f>
        <v>0</v>
      </c>
      <c r="N395" s="133">
        <f>+SUMIFS('nabati '!$BM:$BM,'nabati '!BP:BP,MTD!$A395)/6</f>
        <v>0</v>
      </c>
      <c r="O395" s="173">
        <f t="shared" si="44"/>
        <v>0</v>
      </c>
      <c r="P395" s="121"/>
      <c r="Q395" s="177"/>
      <c r="R395" s="156"/>
      <c r="U395" s="527"/>
      <c r="W395" s="73"/>
    </row>
    <row r="396" spans="1:23" s="75" customFormat="1" hidden="1" outlineLevel="1">
      <c r="A396" s="115">
        <v>1182</v>
      </c>
      <c r="B396" s="218" t="s">
        <v>53</v>
      </c>
      <c r="C396" s="217" t="s">
        <v>494</v>
      </c>
      <c r="D396" s="162" t="s">
        <v>458</v>
      </c>
      <c r="E396" s="172">
        <f>+SUMIFS('nabati '!B:B,'nabati '!$E:$E,MTD!$A396)/6</f>
        <v>0</v>
      </c>
      <c r="F396" s="172">
        <f>+SUMIFS('nabati '!I:I,'nabati '!$L:$L,MTD!$A396)/6</f>
        <v>0</v>
      </c>
      <c r="G396" s="172">
        <f>+SUMIFS('nabati '!P:P,'nabati '!$S:$S,MTD!$A396)/60</f>
        <v>0</v>
      </c>
      <c r="H396" s="172">
        <f>+SUMIFS('nabati '!W:W,'nabati '!$Z:$Z,MTD!$A396)/6</f>
        <v>0</v>
      </c>
      <c r="I396" s="172">
        <f>+SUMIFS('nabati '!AD:AD,'nabati '!$AG:$AG,MTD!$A396)/60</f>
        <v>0</v>
      </c>
      <c r="J396" s="172">
        <f>+SUMIFS('nabati '!AK:AK,'nabati '!$AN:$AN,MTD!$A396)/60</f>
        <v>0</v>
      </c>
      <c r="K396" s="172">
        <f>+SUMIFS('nabati '!AR:AR,'nabati '!$AU:$AU,MTD!$A396)/60</f>
        <v>0</v>
      </c>
      <c r="L396" s="172">
        <f>+SUMIFS('nabati '!AY:AY,'nabati '!$BB:$BB,MTD!$A396)/20</f>
        <v>0</v>
      </c>
      <c r="M396" s="172">
        <f>+SUMIFS('nabati '!$BF:$BF,'nabati '!BI:BI,MTD!$A396)/6</f>
        <v>0</v>
      </c>
      <c r="N396" s="133">
        <f>+SUMIFS('nabati '!$BM:$BM,'nabati '!BP:BP,MTD!$A396)/6</f>
        <v>0</v>
      </c>
      <c r="O396" s="173">
        <f t="shared" si="44"/>
        <v>0</v>
      </c>
      <c r="P396" s="121"/>
      <c r="Q396" s="177"/>
      <c r="R396" s="156"/>
      <c r="U396" s="527"/>
      <c r="W396" s="73"/>
    </row>
    <row r="397" spans="1:23" s="75" customFormat="1" collapsed="1">
      <c r="A397" s="115">
        <v>1183</v>
      </c>
      <c r="B397" s="218" t="s">
        <v>53</v>
      </c>
      <c r="C397" s="217" t="s">
        <v>495</v>
      </c>
      <c r="D397" s="162" t="s">
        <v>458</v>
      </c>
      <c r="E397" s="172">
        <f>+SUMIFS('nabati '!B:B,'nabati '!$E:$E,MTD!$A397)/6</f>
        <v>0</v>
      </c>
      <c r="F397" s="172">
        <f>+SUMIFS('nabati '!I:I,'nabati '!$L:$L,MTD!$A397)/6</f>
        <v>0</v>
      </c>
      <c r="G397" s="172">
        <f>+SUMIFS('nabati '!P:P,'nabati '!$S:$S,MTD!$A397)/60</f>
        <v>0</v>
      </c>
      <c r="H397" s="172">
        <f>+SUMIFS('nabati '!W:W,'nabati '!$Z:$Z,MTD!$A397)/6</f>
        <v>0</v>
      </c>
      <c r="I397" s="172">
        <f>+SUMIFS('nabati '!AD:AD,'nabati '!$AG:$AG,MTD!$A397)/60</f>
        <v>0</v>
      </c>
      <c r="J397" s="172">
        <f>+SUMIFS('nabati '!AK:AK,'nabati '!$AN:$AN,MTD!$A397)/60</f>
        <v>0</v>
      </c>
      <c r="K397" s="172">
        <f>+SUMIFS('nabati '!AR:AR,'nabati '!$AU:$AU,MTD!$A397)/60</f>
        <v>0</v>
      </c>
      <c r="L397" s="172">
        <f>+SUMIFS('nabati '!AY:AY,'nabati '!$BB:$BB,MTD!$A397)/20</f>
        <v>0</v>
      </c>
      <c r="M397" s="172">
        <f>+SUMIFS('nabati '!$BF:$BF,'nabati '!BI:BI,MTD!$A397)/6</f>
        <v>0</v>
      </c>
      <c r="N397" s="133">
        <f>+SUMIFS('nabati '!$BM:$BM,'nabati '!BP:BP,MTD!$A397)/6</f>
        <v>0</v>
      </c>
      <c r="O397" s="173">
        <f t="shared" si="44"/>
        <v>0</v>
      </c>
      <c r="P397" s="121"/>
      <c r="Q397" s="177"/>
      <c r="R397" s="156"/>
      <c r="U397" s="527"/>
      <c r="W397" s="73"/>
    </row>
    <row r="398" spans="1:23" s="74" customFormat="1">
      <c r="A398" s="219"/>
      <c r="B398" s="158"/>
      <c r="C398" s="160"/>
      <c r="D398" s="159" t="s">
        <v>701</v>
      </c>
      <c r="E398" s="192">
        <f t="shared" ref="E398:N398" si="45">+SUM(E399:E421)</f>
        <v>111</v>
      </c>
      <c r="F398" s="192">
        <f t="shared" si="45"/>
        <v>96</v>
      </c>
      <c r="G398" s="192">
        <f t="shared" si="45"/>
        <v>26</v>
      </c>
      <c r="H398" s="192">
        <f t="shared" si="45"/>
        <v>3</v>
      </c>
      <c r="I398" s="192">
        <f t="shared" si="45"/>
        <v>7</v>
      </c>
      <c r="J398" s="192">
        <f t="shared" si="45"/>
        <v>5</v>
      </c>
      <c r="K398" s="192">
        <f t="shared" si="45"/>
        <v>0</v>
      </c>
      <c r="L398" s="192">
        <f t="shared" si="45"/>
        <v>0</v>
      </c>
      <c r="M398" s="192">
        <f t="shared" si="45"/>
        <v>0</v>
      </c>
      <c r="N398" s="192">
        <f t="shared" si="45"/>
        <v>0</v>
      </c>
      <c r="O398" s="171">
        <f t="shared" si="44"/>
        <v>45262.74</v>
      </c>
      <c r="P398" s="121">
        <f>SUM(S398+T398)</f>
        <v>287513.99980198022</v>
      </c>
      <c r="Q398" s="180">
        <f>O398/P398</f>
        <v>0.1574279514429692</v>
      </c>
      <c r="R398" s="179">
        <f>O398-P398</f>
        <v>-242251.25980198022</v>
      </c>
      <c r="S398" s="212">
        <f>SUM(P399:P412)</f>
        <v>273863.98000000004</v>
      </c>
      <c r="T398" s="227">
        <v>13650.019801980199</v>
      </c>
      <c r="U398" s="521">
        <f>P398/$U$2</f>
        <v>11058.230761614624</v>
      </c>
      <c r="V398" s="228"/>
    </row>
    <row r="399" spans="1:23" s="75" customFormat="1">
      <c r="A399" s="108" t="s">
        <v>497</v>
      </c>
      <c r="B399" s="115" t="s">
        <v>31</v>
      </c>
      <c r="C399" s="65" t="s">
        <v>498</v>
      </c>
      <c r="D399" s="189" t="s">
        <v>499</v>
      </c>
      <c r="E399" s="172">
        <f>+SUMIFS('nabati '!B:B,'nabati '!$E:$E,MTD!$A399)/6</f>
        <v>0</v>
      </c>
      <c r="F399" s="172">
        <f>+SUMIFS('nabati '!I:I,'nabati '!$L:$L,MTD!$A399)/6</f>
        <v>0</v>
      </c>
      <c r="G399" s="172">
        <f>+SUMIFS('nabati '!P:P,'nabati '!$S:$S,MTD!$A399)/60</f>
        <v>0</v>
      </c>
      <c r="H399" s="172">
        <f>+SUMIFS('nabati '!W:W,'nabati '!$Z:$Z,MTD!$A399)/6</f>
        <v>0</v>
      </c>
      <c r="I399" s="172">
        <f>+SUMIFS('nabati '!AD:AD,'nabati '!$AG:$AG,MTD!$A399)/60</f>
        <v>1</v>
      </c>
      <c r="J399" s="172">
        <f>+SUMIFS('nabati '!AK:AK,'nabati '!$AN:$AN,MTD!$A399)/60</f>
        <v>0</v>
      </c>
      <c r="K399" s="207">
        <f>+SUMIFS('nabati '!AR:AR,'nabati '!$AU:$AU,MTD!$A399)/60</f>
        <v>0</v>
      </c>
      <c r="L399" s="172">
        <f>+SUMIFS('nabati '!AY:AY,'nabati '!$BB:$BB,MTD!$A399)/20</f>
        <v>0</v>
      </c>
      <c r="M399" s="172">
        <f>+SUMIFS('nabati '!$BF:$BF,'nabati '!BI:BI,MTD!$A399)/6</f>
        <v>0</v>
      </c>
      <c r="N399" s="114">
        <f>+SUMIFS('nabati '!$BM:$BM,'nabati '!BP:BP,MTD!$A399)/6</f>
        <v>0</v>
      </c>
      <c r="O399" s="173">
        <f t="shared" si="44"/>
        <v>330</v>
      </c>
      <c r="P399" s="121">
        <v>23355.5</v>
      </c>
      <c r="Q399" s="177"/>
      <c r="R399" s="179">
        <f>O399-P399</f>
        <v>-23025.5</v>
      </c>
      <c r="S399" s="178">
        <f>SUM(O399:O412)</f>
        <v>45262.740000000005</v>
      </c>
      <c r="T399" s="178">
        <f>SUM(O413:O421)</f>
        <v>0</v>
      </c>
      <c r="U399" s="527"/>
    </row>
    <row r="400" spans="1:23" s="75" customFormat="1" hidden="1" outlineLevel="1">
      <c r="A400" s="108" t="s">
        <v>500</v>
      </c>
      <c r="B400" s="115" t="s">
        <v>31</v>
      </c>
      <c r="C400" s="65" t="s">
        <v>501</v>
      </c>
      <c r="D400" s="189" t="s">
        <v>499</v>
      </c>
      <c r="E400" s="172">
        <f>+SUMIFS('nabati '!B:B,'nabati '!$E:$E,MTD!$A400)/6</f>
        <v>20</v>
      </c>
      <c r="F400" s="172">
        <f>+SUMIFS('nabati '!I:I,'nabati '!$L:$L,MTD!$A400)/6</f>
        <v>0</v>
      </c>
      <c r="G400" s="172">
        <f>+SUMIFS('nabati '!P:P,'nabati '!$S:$S,MTD!$A400)/60</f>
        <v>10</v>
      </c>
      <c r="H400" s="172">
        <f>+SUMIFS('nabati '!W:W,'nabati '!$Z:$Z,MTD!$A400)/6</f>
        <v>0</v>
      </c>
      <c r="I400" s="172">
        <f>+SUMIFS('nabati '!AD:AD,'nabati '!$AG:$AG,MTD!$A400)/60</f>
        <v>0</v>
      </c>
      <c r="J400" s="172">
        <f>+SUMIFS('nabati '!AK:AK,'nabati '!$AN:$AN,MTD!$A400)/60</f>
        <v>1</v>
      </c>
      <c r="K400" s="207">
        <f>+SUMIFS('nabati '!AR:AR,'nabati '!$AU:$AU,MTD!$A400)/60</f>
        <v>0</v>
      </c>
      <c r="L400" s="172">
        <f>+SUMIFS('nabati '!AY:AY,'nabati '!$BB:$BB,MTD!$A400)/20</f>
        <v>0</v>
      </c>
      <c r="M400" s="172">
        <f>+SUMIFS('nabati '!$BF:$BF,'nabati '!BI:BI,MTD!$A400)/6</f>
        <v>0</v>
      </c>
      <c r="N400" s="114">
        <f>+SUMIFS('nabati '!$BM:$BM,'nabati '!BP:BP,MTD!$A400)/6</f>
        <v>0</v>
      </c>
      <c r="O400" s="173">
        <f t="shared" si="44"/>
        <v>6100.5</v>
      </c>
      <c r="P400" s="121">
        <v>16922</v>
      </c>
      <c r="Q400" s="177"/>
      <c r="R400" s="179">
        <f>O400-P400</f>
        <v>-10821.5</v>
      </c>
      <c r="U400" s="527"/>
    </row>
    <row r="401" spans="1:21" s="75" customFormat="1" hidden="1" outlineLevel="1">
      <c r="A401" s="220" t="s">
        <v>502</v>
      </c>
      <c r="B401" s="221" t="s">
        <v>31</v>
      </c>
      <c r="C401" s="222" t="s">
        <v>503</v>
      </c>
      <c r="D401" s="222" t="s">
        <v>499</v>
      </c>
      <c r="E401" s="172">
        <f>+SUMIFS('nabati '!B:B,'nabati '!$E:$E,MTD!$A401)/6</f>
        <v>31</v>
      </c>
      <c r="F401" s="172">
        <f>+SUMIFS('nabati '!I:I,'nabati '!$L:$L,MTD!$A401)/6</f>
        <v>17</v>
      </c>
      <c r="G401" s="172">
        <f>+SUMIFS('nabati '!P:P,'nabati '!$S:$S,MTD!$A401)/60</f>
        <v>6</v>
      </c>
      <c r="H401" s="172">
        <f>+SUMIFS('nabati '!W:W,'nabati '!$Z:$Z,MTD!$A401)/6</f>
        <v>0</v>
      </c>
      <c r="I401" s="172">
        <f>+SUMIFS('nabati '!AD:AD,'nabati '!$AG:$AG,MTD!$A401)/60</f>
        <v>3</v>
      </c>
      <c r="J401" s="172">
        <f>+SUMIFS('nabati '!AK:AK,'nabati '!$AN:$AN,MTD!$A401)/60</f>
        <v>2</v>
      </c>
      <c r="K401" s="172">
        <f>+SUMIFS('nabati '!AR:AR,'nabati '!$AU:$AU,MTD!$A401)/60</f>
        <v>0</v>
      </c>
      <c r="L401" s="172">
        <f>+SUMIFS('nabati '!AY:AY,'nabati '!$BB:$BB,MTD!$A401)/20</f>
        <v>0</v>
      </c>
      <c r="M401" s="172">
        <f>+SUMIFS('nabati '!$BF:$BF,'nabati '!BI:BI,MTD!$A401)/6</f>
        <v>0</v>
      </c>
      <c r="N401" s="114">
        <f>+SUMIFS('nabati '!$BM:$BM,'nabati '!BP:BP,MTD!$A401)/6</f>
        <v>0</v>
      </c>
      <c r="O401" s="173">
        <f t="shared" ref="O401:O411" si="46">+SUMPRODUCT($E$1:$N$1,E401:N401)</f>
        <v>10679.58</v>
      </c>
      <c r="P401" s="136">
        <v>24490.080000000002</v>
      </c>
      <c r="Q401" s="177"/>
      <c r="R401" s="179">
        <f t="shared" ref="R401:R412" si="47">O401-P401</f>
        <v>-13810.500000000002</v>
      </c>
      <c r="U401" s="527"/>
    </row>
    <row r="402" spans="1:21" s="75" customFormat="1" hidden="1" outlineLevel="1">
      <c r="A402" s="108" t="s">
        <v>504</v>
      </c>
      <c r="B402" s="115" t="s">
        <v>31</v>
      </c>
      <c r="C402" s="65" t="s">
        <v>505</v>
      </c>
      <c r="D402" s="189" t="s">
        <v>499</v>
      </c>
      <c r="E402" s="172">
        <f>+SUMIFS('nabati '!B:B,'nabati '!$E:$E,MTD!$A402)/6</f>
        <v>0</v>
      </c>
      <c r="F402" s="172">
        <f>+SUMIFS('nabati '!I:I,'nabati '!$L:$L,MTD!$A402)/6</f>
        <v>0</v>
      </c>
      <c r="G402" s="172">
        <f>+SUMIFS('nabati '!P:P,'nabati '!$S:$S,MTD!$A402)/60</f>
        <v>0</v>
      </c>
      <c r="H402" s="172">
        <f>+SUMIFS('nabati '!W:W,'nabati '!$Z:$Z,MTD!$A402)/6</f>
        <v>0</v>
      </c>
      <c r="I402" s="172">
        <f>+SUMIFS('nabati '!AD:AD,'nabati '!$AG:$AG,MTD!$A402)/60</f>
        <v>0</v>
      </c>
      <c r="J402" s="172">
        <f>+SUMIFS('nabati '!AK:AK,'nabati '!$AN:$AN,MTD!$A402)/60</f>
        <v>0</v>
      </c>
      <c r="K402" s="172">
        <f>+SUMIFS('nabati '!AR:AR,'nabati '!$AU:$AU,MTD!$A402)/60</f>
        <v>0</v>
      </c>
      <c r="L402" s="172">
        <f>+SUMIFS('nabati '!AY:AY,'nabati '!$BB:$BB,MTD!$A402)/20</f>
        <v>0</v>
      </c>
      <c r="M402" s="172">
        <f>+SUMIFS('nabati '!$BF:$BF,'nabati '!BI:BI,MTD!$A402)/6</f>
        <v>0</v>
      </c>
      <c r="N402" s="114">
        <f>+SUMIFS('nabati '!$BM:$BM,'nabati '!BP:BP,MTD!$A402)/6</f>
        <v>0</v>
      </c>
      <c r="O402" s="173">
        <f t="shared" si="46"/>
        <v>0</v>
      </c>
      <c r="P402" s="121">
        <v>26124.799999999999</v>
      </c>
      <c r="Q402" s="177"/>
      <c r="R402" s="179">
        <f t="shared" si="47"/>
        <v>-26124.799999999999</v>
      </c>
      <c r="U402" s="527"/>
    </row>
    <row r="403" spans="1:21" s="75" customFormat="1" hidden="1" outlineLevel="1">
      <c r="A403" s="108" t="s">
        <v>506</v>
      </c>
      <c r="B403" s="115" t="s">
        <v>31</v>
      </c>
      <c r="C403" s="65" t="s">
        <v>507</v>
      </c>
      <c r="D403" s="189" t="s">
        <v>499</v>
      </c>
      <c r="E403" s="172">
        <f>+SUMIFS('nabati '!B:B,'nabati '!$E:$E,MTD!$A403)/6</f>
        <v>10</v>
      </c>
      <c r="F403" s="172">
        <f>+SUMIFS('nabati '!I:I,'nabati '!$L:$L,MTD!$A403)/6</f>
        <v>0</v>
      </c>
      <c r="G403" s="172">
        <f>+SUMIFS('nabati '!P:P,'nabati '!$S:$S,MTD!$A403)/60</f>
        <v>2</v>
      </c>
      <c r="H403" s="172">
        <f>+SUMIFS('nabati '!W:W,'nabati '!$Z:$Z,MTD!$A403)/6</f>
        <v>0</v>
      </c>
      <c r="I403" s="172">
        <f>+SUMIFS('nabati '!AD:AD,'nabati '!$AG:$AG,MTD!$A403)/60</f>
        <v>0</v>
      </c>
      <c r="J403" s="172">
        <f>+SUMIFS('nabati '!AK:AK,'nabati '!$AN:$AN,MTD!$A403)/60</f>
        <v>1</v>
      </c>
      <c r="K403" s="172">
        <f>+SUMIFS('nabati '!AR:AR,'nabati '!$AU:$AU,MTD!$A403)/60</f>
        <v>0</v>
      </c>
      <c r="L403" s="172">
        <f>+SUMIFS('nabati '!AY:AY,'nabati '!$BB:$BB,MTD!$A403)/20</f>
        <v>0</v>
      </c>
      <c r="M403" s="172">
        <f>+SUMIFS('nabati '!$BF:$BF,'nabati '!BI:BI,MTD!$A403)/6</f>
        <v>0</v>
      </c>
      <c r="N403" s="114">
        <f>+SUMIFS('nabati '!$BM:$BM,'nabati '!BP:BP,MTD!$A403)/6</f>
        <v>0</v>
      </c>
      <c r="O403" s="173">
        <f t="shared" si="46"/>
        <v>2200.5</v>
      </c>
      <c r="P403" s="121">
        <v>20803.18</v>
      </c>
      <c r="Q403" s="177"/>
      <c r="R403" s="179">
        <f t="shared" si="47"/>
        <v>-18602.68</v>
      </c>
      <c r="S403" s="75">
        <v>26088.48</v>
      </c>
      <c r="U403" s="527"/>
    </row>
    <row r="404" spans="1:21" s="75" customFormat="1" hidden="1" outlineLevel="1">
      <c r="A404" s="108" t="s">
        <v>508</v>
      </c>
      <c r="B404" s="115" t="s">
        <v>31</v>
      </c>
      <c r="C404" s="225" t="s">
        <v>509</v>
      </c>
      <c r="D404" s="225" t="s">
        <v>499</v>
      </c>
      <c r="E404" s="172">
        <f>+SUMIFS('nabati '!B:B,'nabati '!$E:$E,MTD!$A404)/6</f>
        <v>0</v>
      </c>
      <c r="F404" s="559">
        <f>+SUMIFS('nabati '!I:I,'nabati '!$L:$L,MTD!$A404)/6</f>
        <v>0</v>
      </c>
      <c r="G404" s="172">
        <f>+SUMIFS('nabati '!P:P,'nabati '!$S:$S,MTD!$A404)/60</f>
        <v>0</v>
      </c>
      <c r="H404" s="172">
        <f>+SUMIFS('nabati '!W:W,'nabati '!$Z:$Z,MTD!$A404)/6</f>
        <v>0</v>
      </c>
      <c r="I404" s="172">
        <f>+SUMIFS('nabati '!AD:AD,'nabati '!$AG:$AG,MTD!$A404)/60</f>
        <v>0</v>
      </c>
      <c r="J404" s="172">
        <f>+SUMIFS('nabati '!AK:AK,'nabati '!$AN:$AN,MTD!$A404)/60</f>
        <v>0</v>
      </c>
      <c r="K404" s="172">
        <f>+SUMIFS('nabati '!AR:AR,'nabati '!$AU:$AU,MTD!$A404)/60</f>
        <v>0</v>
      </c>
      <c r="L404" s="172">
        <f>+SUMIFS('nabati '!AY:AY,'nabati '!$BB:$BB,MTD!$A404)/20</f>
        <v>0</v>
      </c>
      <c r="M404" s="172">
        <f>+SUMIFS('nabati '!$BF:$BF,'nabati '!BI:BI,MTD!$A404)/6</f>
        <v>0</v>
      </c>
      <c r="N404" s="114">
        <f>+SUMIFS('nabati '!$BM:$BM,'nabati '!BP:BP,MTD!$A404)/6</f>
        <v>0</v>
      </c>
      <c r="O404" s="173">
        <f t="shared" si="46"/>
        <v>0</v>
      </c>
      <c r="P404" s="121">
        <v>15524.58</v>
      </c>
      <c r="Q404" s="177"/>
      <c r="R404" s="179">
        <f t="shared" si="47"/>
        <v>-15524.58</v>
      </c>
      <c r="U404" s="527"/>
    </row>
    <row r="405" spans="1:21" s="70" customFormat="1" hidden="1" outlineLevel="1">
      <c r="A405" s="108" t="s">
        <v>510</v>
      </c>
      <c r="B405" s="115" t="s">
        <v>31</v>
      </c>
      <c r="C405" s="65" t="s">
        <v>511</v>
      </c>
      <c r="D405" s="189" t="s">
        <v>499</v>
      </c>
      <c r="E405" s="172">
        <f>+SUMIFS('nabati '!B:B,'nabati '!$E:$E,MTD!$A405)/6</f>
        <v>20</v>
      </c>
      <c r="F405" s="172">
        <f>+SUMIFS('nabati '!I:I,'nabati '!$L:$L,MTD!$A405)/6</f>
        <v>50</v>
      </c>
      <c r="G405" s="172">
        <f>+SUMIFS('nabati '!P:P,'nabati '!$S:$S,MTD!$A405)/60</f>
        <v>2</v>
      </c>
      <c r="H405" s="172">
        <f>+SUMIFS('nabati '!W:W,'nabati '!$Z:$Z,MTD!$A405)/6</f>
        <v>0</v>
      </c>
      <c r="I405" s="172">
        <f>+SUMIFS('nabati '!AD:AD,'nabati '!$AG:$AG,MTD!$A405)/60</f>
        <v>1</v>
      </c>
      <c r="J405" s="172">
        <f>+SUMIFS('nabati '!AK:AK,'nabati '!$AN:$AN,MTD!$A405)/60</f>
        <v>0</v>
      </c>
      <c r="K405" s="172">
        <f>+SUMIFS('nabati '!AR:AR,'nabati '!$AU:$AU,MTD!$A405)/60</f>
        <v>0</v>
      </c>
      <c r="L405" s="172">
        <f>+SUMIFS('nabati '!AY:AY,'nabati '!$BB:$BB,MTD!$A405)/20</f>
        <v>0</v>
      </c>
      <c r="M405" s="172">
        <f>+SUMIFS('nabati '!$BF:$BF,'nabati '!BI:BI,MTD!$A405)/6</f>
        <v>0</v>
      </c>
      <c r="N405" s="114">
        <f>+SUMIFS('nabati '!$BM:$BM,'nabati '!BP:BP,MTD!$A405)/6</f>
        <v>0</v>
      </c>
      <c r="O405" s="173">
        <f t="shared" si="46"/>
        <v>13047</v>
      </c>
      <c r="P405" s="121">
        <v>27122.7</v>
      </c>
      <c r="Q405" s="177"/>
      <c r="R405" s="179">
        <f t="shared" si="47"/>
        <v>-14075.7</v>
      </c>
      <c r="U405" s="524"/>
    </row>
    <row r="406" spans="1:21" s="70" customFormat="1" hidden="1" outlineLevel="1">
      <c r="A406" s="108" t="s">
        <v>512</v>
      </c>
      <c r="B406" s="115" t="s">
        <v>31</v>
      </c>
      <c r="C406" s="225" t="s">
        <v>513</v>
      </c>
      <c r="D406" s="225" t="s">
        <v>499</v>
      </c>
      <c r="E406" s="559">
        <f>+SUMIFS('nabati '!B:B,'nabati '!$E:$E,MTD!$A406)/6</f>
        <v>0</v>
      </c>
      <c r="F406" s="559">
        <f>+SUMIFS('nabati '!I:I,'nabati '!$L:$L,MTD!$A406)/6</f>
        <v>0</v>
      </c>
      <c r="G406" s="172">
        <f>+SUMIFS('nabati '!P:P,'nabati '!$S:$S,MTD!$A406)/60</f>
        <v>0</v>
      </c>
      <c r="H406" s="172">
        <f>+SUMIFS('nabati '!W:W,'nabati '!$Z:$Z,MTD!$A406)/6</f>
        <v>0</v>
      </c>
      <c r="I406" s="172">
        <f>+SUMIFS('nabati '!AD:AD,'nabati '!$AG:$AG,MTD!$A406)/60</f>
        <v>0</v>
      </c>
      <c r="J406" s="172">
        <f>+SUMIFS('nabati '!AK:AK,'nabati '!$AN:$AN,MTD!$A406)/60</f>
        <v>0</v>
      </c>
      <c r="K406" s="172">
        <f>+SUMIFS('nabati '!AR:AR,'nabati '!$AU:$AU,MTD!$A406)/60</f>
        <v>0</v>
      </c>
      <c r="L406" s="172">
        <f>+SUMIFS('nabati '!AY:AY,'nabati '!$BB:$BB,MTD!$A406)/20</f>
        <v>0</v>
      </c>
      <c r="M406" s="172">
        <f>+SUMIFS('nabati '!$BF:$BF,'nabati '!BI:BI,MTD!$A406)/6</f>
        <v>0</v>
      </c>
      <c r="N406" s="114">
        <f>+SUMIFS('nabati '!$BM:$BM,'nabati '!BP:BP,MTD!$A406)/6</f>
        <v>0</v>
      </c>
      <c r="O406" s="173">
        <f t="shared" si="46"/>
        <v>0</v>
      </c>
      <c r="P406" s="136">
        <v>13832.7</v>
      </c>
      <c r="Q406" s="177"/>
      <c r="R406" s="179">
        <f t="shared" si="47"/>
        <v>-13832.7</v>
      </c>
      <c r="U406" s="524"/>
    </row>
    <row r="407" spans="1:21" s="70" customFormat="1" hidden="1" outlineLevel="1">
      <c r="A407" s="554" t="s">
        <v>514</v>
      </c>
      <c r="B407" s="555" t="s">
        <v>515</v>
      </c>
      <c r="C407" s="556" t="s">
        <v>516</v>
      </c>
      <c r="D407" s="556" t="s">
        <v>499</v>
      </c>
      <c r="E407" s="172">
        <f>+SUMIFS('nabati '!B:B,'nabati '!$E:$E,MTD!$A407)/6</f>
        <v>20</v>
      </c>
      <c r="F407" s="172">
        <f>+SUMIFS('nabati '!I:I,'nabati '!$L:$L,MTD!$A407)/6</f>
        <v>10</v>
      </c>
      <c r="G407" s="172">
        <f>+SUMIFS('nabati '!P:P,'nabati '!$S:$S,MTD!$A407)/60</f>
        <v>3</v>
      </c>
      <c r="H407" s="172">
        <f>+SUMIFS('nabati '!W:W,'nabati '!$Z:$Z,MTD!$A407)/6</f>
        <v>0</v>
      </c>
      <c r="I407" s="172">
        <f>+SUMIFS('nabati '!AD:AD,'nabati '!$AG:$AG,MTD!$A407)/60</f>
        <v>0</v>
      </c>
      <c r="J407" s="172">
        <f>+SUMIFS('nabati '!AK:AK,'nabati '!$AN:$AN,MTD!$A407)/60</f>
        <v>0</v>
      </c>
      <c r="K407" s="172">
        <f>+SUMIFS('nabati '!AR:AR,'nabati '!$AU:$AU,MTD!$A407)/60</f>
        <v>0</v>
      </c>
      <c r="L407" s="172">
        <f>+SUMIFS('nabati '!AY:AY,'nabati '!$BB:$BB,MTD!$A407)/20</f>
        <v>0</v>
      </c>
      <c r="M407" s="172">
        <f>+SUMIFS('nabati '!$BF:$BF,'nabati '!BI:BI,MTD!$A407)/6</f>
        <v>0</v>
      </c>
      <c r="N407" s="114">
        <f>+SUMIFS('nabati '!$BM:$BM,'nabati '!BP:BP,MTD!$A407)/6</f>
        <v>0</v>
      </c>
      <c r="O407" s="173">
        <f t="shared" si="46"/>
        <v>5417.4</v>
      </c>
      <c r="P407" s="121">
        <v>37521.839999999997</v>
      </c>
      <c r="Q407" s="177"/>
      <c r="R407" s="179">
        <f t="shared" si="47"/>
        <v>-32104.439999999995</v>
      </c>
      <c r="U407" s="524"/>
    </row>
    <row r="408" spans="1:21" s="70" customFormat="1" hidden="1" outlineLevel="1">
      <c r="A408" s="554" t="s">
        <v>517</v>
      </c>
      <c r="B408" s="555" t="s">
        <v>31</v>
      </c>
      <c r="C408" s="556" t="s">
        <v>518</v>
      </c>
      <c r="D408" s="556" t="s">
        <v>499</v>
      </c>
      <c r="E408" s="172">
        <f>+SUMIFS('nabati '!B:B,'nabati '!$E:$E,MTD!$A408)/6</f>
        <v>0</v>
      </c>
      <c r="F408" s="172">
        <f>+SUMIFS('nabati '!I:I,'nabati '!$L:$L,MTD!$A408)/6</f>
        <v>3</v>
      </c>
      <c r="G408" s="172">
        <f>+SUMIFS('nabati '!P:P,'nabati '!$S:$S,MTD!$A408)/60</f>
        <v>0</v>
      </c>
      <c r="H408" s="172">
        <f>+SUMIFS('nabati '!W:W,'nabati '!$Z:$Z,MTD!$A408)/6</f>
        <v>3</v>
      </c>
      <c r="I408" s="207">
        <f>+SUMIFS('nabati '!AD:AD,'nabati '!$AG:$AG,MTD!$A408)/60</f>
        <v>0</v>
      </c>
      <c r="J408" s="207">
        <f>+SUMIFS('nabati '!AK:AK,'nabati '!$AN:$AN,MTD!$A408)/60</f>
        <v>0</v>
      </c>
      <c r="K408" s="207">
        <f>+SUMIFS('nabati '!AR:AR,'nabati '!$AU:$AU,MTD!$A408)/60</f>
        <v>0</v>
      </c>
      <c r="L408" s="172">
        <f>+SUMIFS('nabati '!AY:AY,'nabati '!$BB:$BB,MTD!$A408)/20</f>
        <v>0</v>
      </c>
      <c r="M408" s="172">
        <f>+SUMIFS('nabati '!$BF:$BF,'nabati '!BI:BI,MTD!$A408)/6</f>
        <v>0</v>
      </c>
      <c r="N408" s="114">
        <f>+SUMIFS('nabati '!$BM:$BM,'nabati '!BP:BP,MTD!$A408)/6</f>
        <v>0</v>
      </c>
      <c r="O408" s="173">
        <f t="shared" si="46"/>
        <v>1245.42</v>
      </c>
      <c r="P408" s="121">
        <v>17980.32</v>
      </c>
      <c r="Q408" s="177"/>
      <c r="R408" s="179">
        <f t="shared" si="47"/>
        <v>-16734.900000000001</v>
      </c>
      <c r="U408" s="524"/>
    </row>
    <row r="409" spans="1:21" s="70" customFormat="1" hidden="1" outlineLevel="1">
      <c r="A409" s="554" t="s">
        <v>519</v>
      </c>
      <c r="B409" s="555" t="s">
        <v>31</v>
      </c>
      <c r="C409" s="556" t="s">
        <v>520</v>
      </c>
      <c r="D409" s="556" t="s">
        <v>499</v>
      </c>
      <c r="E409" s="172">
        <f>+SUMIFS('nabati '!B:B,'nabati '!$E:$E,MTD!$A409)/6</f>
        <v>0</v>
      </c>
      <c r="F409" s="172">
        <f>+SUMIFS('nabati '!I:I,'nabati '!$L:$L,MTD!$A409)/6</f>
        <v>0</v>
      </c>
      <c r="G409" s="172">
        <f>+SUMIFS('nabati '!P:P,'nabati '!$S:$S,MTD!$A409)/60</f>
        <v>3</v>
      </c>
      <c r="H409" s="172">
        <f>+SUMIFS('nabati '!W:W,'nabati '!$Z:$Z,MTD!$A409)/6</f>
        <v>0</v>
      </c>
      <c r="I409" s="172">
        <f>+SUMIFS('nabati '!AD:AD,'nabati '!$AG:$AG,MTD!$A409)/60</f>
        <v>1</v>
      </c>
      <c r="J409" s="172">
        <f>+SUMIFS('nabati '!AK:AK,'nabati '!$AN:$AN,MTD!$A409)/60</f>
        <v>0</v>
      </c>
      <c r="K409" s="172">
        <f>+SUMIFS('nabati '!AR:AR,'nabati '!$AU:$AU,MTD!$A409)/60</f>
        <v>0</v>
      </c>
      <c r="L409" s="172">
        <f>+SUMIFS('nabati '!AY:AY,'nabati '!$BB:$BB,MTD!$A409)/20</f>
        <v>0</v>
      </c>
      <c r="M409" s="172">
        <f>+SUMIFS('nabati '!$BF:$BF,'nabati '!BI:BI,MTD!$A409)/6</f>
        <v>0</v>
      </c>
      <c r="N409" s="114">
        <f>+SUMIFS('nabati '!$BM:$BM,'nabati '!BP:BP,MTD!$A409)/6</f>
        <v>0</v>
      </c>
      <c r="O409" s="173">
        <f t="shared" si="46"/>
        <v>1320</v>
      </c>
      <c r="P409" s="121">
        <v>10483.26</v>
      </c>
      <c r="Q409" s="177"/>
      <c r="R409" s="179">
        <f t="shared" si="47"/>
        <v>-9163.26</v>
      </c>
      <c r="U409" s="524"/>
    </row>
    <row r="410" spans="1:21" s="70" customFormat="1" hidden="1" outlineLevel="1">
      <c r="A410" s="554" t="s">
        <v>521</v>
      </c>
      <c r="B410" s="555" t="s">
        <v>31</v>
      </c>
      <c r="C410" s="556" t="s">
        <v>522</v>
      </c>
      <c r="D410" s="556" t="s">
        <v>499</v>
      </c>
      <c r="E410" s="172">
        <f>+SUMIFS('nabati '!B:B,'nabati '!$E:$E,MTD!$A410)/6</f>
        <v>0</v>
      </c>
      <c r="F410" s="172">
        <f>+SUMIFS('nabati '!I:I,'nabati '!$L:$L,MTD!$A410)/6</f>
        <v>0</v>
      </c>
      <c r="G410" s="172">
        <f>+SUMIFS('nabati '!P:P,'nabati '!$S:$S,MTD!$A410)/60</f>
        <v>0</v>
      </c>
      <c r="H410" s="172">
        <f>+SUMIFS('nabati '!W:W,'nabati '!$Z:$Z,MTD!$A410)/6</f>
        <v>0</v>
      </c>
      <c r="I410" s="172">
        <f>+SUMIFS('nabati '!AD:AD,'nabati '!$AG:$AG,MTD!$A410)/60</f>
        <v>0</v>
      </c>
      <c r="J410" s="172">
        <f>+SUMIFS('nabati '!AK:AK,'nabati '!$AN:$AN,MTD!$A410)/60</f>
        <v>0</v>
      </c>
      <c r="K410" s="172">
        <f>+SUMIFS('nabati '!AR:AR,'nabati '!$AU:$AU,MTD!$A410)/60</f>
        <v>0</v>
      </c>
      <c r="L410" s="172">
        <f>+SUMIFS('nabati '!AY:AY,'nabati '!$BB:$BB,MTD!$A410)/20</f>
        <v>0</v>
      </c>
      <c r="M410" s="172">
        <f>+SUMIFS('nabati '!$BF:$BF,'nabati '!BI:BI,MTD!$A410)/6</f>
        <v>0</v>
      </c>
      <c r="N410" s="114">
        <f>+SUMIFS('nabati '!$BM:$BM,'nabati '!BP:BP,MTD!$A410)/6</f>
        <v>0</v>
      </c>
      <c r="O410" s="173">
        <f t="shared" si="46"/>
        <v>0</v>
      </c>
      <c r="P410" s="121">
        <v>8969.3799999999992</v>
      </c>
      <c r="Q410" s="177"/>
      <c r="R410" s="179">
        <f t="shared" si="47"/>
        <v>-8969.3799999999992</v>
      </c>
      <c r="U410" s="524"/>
    </row>
    <row r="411" spans="1:21" s="70" customFormat="1" hidden="1" outlineLevel="1">
      <c r="A411" s="554" t="s">
        <v>523</v>
      </c>
      <c r="B411" s="555" t="s">
        <v>515</v>
      </c>
      <c r="C411" s="556" t="s">
        <v>524</v>
      </c>
      <c r="D411" s="556" t="s">
        <v>499</v>
      </c>
      <c r="E411" s="172">
        <f>+SUMIFS('nabati '!B:B,'nabati '!$E:$E,MTD!$A411)/6</f>
        <v>0</v>
      </c>
      <c r="F411" s="172">
        <f>+SUMIFS('nabati '!I:I,'nabati '!$L:$L,MTD!$A411)/6</f>
        <v>6</v>
      </c>
      <c r="G411" s="172">
        <f>+SUMIFS('nabati '!P:P,'nabati '!$S:$S,MTD!$A411)/60</f>
        <v>0</v>
      </c>
      <c r="H411" s="172">
        <f>+SUMIFS('nabati '!W:W,'nabati '!$Z:$Z,MTD!$A411)/6</f>
        <v>0</v>
      </c>
      <c r="I411" s="172">
        <f>+SUMIFS('nabati '!AD:AD,'nabati '!$AG:$AG,MTD!$A411)/60</f>
        <v>0</v>
      </c>
      <c r="J411" s="172">
        <f>+SUMIFS('nabati '!AK:AK,'nabati '!$AN:$AN,MTD!$A411)/60</f>
        <v>1</v>
      </c>
      <c r="K411" s="207">
        <f>+SUMIFS('nabati '!AR:AR,'nabati '!$AU:$AU,MTD!$A411)/60</f>
        <v>0</v>
      </c>
      <c r="L411" s="172">
        <f>+SUMIFS('nabati '!AY:AY,'nabati '!$BB:$BB,MTD!$A411)/20</f>
        <v>0</v>
      </c>
      <c r="M411" s="172">
        <f>+SUMIFS('nabati '!$BF:$BF,'nabati '!BI:BI,MTD!$A411)/6</f>
        <v>0</v>
      </c>
      <c r="N411" s="114">
        <f>+SUMIFS('nabati '!$BM:$BM,'nabati '!BP:BP,MTD!$A411)/6</f>
        <v>0</v>
      </c>
      <c r="O411" s="173">
        <f t="shared" si="46"/>
        <v>1424.94</v>
      </c>
      <c r="P411" s="121">
        <v>12670.44</v>
      </c>
      <c r="Q411" s="177"/>
      <c r="R411" s="179">
        <f t="shared" si="47"/>
        <v>-11245.5</v>
      </c>
      <c r="U411" s="524"/>
    </row>
    <row r="412" spans="1:21" s="70" customFormat="1" hidden="1" outlineLevel="1">
      <c r="A412" s="554" t="s">
        <v>525</v>
      </c>
      <c r="B412" s="555" t="s">
        <v>31</v>
      </c>
      <c r="C412" s="556" t="s">
        <v>526</v>
      </c>
      <c r="D412" s="556" t="s">
        <v>499</v>
      </c>
      <c r="E412" s="172">
        <f>+SUMIFS('nabati '!B:B,'nabati '!$E:$E,MTD!$A412)/6</f>
        <v>10</v>
      </c>
      <c r="F412" s="172">
        <f>+SUMIFS('nabati '!I:I,'nabati '!$L:$L,MTD!$A412)/6</f>
        <v>10</v>
      </c>
      <c r="G412" s="172">
        <f>+SUMIFS('nabati '!P:P,'nabati '!$S:$S,MTD!$A412)/60</f>
        <v>0</v>
      </c>
      <c r="H412" s="172">
        <f>+SUMIFS('nabati '!W:W,'nabati '!$Z:$Z,MTD!$A412)/6</f>
        <v>0</v>
      </c>
      <c r="I412" s="172">
        <f>+SUMIFS('nabati '!AD:AD,'nabati '!$AG:$AG,MTD!$A412)/60</f>
        <v>1</v>
      </c>
      <c r="J412" s="172">
        <f>+SUMIFS('nabati '!AK:AK,'nabati '!$AN:$AN,MTD!$A412)/60</f>
        <v>0</v>
      </c>
      <c r="K412" s="207">
        <f>+SUMIFS('nabati '!AR:AR,'nabati '!$AU:$AU,MTD!$A412)/60</f>
        <v>0</v>
      </c>
      <c r="L412" s="172">
        <f>+SUMIFS('nabati '!AY:AY,'nabati '!$BB:$BB,MTD!$A412)/20</f>
        <v>0</v>
      </c>
      <c r="M412" s="172">
        <f>+SUMIFS('nabati '!$BF:$BF,'nabati '!BI:BI,MTD!$A412)/6</f>
        <v>0</v>
      </c>
      <c r="N412" s="114">
        <f>+SUMIFS('nabati '!$BM:$BM,'nabati '!BP:BP,MTD!$A412)/6</f>
        <v>0</v>
      </c>
      <c r="O412" s="173">
        <f>+SUMPRODUCT($E$1:$N$1,E412:N412)</f>
        <v>3497.4</v>
      </c>
      <c r="P412" s="121">
        <v>18063.2</v>
      </c>
      <c r="Q412" s="177"/>
      <c r="R412" s="179">
        <f t="shared" si="47"/>
        <v>-14565.800000000001</v>
      </c>
      <c r="U412" s="524"/>
    </row>
    <row r="413" spans="1:21" s="70" customFormat="1" hidden="1" outlineLevel="1">
      <c r="A413" s="557">
        <v>69011</v>
      </c>
      <c r="B413" s="558" t="s">
        <v>53</v>
      </c>
      <c r="C413" s="558" t="s">
        <v>527</v>
      </c>
      <c r="D413" s="556" t="s">
        <v>499</v>
      </c>
      <c r="E413" s="172">
        <f>+SUMIFS('nabati '!B:B,'nabati '!$E:$E,MTD!$A413)/6</f>
        <v>0</v>
      </c>
      <c r="F413" s="172">
        <f>+SUMIFS('nabati '!I:I,'nabati '!$L:$L,MTD!$A413)/6</f>
        <v>0</v>
      </c>
      <c r="G413" s="172">
        <f>+SUMIFS('nabati '!P:P,'nabati '!$S:$S,MTD!$A413)/60</f>
        <v>0</v>
      </c>
      <c r="H413" s="172">
        <f>+SUMIFS('nabati '!W:W,'nabati '!$Z:$Z,MTD!$A413)/6</f>
        <v>0</v>
      </c>
      <c r="I413" s="172">
        <f>+SUMIFS('nabati '!AD:AD,'nabati '!$AG:$AG,MTD!$A413)/60</f>
        <v>0</v>
      </c>
      <c r="J413" s="172">
        <f>+SUMIFS('nabati '!AK:AK,'nabati '!$AN:$AN,MTD!$A413)/60</f>
        <v>0</v>
      </c>
      <c r="K413" s="207">
        <f>+SUMIFS('nabati '!AR:AR,'nabati '!$AU:$AU,MTD!$A413)/60</f>
        <v>0</v>
      </c>
      <c r="L413" s="172">
        <f>+SUMIFS('nabati '!AY:AY,'nabati '!$BB:$BB,MTD!$A413)/20</f>
        <v>0</v>
      </c>
      <c r="M413" s="172">
        <f>+SUMIFS('nabati '!$BF:$BF,'nabati '!BI:BI,MTD!$A413)/6</f>
        <v>0</v>
      </c>
      <c r="N413" s="114">
        <f>+SUMIFS('nabati '!$BM:$BM,'nabati '!BP:BP,MTD!$A413)/6</f>
        <v>0</v>
      </c>
      <c r="O413" s="173">
        <f>+SUMPRODUCT($E$1:$N$1,E413:N413)</f>
        <v>0</v>
      </c>
      <c r="P413" s="84"/>
      <c r="Q413" s="177"/>
      <c r="R413" s="229"/>
      <c r="U413" s="524"/>
    </row>
    <row r="414" spans="1:21" s="70" customFormat="1" hidden="1" outlineLevel="1">
      <c r="A414" s="557">
        <v>52201</v>
      </c>
      <c r="B414" s="558"/>
      <c r="C414" s="558" t="s">
        <v>528</v>
      </c>
      <c r="D414" s="556" t="s">
        <v>499</v>
      </c>
      <c r="E414" s="172">
        <f>+SUMIFS('nabati '!B:B,'nabati '!$E:$E,MTD!$A414)/6</f>
        <v>0</v>
      </c>
      <c r="F414" s="172">
        <f>+SUMIFS('nabati '!I:I,'nabati '!$L:$L,MTD!$A414)/6</f>
        <v>0</v>
      </c>
      <c r="G414" s="172">
        <f>+SUMIFS('nabati '!P:P,'nabati '!$S:$S,MTD!$A414)/60</f>
        <v>0</v>
      </c>
      <c r="H414" s="172">
        <f>+SUMIFS('nabati '!W:W,'nabati '!$Z:$Z,MTD!$A414)/6</f>
        <v>0</v>
      </c>
      <c r="I414" s="172">
        <f>+SUMIFS('nabati '!AD:AD,'nabati '!$AG:$AG,MTD!$A414)/60</f>
        <v>0</v>
      </c>
      <c r="J414" s="172">
        <f>+SUMIFS('nabati '!AK:AK,'nabati '!$AN:$AN,MTD!$A414)/60</f>
        <v>0</v>
      </c>
      <c r="K414" s="172">
        <f>+SUMIFS('nabati '!AR:AR,'nabati '!$AU:$AU,MTD!$A414)/60</f>
        <v>0</v>
      </c>
      <c r="L414" s="172">
        <f>+SUMIFS('nabati '!AY:AY,'nabati '!$BB:$BB,MTD!$A414)/20</f>
        <v>0</v>
      </c>
      <c r="M414" s="172">
        <f>+SUMIFS('nabati '!$BF:$BF,'nabati '!BI:BI,MTD!$A414)/6</f>
        <v>0</v>
      </c>
      <c r="N414" s="114">
        <f>+SUMIFS('nabati '!$BM:$BM,'nabati '!BP:BP,MTD!$A414)/6</f>
        <v>0</v>
      </c>
      <c r="O414" s="173">
        <f>+SUMPRODUCT($E$1:$N$1,E414:N414)</f>
        <v>0</v>
      </c>
      <c r="P414" s="84"/>
      <c r="Q414" s="177"/>
      <c r="R414" s="73"/>
      <c r="U414" s="524"/>
    </row>
    <row r="415" spans="1:21" s="70" customFormat="1" hidden="1" outlineLevel="1">
      <c r="A415" s="557">
        <v>1471</v>
      </c>
      <c r="B415" s="558" t="s">
        <v>53</v>
      </c>
      <c r="C415" s="558" t="s">
        <v>529</v>
      </c>
      <c r="D415" s="556" t="s">
        <v>499</v>
      </c>
      <c r="E415" s="172">
        <f>+SUMIFS('nabati '!B:B,'nabati '!$E:$E,MTD!$A415)/6</f>
        <v>0</v>
      </c>
      <c r="F415" s="172">
        <f>+SUMIFS('nabati '!I:I,'nabati '!$L:$L,MTD!$A415)/6</f>
        <v>0</v>
      </c>
      <c r="G415" s="172">
        <f>+SUMIFS('nabati '!P:P,'nabati '!$S:$S,MTD!$A415)/60</f>
        <v>0</v>
      </c>
      <c r="H415" s="172">
        <f>+SUMIFS('nabati '!W:W,'nabati '!$Z:$Z,MTD!$A415)/6</f>
        <v>0</v>
      </c>
      <c r="I415" s="172">
        <f>+SUMIFS('nabati '!AD:AD,'nabati '!$AG:$AG,MTD!$A415)/60</f>
        <v>0</v>
      </c>
      <c r="J415" s="172">
        <f>+SUMIFS('nabati '!AK:AK,'nabati '!$AN:$AN,MTD!$A415)/60</f>
        <v>0</v>
      </c>
      <c r="K415" s="172">
        <f>+SUMIFS('nabati '!AR:AR,'nabati '!$AU:$AU,MTD!$A415)/60</f>
        <v>0</v>
      </c>
      <c r="L415" s="172">
        <f>+SUMIFS('nabati '!AY:AY,'nabati '!$BB:$BB,MTD!$A415)/20</f>
        <v>0</v>
      </c>
      <c r="M415" s="172">
        <f>+SUMIFS('nabati '!$BF:$BF,'nabati '!BI:BI,MTD!$A415)/6</f>
        <v>0</v>
      </c>
      <c r="N415" s="114">
        <f>+SUMIFS('nabati '!$BM:$BM,'nabati '!BP:BP,MTD!$A415)/6</f>
        <v>0</v>
      </c>
      <c r="O415" s="173">
        <f>+SUMPRODUCT($E$1:$N$1,E415:N415)</f>
        <v>0</v>
      </c>
      <c r="P415" s="84"/>
      <c r="Q415" s="177"/>
      <c r="R415" s="73"/>
      <c r="U415" s="524"/>
    </row>
    <row r="416" spans="1:21" s="70" customFormat="1" hidden="1" outlineLevel="1">
      <c r="A416" s="557">
        <v>9421</v>
      </c>
      <c r="B416" s="558"/>
      <c r="C416" s="558" t="s">
        <v>530</v>
      </c>
      <c r="D416" s="556" t="s">
        <v>499</v>
      </c>
      <c r="E416" s="172"/>
      <c r="F416" s="172"/>
      <c r="G416" s="172"/>
      <c r="H416" s="172"/>
      <c r="I416" s="172"/>
      <c r="J416" s="172"/>
      <c r="K416" s="172"/>
      <c r="L416" s="172"/>
      <c r="M416" s="172"/>
      <c r="N416" s="114"/>
      <c r="O416" s="173"/>
      <c r="P416" s="84"/>
      <c r="Q416" s="177"/>
      <c r="R416" s="73"/>
      <c r="U416" s="524"/>
    </row>
    <row r="417" spans="1:21" s="70" customFormat="1" hidden="1" outlineLevel="1">
      <c r="A417" s="557">
        <v>1472</v>
      </c>
      <c r="B417" s="558" t="s">
        <v>53</v>
      </c>
      <c r="C417" s="558" t="s">
        <v>531</v>
      </c>
      <c r="D417" s="556" t="s">
        <v>499</v>
      </c>
      <c r="E417" s="172">
        <f>+SUMIFS('nabati '!B:B,'nabati '!$E:$E,MTD!$A417)/6</f>
        <v>0</v>
      </c>
      <c r="F417" s="172">
        <f>+SUMIFS('nabati '!I:I,'nabati '!$L:$L,MTD!$A417)/6</f>
        <v>0</v>
      </c>
      <c r="G417" s="172">
        <f>+SUMIFS('nabati '!P:P,'nabati '!$S:$S,MTD!$A417)/60</f>
        <v>0</v>
      </c>
      <c r="H417" s="172">
        <f>+SUMIFS('nabati '!W:W,'nabati '!$Z:$Z,MTD!$A417)/6</f>
        <v>0</v>
      </c>
      <c r="I417" s="172">
        <f>+SUMIFS('nabati '!AD:AD,'nabati '!$AG:$AG,MTD!$A417)/60</f>
        <v>0</v>
      </c>
      <c r="J417" s="172">
        <f>+SUMIFS('nabati '!AK:AK,'nabati '!$AN:$AN,MTD!$A417)/60</f>
        <v>0</v>
      </c>
      <c r="K417" s="172">
        <f>+SUMIFS('nabati '!AR:AR,'nabati '!$AU:$AU,MTD!$A417)/60</f>
        <v>0</v>
      </c>
      <c r="L417" s="172">
        <f>+SUMIFS('nabati '!AY:AY,'nabati '!$BB:$BB,MTD!$A417)/20</f>
        <v>0</v>
      </c>
      <c r="M417" s="172">
        <f>+SUMIFS('nabati '!$BF:$BF,'nabati '!BI:BI,MTD!$A417)/6</f>
        <v>0</v>
      </c>
      <c r="N417" s="114">
        <f>+SUMIFS('nabati '!$BM:$BM,'nabati '!BP:BP,MTD!$A417)/6</f>
        <v>0</v>
      </c>
      <c r="O417" s="173">
        <f t="shared" ref="O417:O423" si="48">+SUMPRODUCT($E$1:$N$1,E417:N417)</f>
        <v>0</v>
      </c>
      <c r="P417" s="84"/>
      <c r="Q417" s="177"/>
      <c r="R417" s="73"/>
      <c r="U417" s="524"/>
    </row>
    <row r="418" spans="1:21" s="70" customFormat="1" hidden="1" outlineLevel="1">
      <c r="A418" s="557">
        <v>56201</v>
      </c>
      <c r="B418" s="558" t="s">
        <v>53</v>
      </c>
      <c r="C418" s="558" t="s">
        <v>532</v>
      </c>
      <c r="D418" s="556" t="s">
        <v>533</v>
      </c>
      <c r="E418" s="172">
        <f>+SUMIFS('nabati '!B:B,'nabati '!$E:$E,MTD!$A418)/6</f>
        <v>0</v>
      </c>
      <c r="F418" s="172">
        <f>+SUMIFS('nabati '!I:I,'nabati '!$L:$L,MTD!$A418)/6</f>
        <v>0</v>
      </c>
      <c r="G418" s="172">
        <f>+SUMIFS('nabati '!P:P,'nabati '!$S:$S,MTD!$A418)/60</f>
        <v>0</v>
      </c>
      <c r="H418" s="172">
        <f>+SUMIFS('nabati '!W:W,'nabati '!$Z:$Z,MTD!$A418)/6</f>
        <v>0</v>
      </c>
      <c r="I418" s="172">
        <f>+SUMIFS('nabati '!AD:AD,'nabati '!$AG:$AG,MTD!$A418)/60</f>
        <v>0</v>
      </c>
      <c r="J418" s="172">
        <f>+SUMIFS('nabati '!AK:AK,'nabati '!$AN:$AN,MTD!$A418)/60</f>
        <v>0</v>
      </c>
      <c r="K418" s="172">
        <f>+SUMIFS('nabati '!AR:AR,'nabati '!$AU:$AU,MTD!$A418)/60</f>
        <v>0</v>
      </c>
      <c r="L418" s="172">
        <f>+SUMIFS('nabati '!AY:AY,'nabati '!$BB:$BB,MTD!$A418)/20</f>
        <v>0</v>
      </c>
      <c r="M418" s="172">
        <f>+SUMIFS('nabati '!$BF:$BF,'nabati '!BI:BI,MTD!$A418)/6</f>
        <v>0</v>
      </c>
      <c r="N418" s="114">
        <f>+SUMIFS('nabati '!$BM:$BM,'nabati '!BP:BP,MTD!$A418)/6</f>
        <v>0</v>
      </c>
      <c r="O418" s="173">
        <f t="shared" si="48"/>
        <v>0</v>
      </c>
      <c r="P418" s="84"/>
      <c r="Q418" s="177"/>
      <c r="R418" s="73"/>
      <c r="U418" s="524"/>
    </row>
    <row r="419" spans="1:21" s="70" customFormat="1" hidden="1" outlineLevel="1">
      <c r="A419" s="557">
        <v>56202</v>
      </c>
      <c r="B419" s="558"/>
      <c r="C419" s="558" t="s">
        <v>534</v>
      </c>
      <c r="D419" s="556" t="s">
        <v>533</v>
      </c>
      <c r="E419" s="172">
        <f>+SUMIFS('nabati '!B:B,'nabati '!$E:$E,MTD!$A419)/6</f>
        <v>0</v>
      </c>
      <c r="F419" s="172">
        <f>+SUMIFS('nabati '!I:I,'nabati '!$L:$L,MTD!$A419)/6</f>
        <v>0</v>
      </c>
      <c r="G419" s="172">
        <f>+SUMIFS('nabati '!P:P,'nabati '!$S:$S,MTD!$A419)/60</f>
        <v>0</v>
      </c>
      <c r="H419" s="172">
        <f>+SUMIFS('nabati '!W:W,'nabati '!$Z:$Z,MTD!$A419)/6</f>
        <v>0</v>
      </c>
      <c r="I419" s="172">
        <f>+SUMIFS('nabati '!AD:AD,'nabati '!$AG:$AG,MTD!$A419)/60</f>
        <v>0</v>
      </c>
      <c r="J419" s="172">
        <f>+SUMIFS('nabati '!AK:AK,'nabati '!$AN:$AN,MTD!$A419)/60</f>
        <v>0</v>
      </c>
      <c r="K419" s="172">
        <f>+SUMIFS('nabati '!AR:AR,'nabati '!$AU:$AU,MTD!$A419)/60</f>
        <v>0</v>
      </c>
      <c r="L419" s="172">
        <f>+SUMIFS('nabati '!AY:AY,'nabati '!$BB:$BB,MTD!$A419)/20</f>
        <v>0</v>
      </c>
      <c r="M419" s="172">
        <f>+SUMIFS('nabati '!$BF:$BF,'nabati '!BI:BI,MTD!$A419)/6</f>
        <v>0</v>
      </c>
      <c r="N419" s="114">
        <f>+SUMIFS('nabati '!$BM:$BM,'nabati '!BP:BP,MTD!$A419)/6</f>
        <v>0</v>
      </c>
      <c r="O419" s="173">
        <f t="shared" si="48"/>
        <v>0</v>
      </c>
      <c r="P419" s="84"/>
      <c r="Q419" s="177"/>
      <c r="R419" s="73"/>
      <c r="U419" s="524"/>
    </row>
    <row r="420" spans="1:21" s="70" customFormat="1" hidden="1" outlineLevel="1">
      <c r="A420" s="557">
        <v>14201</v>
      </c>
      <c r="B420" s="558" t="s">
        <v>53</v>
      </c>
      <c r="C420" s="558" t="s">
        <v>535</v>
      </c>
      <c r="D420" s="556" t="s">
        <v>499</v>
      </c>
      <c r="E420" s="172">
        <f>+SUMIFS('nabati '!B:B,'nabati '!$E:$E,MTD!$A420)/6</f>
        <v>0</v>
      </c>
      <c r="F420" s="172">
        <f>+SUMIFS('nabati '!I:I,'nabati '!$L:$L,MTD!$A420)/6</f>
        <v>0</v>
      </c>
      <c r="G420" s="172">
        <f>+SUMIFS('nabati '!P:P,'nabati '!$S:$S,MTD!$A420)/60</f>
        <v>0</v>
      </c>
      <c r="H420" s="172">
        <f>+SUMIFS('nabati '!W:W,'nabati '!$Z:$Z,MTD!$A420)/6</f>
        <v>0</v>
      </c>
      <c r="I420" s="172">
        <f>+SUMIFS('nabati '!AD:AD,'nabati '!$AG:$AG,MTD!$A420)/60</f>
        <v>0</v>
      </c>
      <c r="J420" s="172">
        <f>+SUMIFS('nabati '!AK:AK,'nabati '!$AN:$AN,MTD!$A420)/60</f>
        <v>0</v>
      </c>
      <c r="K420" s="172">
        <f>+SUMIFS('nabati '!AR:AR,'nabati '!$AU:$AU,MTD!$A420)/60</f>
        <v>0</v>
      </c>
      <c r="L420" s="172">
        <f>+SUMIFS('nabati '!AY:AY,'nabati '!$BB:$BB,MTD!$A420)/20</f>
        <v>0</v>
      </c>
      <c r="M420" s="172">
        <f>+SUMIFS('nabati '!$BF:$BF,'nabati '!BI:BI,MTD!$A420)/6</f>
        <v>0</v>
      </c>
      <c r="N420" s="114">
        <f>+SUMIFS('nabati '!$BM:$BM,'nabati '!BP:BP,MTD!$A420)/6</f>
        <v>0</v>
      </c>
      <c r="O420" s="173">
        <f t="shared" si="48"/>
        <v>0</v>
      </c>
      <c r="P420" s="84"/>
      <c r="Q420" s="177"/>
      <c r="R420" s="73"/>
      <c r="U420" s="524"/>
    </row>
    <row r="421" spans="1:21" s="70" customFormat="1" collapsed="1">
      <c r="A421" s="557">
        <v>14202</v>
      </c>
      <c r="B421" s="558" t="s">
        <v>53</v>
      </c>
      <c r="C421" s="558" t="s">
        <v>536</v>
      </c>
      <c r="D421" s="556" t="s">
        <v>499</v>
      </c>
      <c r="E421" s="172">
        <f>+SUMIFS('nabati '!B:B,'nabati '!$E:$E,MTD!$A421)/6</f>
        <v>0</v>
      </c>
      <c r="F421" s="172">
        <f>+SUMIFS('nabati '!I:I,'nabati '!$L:$L,MTD!$A421)/6</f>
        <v>0</v>
      </c>
      <c r="G421" s="172">
        <f>+SUMIFS('nabati '!P:P,'nabati '!$S:$S,MTD!$A421)/60</f>
        <v>0</v>
      </c>
      <c r="H421" s="172">
        <f>+SUMIFS('nabati '!W:W,'nabati '!$Z:$Z,MTD!$A421)/6</f>
        <v>0</v>
      </c>
      <c r="I421" s="172">
        <f>+SUMIFS('nabati '!AD:AD,'nabati '!$AG:$AG,MTD!$A421)/60</f>
        <v>0</v>
      </c>
      <c r="J421" s="172">
        <f>+SUMIFS('nabati '!AK:AK,'nabati '!$AN:$AN,MTD!$A421)/60</f>
        <v>0</v>
      </c>
      <c r="K421" s="172">
        <f>+SUMIFS('nabati '!AR:AR,'nabati '!$AU:$AU,MTD!$A421)/60</f>
        <v>0</v>
      </c>
      <c r="L421" s="172">
        <f>+SUMIFS('nabati '!AY:AY,'nabati '!$BB:$BB,MTD!$A421)/20</f>
        <v>0</v>
      </c>
      <c r="M421" s="172">
        <f>+SUMIFS('nabati '!$BF:$BF,'nabati '!BI:BI,MTD!$A421)/6</f>
        <v>0</v>
      </c>
      <c r="N421" s="114">
        <f>+SUMIFS('nabati '!$BM:$BM,'nabati '!BP:BP,MTD!$A421)/6</f>
        <v>0</v>
      </c>
      <c r="O421" s="173">
        <f t="shared" si="48"/>
        <v>0</v>
      </c>
      <c r="P421" s="84"/>
      <c r="Q421" s="177"/>
      <c r="R421" s="73"/>
      <c r="U421" s="524"/>
    </row>
    <row r="422" spans="1:21" s="72" customFormat="1">
      <c r="A422" s="157"/>
      <c r="B422" s="165"/>
      <c r="C422" s="159"/>
      <c r="D422" s="160" t="s">
        <v>677</v>
      </c>
      <c r="E422" s="186">
        <f t="shared" ref="E422:N422" si="49">+SUM(E423:E460)</f>
        <v>203</v>
      </c>
      <c r="F422" s="186">
        <f t="shared" si="49"/>
        <v>271</v>
      </c>
      <c r="G422" s="186">
        <f t="shared" si="49"/>
        <v>49</v>
      </c>
      <c r="H422" s="186">
        <f t="shared" si="49"/>
        <v>34</v>
      </c>
      <c r="I422" s="186">
        <f t="shared" si="49"/>
        <v>0</v>
      </c>
      <c r="J422" s="186">
        <f t="shared" si="49"/>
        <v>0</v>
      </c>
      <c r="K422" s="186">
        <f t="shared" si="49"/>
        <v>0</v>
      </c>
      <c r="L422" s="186">
        <f t="shared" si="49"/>
        <v>35</v>
      </c>
      <c r="M422" s="192">
        <f t="shared" si="49"/>
        <v>0</v>
      </c>
      <c r="N422" s="200">
        <f t="shared" si="49"/>
        <v>0</v>
      </c>
      <c r="O422" s="171">
        <f t="shared" si="48"/>
        <v>114158.14000000001</v>
      </c>
      <c r="P422" s="121">
        <f>SUM(S422+T422)</f>
        <v>362808.2427062706</v>
      </c>
      <c r="Q422" s="180">
        <f>O422/P422</f>
        <v>0.31465145099369307</v>
      </c>
      <c r="R422" s="179">
        <f>O422-P422</f>
        <v>-248650.10270627058</v>
      </c>
      <c r="S422" s="181">
        <f>SUM(P423:P439)</f>
        <v>319583.18</v>
      </c>
      <c r="T422" s="193">
        <v>43225.062706270597</v>
      </c>
      <c r="U422" s="521">
        <f>P422/$U$2</f>
        <v>13954.163181010408</v>
      </c>
    </row>
    <row r="423" spans="1:21" s="70" customFormat="1">
      <c r="A423" s="108" t="s">
        <v>538</v>
      </c>
      <c r="B423" s="108" t="s">
        <v>31</v>
      </c>
      <c r="C423" s="65" t="s">
        <v>539</v>
      </c>
      <c r="D423" s="162" t="s">
        <v>678</v>
      </c>
      <c r="E423" s="64">
        <f>+SUMIFS('nabati '!B:B,'nabati '!$E:$E,MTD!$A423)/6</f>
        <v>30</v>
      </c>
      <c r="F423" s="64">
        <f>+SUMIFS('nabati '!I:I,'nabati '!$L:$L,MTD!$A423)/6</f>
        <v>50</v>
      </c>
      <c r="G423" s="64">
        <f>+SUMIFS('nabati '!P:P,'nabati '!$S:$S,MTD!$A423)/60</f>
        <v>5</v>
      </c>
      <c r="H423" s="64">
        <f>+SUMIFS('nabati '!W:W,'nabati '!$Z:$Z,MTD!$A423)/6</f>
        <v>0</v>
      </c>
      <c r="I423" s="64">
        <f>+SUMIFS('nabati '!AD:AD,'nabati '!$AG:$AG,MTD!$A423)/60</f>
        <v>0</v>
      </c>
      <c r="J423" s="64">
        <f>+SUMIFS('nabati '!AK:AK,'nabati '!$AN:$AN,MTD!$A423)/60</f>
        <v>0</v>
      </c>
      <c r="K423" s="210">
        <f>+SUMIFS('nabati '!AR:AR,'nabati '!$AU:$AU,MTD!$A423)/60</f>
        <v>0</v>
      </c>
      <c r="L423" s="64">
        <f>+SUMIFS('nabati '!AY:AY,'nabati '!$BB:$BB,MTD!$A423)/20</f>
        <v>10</v>
      </c>
      <c r="M423" s="172">
        <f>+SUMIFS('nabati '!$BF:$BF,'nabati '!BI:BI,MTD!$A423)/6</f>
        <v>0</v>
      </c>
      <c r="N423" s="133">
        <f>+SUMIFS('nabati '!$BM:$BM,'nabati '!BP:BP,MTD!$A423)/6</f>
        <v>0</v>
      </c>
      <c r="O423" s="173">
        <f t="shared" si="48"/>
        <v>18707</v>
      </c>
      <c r="P423" s="121">
        <v>31656.5</v>
      </c>
      <c r="Q423" s="177"/>
      <c r="R423" s="179">
        <f t="shared" ref="R423:R439" si="50">O423-P423</f>
        <v>-12949.5</v>
      </c>
      <c r="S423" s="178">
        <f>SUM(O423:O439)</f>
        <v>105948.76</v>
      </c>
      <c r="T423" s="178">
        <f>SUM(O440:O460)</f>
        <v>8209.3799999999992</v>
      </c>
      <c r="U423" s="524"/>
    </row>
    <row r="424" spans="1:21" s="70" customFormat="1" hidden="1" outlineLevel="1">
      <c r="A424" s="108" t="s">
        <v>541</v>
      </c>
      <c r="B424" s="108" t="s">
        <v>31</v>
      </c>
      <c r="C424" s="65" t="s">
        <v>542</v>
      </c>
      <c r="D424" s="162" t="s">
        <v>678</v>
      </c>
      <c r="E424" s="64">
        <f>+SUMIFS('nabati '!B:B,'nabati '!$E:$E,MTD!$A424)/6</f>
        <v>20</v>
      </c>
      <c r="F424" s="64">
        <f>+SUMIFS('nabati '!I:I,'nabati '!$L:$L,MTD!$A424)/6</f>
        <v>20</v>
      </c>
      <c r="G424" s="64">
        <f>+SUMIFS('nabati '!P:P,'nabati '!$S:$S,MTD!$A424)/60</f>
        <v>0</v>
      </c>
      <c r="H424" s="64">
        <f>+SUMIFS('nabati '!W:W,'nabati '!$Z:$Z,MTD!$A424)/6</f>
        <v>0</v>
      </c>
      <c r="I424" s="64">
        <f>+SUMIFS('nabati '!AD:AD,'nabati '!$AG:$AG,MTD!$A424)/60</f>
        <v>0</v>
      </c>
      <c r="J424" s="64">
        <f>+SUMIFS('nabati '!AK:AK,'nabati '!$AN:$AN,MTD!$A424)/60</f>
        <v>0</v>
      </c>
      <c r="K424" s="64">
        <f>+SUMIFS('nabati '!AR:AR,'nabati '!$AU:$AU,MTD!$A424)/60</f>
        <v>0</v>
      </c>
      <c r="L424" s="64">
        <f>+SUMIFS('nabati '!AY:AY,'nabati '!$BB:$BB,MTD!$A424)/20</f>
        <v>10</v>
      </c>
      <c r="M424" s="172">
        <f>+SUMIFS('nabati '!$BF:$BF,'nabati '!BI:BI,MTD!$A424)/6</f>
        <v>0</v>
      </c>
      <c r="N424" s="133">
        <f>+SUMIFS('nabati '!$BM:$BM,'nabati '!BP:BP,MTD!$A424)/6</f>
        <v>0</v>
      </c>
      <c r="O424" s="173">
        <f t="shared" ref="O424:O439" si="51">+SUMPRODUCT($E$1:$N$1,E424:N424)</f>
        <v>10074.799999999999</v>
      </c>
      <c r="P424" s="121">
        <v>26432.9</v>
      </c>
      <c r="Q424" s="177"/>
      <c r="R424" s="179">
        <f t="shared" si="50"/>
        <v>-16358.100000000002</v>
      </c>
      <c r="U424" s="524"/>
    </row>
    <row r="425" spans="1:21" s="70" customFormat="1" hidden="1" outlineLevel="1">
      <c r="A425" s="108" t="s">
        <v>543</v>
      </c>
      <c r="B425" s="108" t="s">
        <v>31</v>
      </c>
      <c r="C425" s="65" t="s">
        <v>544</v>
      </c>
      <c r="D425" s="162" t="s">
        <v>678</v>
      </c>
      <c r="E425" s="64">
        <f>+SUMIFS('nabati '!B:B,'nabati '!$E:$E,MTD!$A425)/6</f>
        <v>15</v>
      </c>
      <c r="F425" s="64">
        <f>+SUMIFS('nabati '!I:I,'nabati '!$L:$L,MTD!$A425)/6</f>
        <v>30</v>
      </c>
      <c r="G425" s="64">
        <f>+SUMIFS('nabati '!P:P,'nabati '!$S:$S,MTD!$A425)/60</f>
        <v>3</v>
      </c>
      <c r="H425" s="64">
        <f>+SUMIFS('nabati '!W:W,'nabati '!$Z:$Z,MTD!$A425)/6</f>
        <v>2</v>
      </c>
      <c r="I425" s="64">
        <f>+SUMIFS('nabati '!AD:AD,'nabati '!$AG:$AG,MTD!$A425)/60</f>
        <v>0</v>
      </c>
      <c r="J425" s="64">
        <f>+SUMIFS('nabati '!AK:AK,'nabati '!$AN:$AN,MTD!$A425)/60</f>
        <v>0</v>
      </c>
      <c r="K425" s="64">
        <f>+SUMIFS('nabati '!AR:AR,'nabati '!$AU:$AU,MTD!$A425)/60</f>
        <v>0</v>
      </c>
      <c r="L425" s="64">
        <f>+SUMIFS('nabati '!AY:AY,'nabati '!$BB:$BB,MTD!$A425)/20</f>
        <v>1</v>
      </c>
      <c r="M425" s="172">
        <f>+SUMIFS('nabati '!$BF:$BF,'nabati '!BI:BI,MTD!$A425)/6</f>
        <v>0</v>
      </c>
      <c r="N425" s="133">
        <f>+SUMIFS('nabati '!$BM:$BM,'nabati '!BP:BP,MTD!$A425)/6</f>
        <v>0</v>
      </c>
      <c r="O425" s="173">
        <f t="shared" si="51"/>
        <v>9425</v>
      </c>
      <c r="P425" s="121">
        <v>24776.7</v>
      </c>
      <c r="Q425" s="177"/>
      <c r="R425" s="179">
        <f t="shared" si="50"/>
        <v>-15351.7</v>
      </c>
      <c r="U425" s="524"/>
    </row>
    <row r="426" spans="1:21" s="71" customFormat="1" hidden="1" outlineLevel="1">
      <c r="A426" s="108" t="s">
        <v>545</v>
      </c>
      <c r="B426" s="115" t="s">
        <v>31</v>
      </c>
      <c r="C426" s="162" t="s">
        <v>546</v>
      </c>
      <c r="D426" s="162" t="s">
        <v>678</v>
      </c>
      <c r="E426" s="172">
        <f>+SUMIFS('nabati '!B:B,'nabati '!$E:$E,MTD!$A426)/6</f>
        <v>40</v>
      </c>
      <c r="F426" s="172">
        <f>+SUMIFS('nabati '!I:I,'nabati '!$L:$L,MTD!$A426)/6</f>
        <v>20</v>
      </c>
      <c r="G426" s="172">
        <f>+SUMIFS('nabati '!P:P,'nabati '!$S:$S,MTD!$A426)/60</f>
        <v>10</v>
      </c>
      <c r="H426" s="172">
        <f>+SUMIFS('nabati '!W:W,'nabati '!$Z:$Z,MTD!$A426)/6</f>
        <v>3</v>
      </c>
      <c r="I426" s="172">
        <f>+SUMIFS('nabati '!AD:AD,'nabati '!$AG:$AG,MTD!$A426)/60</f>
        <v>0</v>
      </c>
      <c r="J426" s="172">
        <f>+SUMIFS('nabati '!AK:AK,'nabati '!$AN:$AN,MTD!$A426)/60</f>
        <v>0</v>
      </c>
      <c r="K426" s="172">
        <f>+SUMIFS('nabati '!AR:AR,'nabati '!$AU:$AU,MTD!$A426)/60</f>
        <v>0</v>
      </c>
      <c r="L426" s="172">
        <f>+SUMIFS('nabati '!AY:AY,'nabati '!$BB:$BB,MTD!$A426)/20</f>
        <v>5</v>
      </c>
      <c r="M426" s="172">
        <f>+SUMIFS('nabati '!$BF:$BF,'nabati '!BI:BI,MTD!$A426)/6</f>
        <v>0</v>
      </c>
      <c r="N426" s="133">
        <f>+SUMIFS('nabati '!$BM:$BM,'nabati '!BP:BP,MTD!$A426)/6</f>
        <v>0</v>
      </c>
      <c r="O426" s="173">
        <f t="shared" si="51"/>
        <v>14698</v>
      </c>
      <c r="P426" s="121">
        <v>24364.9</v>
      </c>
      <c r="Q426" s="177"/>
      <c r="R426" s="179">
        <f t="shared" si="50"/>
        <v>-9666.9000000000015</v>
      </c>
      <c r="U426" s="523"/>
    </row>
    <row r="427" spans="1:21" s="70" customFormat="1" hidden="1" outlineLevel="1">
      <c r="A427" s="108" t="s">
        <v>547</v>
      </c>
      <c r="B427" s="108" t="s">
        <v>31</v>
      </c>
      <c r="C427" s="65" t="s">
        <v>548</v>
      </c>
      <c r="D427" s="162" t="s">
        <v>678</v>
      </c>
      <c r="E427" s="64">
        <f>+SUMIFS('nabati '!B:B,'nabati '!$E:$E,MTD!$A427)/6</f>
        <v>20</v>
      </c>
      <c r="F427" s="64">
        <f>+SUMIFS('nabati '!I:I,'nabati '!$L:$L,MTD!$A427)/6</f>
        <v>50</v>
      </c>
      <c r="G427" s="64">
        <f>+SUMIFS('nabati '!P:P,'nabati '!$S:$S,MTD!$A427)/60</f>
        <v>10</v>
      </c>
      <c r="H427" s="64">
        <f>+SUMIFS('nabati '!W:W,'nabati '!$Z:$Z,MTD!$A427)/6</f>
        <v>10</v>
      </c>
      <c r="I427" s="64">
        <f>+SUMIFS('nabati '!AD:AD,'nabati '!$AG:$AG,MTD!$A427)/60</f>
        <v>0</v>
      </c>
      <c r="J427" s="64">
        <f>+SUMIFS('nabati '!AK:AK,'nabati '!$AN:$AN,MTD!$A427)/60</f>
        <v>0</v>
      </c>
      <c r="K427" s="64">
        <f>+SUMIFS('nabati '!AR:AR,'nabati '!$AU:$AU,MTD!$A427)/60</f>
        <v>0</v>
      </c>
      <c r="L427" s="64">
        <f>+SUMIFS('nabati '!AY:AY,'nabati '!$BB:$BB,MTD!$A427)/20</f>
        <v>0</v>
      </c>
      <c r="M427" s="172">
        <f>+SUMIFS('nabati '!$BF:$BF,'nabati '!BI:BI,MTD!$A427)/6</f>
        <v>0</v>
      </c>
      <c r="N427" s="133">
        <f>+SUMIFS('nabati '!$BM:$BM,'nabati '!BP:BP,MTD!$A427)/6</f>
        <v>0</v>
      </c>
      <c r="O427" s="173">
        <f t="shared" si="51"/>
        <v>17601</v>
      </c>
      <c r="P427" s="121">
        <v>25684.9</v>
      </c>
      <c r="Q427" s="177"/>
      <c r="R427" s="179">
        <f t="shared" si="50"/>
        <v>-8083.9000000000015</v>
      </c>
      <c r="U427" s="524"/>
    </row>
    <row r="428" spans="1:21" s="70" customFormat="1" hidden="1" outlineLevel="1">
      <c r="A428" s="108" t="s">
        <v>549</v>
      </c>
      <c r="B428" s="108" t="s">
        <v>31</v>
      </c>
      <c r="C428" s="65" t="s">
        <v>550</v>
      </c>
      <c r="D428" s="162" t="s">
        <v>678</v>
      </c>
      <c r="E428" s="64">
        <f>+SUMIFS('nabati '!B:B,'nabati '!$E:$E,MTD!$A428)/6</f>
        <v>0</v>
      </c>
      <c r="F428" s="64">
        <f>+SUMIFS('nabati '!I:I,'nabati '!$L:$L,MTD!$A428)/6</f>
        <v>10</v>
      </c>
      <c r="G428" s="64">
        <f>+SUMIFS('nabati '!P:P,'nabati '!$S:$S,MTD!$A428)/60</f>
        <v>0</v>
      </c>
      <c r="H428" s="64">
        <f>+SUMIFS('nabati '!W:W,'nabati '!$Z:$Z,MTD!$A428)/6</f>
        <v>0</v>
      </c>
      <c r="I428" s="64">
        <f>+SUMIFS('nabati '!AD:AD,'nabati '!$AG:$AG,MTD!$A428)/60</f>
        <v>0</v>
      </c>
      <c r="J428" s="210">
        <f>+SUMIFS('nabati '!AK:AK,'nabati '!$AN:$AN,MTD!$A428)/60</f>
        <v>0</v>
      </c>
      <c r="K428" s="210">
        <f>+SUMIFS('nabati '!AR:AR,'nabati '!$AU:$AU,MTD!$A428)/60</f>
        <v>0</v>
      </c>
      <c r="L428" s="64">
        <f>+SUMIFS('nabati '!AY:AY,'nabati '!$BB:$BB,MTD!$A428)/20</f>
        <v>0</v>
      </c>
      <c r="M428" s="207">
        <f>+SUMIFS('nabati '!$BF:$BF,'nabati '!BI:BI,MTD!$A428)/6</f>
        <v>0</v>
      </c>
      <c r="N428" s="208">
        <f>+SUMIFS('nabati '!$BM:$BM,'nabati '!BP:BP,MTD!$A428)/6</f>
        <v>0</v>
      </c>
      <c r="O428" s="173">
        <f t="shared" si="51"/>
        <v>1907.4</v>
      </c>
      <c r="P428" s="121">
        <v>18060.099999999999</v>
      </c>
      <c r="Q428" s="177"/>
      <c r="R428" s="179">
        <f t="shared" si="50"/>
        <v>-16152.699999999999</v>
      </c>
      <c r="U428" s="524"/>
    </row>
    <row r="429" spans="1:21" s="70" customFormat="1" hidden="1" outlineLevel="1">
      <c r="A429" s="108" t="s">
        <v>551</v>
      </c>
      <c r="B429" s="108" t="s">
        <v>515</v>
      </c>
      <c r="C429" s="65" t="s">
        <v>552</v>
      </c>
      <c r="D429" s="162" t="s">
        <v>678</v>
      </c>
      <c r="E429" s="64">
        <f>+SUMIFS('nabati '!B:B,'nabati '!$E:$E,MTD!$A429)/6</f>
        <v>20</v>
      </c>
      <c r="F429" s="64">
        <f>+SUMIFS('nabati '!I:I,'nabati '!$L:$L,MTD!$A429)/6</f>
        <v>20</v>
      </c>
      <c r="G429" s="64">
        <f>+SUMIFS('nabati '!P:P,'nabati '!$S:$S,MTD!$A429)/60</f>
        <v>3</v>
      </c>
      <c r="H429" s="64">
        <f>+SUMIFS('nabati '!W:W,'nabati '!$Z:$Z,MTD!$A429)/6</f>
        <v>6</v>
      </c>
      <c r="I429" s="64">
        <f>+SUMIFS('nabati '!AD:AD,'nabati '!$AG:$AG,MTD!$A429)/60</f>
        <v>0</v>
      </c>
      <c r="J429" s="64">
        <f>+SUMIFS('nabati '!AK:AK,'nabati '!$AN:$AN,MTD!$A429)/60</f>
        <v>0</v>
      </c>
      <c r="K429" s="64">
        <f>+SUMIFS('nabati '!AR:AR,'nabati '!$AU:$AU,MTD!$A429)/60</f>
        <v>0</v>
      </c>
      <c r="L429" s="64">
        <f>+SUMIFS('nabati '!AY:AY,'nabati '!$BB:$BB,MTD!$A429)/20</f>
        <v>5</v>
      </c>
      <c r="M429" s="172">
        <f>+SUMIFS('nabati '!$BF:$BF,'nabati '!BI:BI,MTD!$A429)/6</f>
        <v>0</v>
      </c>
      <c r="N429" s="133">
        <f>+SUMIFS('nabati '!$BM:$BM,'nabati '!BP:BP,MTD!$A429)/6</f>
        <v>0</v>
      </c>
      <c r="O429" s="173">
        <f t="shared" si="51"/>
        <v>10541.2</v>
      </c>
      <c r="P429" s="121">
        <v>25024.9</v>
      </c>
      <c r="Q429" s="177"/>
      <c r="R429" s="179">
        <f t="shared" si="50"/>
        <v>-14483.7</v>
      </c>
      <c r="U429" s="524"/>
    </row>
    <row r="430" spans="1:21" s="70" customFormat="1" hidden="1" outlineLevel="1">
      <c r="A430" s="108" t="s">
        <v>553</v>
      </c>
      <c r="B430" s="108" t="s">
        <v>31</v>
      </c>
      <c r="C430" s="65" t="s">
        <v>554</v>
      </c>
      <c r="D430" s="162" t="s">
        <v>678</v>
      </c>
      <c r="E430" s="64">
        <f>+SUMIFS('nabati '!B:B,'nabati '!$E:$E,MTD!$A430)/6</f>
        <v>0</v>
      </c>
      <c r="F430" s="64">
        <f>+SUMIFS('nabati '!I:I,'nabati '!$L:$L,MTD!$A430)/6</f>
        <v>20</v>
      </c>
      <c r="G430" s="64">
        <f>+SUMIFS('nabati '!P:P,'nabati '!$S:$S,MTD!$A430)/60</f>
        <v>0</v>
      </c>
      <c r="H430" s="64">
        <f>+SUMIFS('nabati '!W:W,'nabati '!$Z:$Z,MTD!$A430)/6</f>
        <v>5</v>
      </c>
      <c r="I430" s="64">
        <f>+SUMIFS('nabati '!AD:AD,'nabati '!$AG:$AG,MTD!$A430)/60</f>
        <v>0</v>
      </c>
      <c r="J430" s="64">
        <f>+SUMIFS('nabati '!AK:AK,'nabati '!$AN:$AN,MTD!$A430)/60</f>
        <v>0</v>
      </c>
      <c r="K430" s="64">
        <f>+SUMIFS('nabati '!AR:AR,'nabati '!$AU:$AU,MTD!$A430)/60</f>
        <v>0</v>
      </c>
      <c r="L430" s="64">
        <f>+SUMIFS('nabati '!AY:AY,'nabati '!$BB:$BB,MTD!$A430)/20</f>
        <v>0</v>
      </c>
      <c r="M430" s="172">
        <f>+SUMIFS('nabati '!$BF:$BF,'nabati '!BI:BI,MTD!$A430)/6</f>
        <v>0</v>
      </c>
      <c r="N430" s="133">
        <f>+SUMIFS('nabati '!$BM:$BM,'nabati '!BP:BP,MTD!$A430)/6</f>
        <v>0</v>
      </c>
      <c r="O430" s="173">
        <f t="shared" si="51"/>
        <v>4936.8</v>
      </c>
      <c r="P430" s="121">
        <v>45197.2</v>
      </c>
      <c r="Q430" s="177"/>
      <c r="R430" s="179">
        <f t="shared" si="50"/>
        <v>-40260.399999999994</v>
      </c>
      <c r="U430" s="524"/>
    </row>
    <row r="431" spans="1:21" s="70" customFormat="1" hidden="1" outlineLevel="1">
      <c r="A431" s="108" t="s">
        <v>555</v>
      </c>
      <c r="B431" s="108" t="s">
        <v>31</v>
      </c>
      <c r="C431" s="65" t="s">
        <v>556</v>
      </c>
      <c r="D431" s="162" t="s">
        <v>678</v>
      </c>
      <c r="E431" s="64">
        <f>+SUMIFS('nabati '!B:B,'nabati '!$E:$E,MTD!$A431)/6</f>
        <v>7</v>
      </c>
      <c r="F431" s="64">
        <f>+SUMIFS('nabati '!I:I,'nabati '!$L:$L,MTD!$A431)/6</f>
        <v>10</v>
      </c>
      <c r="G431" s="64">
        <f>+SUMIFS('nabati '!P:P,'nabati '!$S:$S,MTD!$A431)/60</f>
        <v>0</v>
      </c>
      <c r="H431" s="64">
        <f>+SUMIFS('nabati '!W:W,'nabati '!$Z:$Z,MTD!$A431)/6</f>
        <v>3</v>
      </c>
      <c r="I431" s="64">
        <f>+SUMIFS('nabati '!AD:AD,'nabati '!$AG:$AG,MTD!$A431)/60</f>
        <v>0</v>
      </c>
      <c r="J431" s="64">
        <f>+SUMIFS('nabati '!AK:AK,'nabati '!$AN:$AN,MTD!$A431)/60</f>
        <v>0</v>
      </c>
      <c r="K431" s="210">
        <f>+SUMIFS('nabati '!AR:AR,'nabati '!$AU:$AU,MTD!$A431)/60</f>
        <v>0</v>
      </c>
      <c r="L431" s="64">
        <f>+SUMIFS('nabati '!AY:AY,'nabati '!$BB:$BB,MTD!$A431)/20</f>
        <v>0</v>
      </c>
      <c r="M431" s="207">
        <f>+SUMIFS('nabati '!$BF:$BF,'nabati '!BI:BI,MTD!$A431)/6</f>
        <v>0</v>
      </c>
      <c r="N431" s="208">
        <f>+SUMIFS('nabati '!$BM:$BM,'nabati '!BP:BP,MTD!$A431)/6</f>
        <v>0</v>
      </c>
      <c r="O431" s="173">
        <f t="shared" si="51"/>
        <v>3462.6000000000004</v>
      </c>
      <c r="P431" s="121">
        <v>9187.9</v>
      </c>
      <c r="Q431" s="177"/>
      <c r="R431" s="179">
        <f t="shared" si="50"/>
        <v>-5725.2999999999993</v>
      </c>
      <c r="U431" s="524"/>
    </row>
    <row r="432" spans="1:21" s="70" customFormat="1" hidden="1" outlineLevel="1">
      <c r="A432" s="108" t="s">
        <v>557</v>
      </c>
      <c r="B432" s="108" t="s">
        <v>31</v>
      </c>
      <c r="C432" s="65" t="s">
        <v>558</v>
      </c>
      <c r="D432" s="162" t="s">
        <v>678</v>
      </c>
      <c r="E432" s="64">
        <f>+SUMIFS('nabati '!B:B,'nabati '!$E:$E,MTD!$A432)/6</f>
        <v>20</v>
      </c>
      <c r="F432" s="64">
        <f>+SUMIFS('nabati '!I:I,'nabati '!$L:$L,MTD!$A432)/6</f>
        <v>10</v>
      </c>
      <c r="G432" s="64">
        <f>+SUMIFS('nabati '!P:P,'nabati '!$S:$S,MTD!$A432)/60</f>
        <v>0</v>
      </c>
      <c r="H432" s="64">
        <f>+SUMIFS('nabati '!W:W,'nabati '!$Z:$Z,MTD!$A432)/6</f>
        <v>0</v>
      </c>
      <c r="I432" s="64">
        <f>+SUMIFS('nabati '!AD:AD,'nabati '!$AG:$AG,MTD!$A432)/60</f>
        <v>0</v>
      </c>
      <c r="J432" s="64">
        <f>+SUMIFS('nabati '!AK:AK,'nabati '!$AN:$AN,MTD!$A432)/60</f>
        <v>0</v>
      </c>
      <c r="K432" s="64">
        <f>+SUMIFS('nabati '!AR:AR,'nabati '!$AU:$AU,MTD!$A432)/60</f>
        <v>0</v>
      </c>
      <c r="L432" s="64">
        <f>+SUMIFS('nabati '!AY:AY,'nabati '!$BB:$BB,MTD!$A432)/20</f>
        <v>0</v>
      </c>
      <c r="M432" s="172">
        <f>+SUMIFS('nabati '!$BF:$BF,'nabati '!BI:BI,MTD!$A432)/6</f>
        <v>0</v>
      </c>
      <c r="N432" s="133">
        <f>+SUMIFS('nabati '!$BM:$BM,'nabati '!BP:BP,MTD!$A432)/6</f>
        <v>0</v>
      </c>
      <c r="O432" s="173">
        <f t="shared" si="51"/>
        <v>4427.3999999999996</v>
      </c>
      <c r="P432" s="121">
        <v>21585.599999999999</v>
      </c>
      <c r="Q432" s="177"/>
      <c r="R432" s="179">
        <f t="shared" si="50"/>
        <v>-17158.199999999997</v>
      </c>
      <c r="U432" s="524"/>
    </row>
    <row r="433" spans="1:21" s="70" customFormat="1" hidden="1" outlineLevel="1">
      <c r="A433" s="108" t="s">
        <v>559</v>
      </c>
      <c r="B433" s="108" t="s">
        <v>31</v>
      </c>
      <c r="C433" s="65" t="s">
        <v>560</v>
      </c>
      <c r="D433" s="162" t="s">
        <v>678</v>
      </c>
      <c r="E433" s="64">
        <f>+SUMIFS('nabati '!B:B,'nabati '!$E:$E,MTD!$A433)/6</f>
        <v>15</v>
      </c>
      <c r="F433" s="64">
        <f>+SUMIFS('nabati '!I:I,'nabati '!$L:$L,MTD!$A433)/6</f>
        <v>5</v>
      </c>
      <c r="G433" s="64">
        <f>+SUMIFS('nabati '!P:P,'nabati '!$S:$S,MTD!$A433)/60</f>
        <v>5</v>
      </c>
      <c r="H433" s="64">
        <f>+SUMIFS('nabati '!W:W,'nabati '!$Z:$Z,MTD!$A433)/6</f>
        <v>0</v>
      </c>
      <c r="I433" s="64">
        <f>+SUMIFS('nabati '!AD:AD,'nabati '!$AG:$AG,MTD!$A433)/60</f>
        <v>0</v>
      </c>
      <c r="J433" s="64">
        <f>+SUMIFS('nabati '!AK:AK,'nabati '!$AN:$AN,MTD!$A433)/60</f>
        <v>0</v>
      </c>
      <c r="K433" s="64">
        <f>+SUMIFS('nabati '!AR:AR,'nabati '!$AU:$AU,MTD!$A433)/60</f>
        <v>0</v>
      </c>
      <c r="L433" s="64">
        <f>+SUMIFS('nabati '!AY:AY,'nabati '!$BB:$BB,MTD!$A433)/20</f>
        <v>0</v>
      </c>
      <c r="M433" s="172">
        <f>+SUMIFS('nabati '!$BF:$BF,'nabati '!BI:BI,MTD!$A433)/6</f>
        <v>0</v>
      </c>
      <c r="N433" s="133">
        <f>+SUMIFS('nabati '!$BM:$BM,'nabati '!BP:BP,MTD!$A433)/6</f>
        <v>0</v>
      </c>
      <c r="O433" s="173">
        <f t="shared" si="51"/>
        <v>4493.7</v>
      </c>
      <c r="P433" s="121">
        <v>12645.34</v>
      </c>
      <c r="Q433" s="177"/>
      <c r="R433" s="179">
        <f t="shared" si="50"/>
        <v>-8151.64</v>
      </c>
      <c r="U433" s="524"/>
    </row>
    <row r="434" spans="1:21" s="70" customFormat="1" hidden="1" outlineLevel="1">
      <c r="A434" s="108" t="s">
        <v>561</v>
      </c>
      <c r="B434" s="108" t="s">
        <v>31</v>
      </c>
      <c r="C434" s="65" t="s">
        <v>562</v>
      </c>
      <c r="D434" s="162" t="s">
        <v>678</v>
      </c>
      <c r="E434" s="64">
        <f>+SUMIFS('nabati '!B:B,'nabati '!$E:$E,MTD!$A434)/6</f>
        <v>0</v>
      </c>
      <c r="F434" s="64">
        <f>+SUMIFS('nabati '!I:I,'nabati '!$L:$L,MTD!$A434)/6</f>
        <v>3</v>
      </c>
      <c r="G434" s="64">
        <f>+SUMIFS('nabati '!P:P,'nabati '!$S:$S,MTD!$A434)/60</f>
        <v>1</v>
      </c>
      <c r="H434" s="64">
        <f>+SUMIFS('nabati '!W:W,'nabati '!$Z:$Z,MTD!$A434)/6</f>
        <v>0</v>
      </c>
      <c r="I434" s="64">
        <f>+SUMIFS('nabati '!AD:AD,'nabati '!$AG:$AG,MTD!$A434)/60</f>
        <v>0</v>
      </c>
      <c r="J434" s="64">
        <f>+SUMIFS('nabati '!AK:AK,'nabati '!$AN:$AN,MTD!$A434)/60</f>
        <v>0</v>
      </c>
      <c r="K434" s="64">
        <f>+SUMIFS('nabati '!AR:AR,'nabati '!$AU:$AU,MTD!$A434)/60</f>
        <v>0</v>
      </c>
      <c r="L434" s="64">
        <f>+SUMIFS('nabati '!AY:AY,'nabati '!$BB:$BB,MTD!$A434)/20</f>
        <v>0</v>
      </c>
      <c r="M434" s="172">
        <f>+SUMIFS('nabati '!$BF:$BF,'nabati '!BI:BI,MTD!$A434)/6</f>
        <v>0</v>
      </c>
      <c r="N434" s="133">
        <f>+SUMIFS('nabati '!$BM:$BM,'nabati '!BP:BP,MTD!$A434)/6</f>
        <v>0</v>
      </c>
      <c r="O434" s="173">
        <f t="shared" si="51"/>
        <v>902.22</v>
      </c>
      <c r="P434" s="121">
        <v>8392.4599999999991</v>
      </c>
      <c r="Q434" s="177"/>
      <c r="R434" s="179">
        <f t="shared" si="50"/>
        <v>-7490.2399999999989</v>
      </c>
      <c r="U434" s="524"/>
    </row>
    <row r="435" spans="1:21" s="70" customFormat="1" hidden="1" outlineLevel="1">
      <c r="A435" s="108" t="s">
        <v>563</v>
      </c>
      <c r="B435" s="108" t="s">
        <v>31</v>
      </c>
      <c r="C435" s="65" t="s">
        <v>564</v>
      </c>
      <c r="D435" s="162" t="s">
        <v>678</v>
      </c>
      <c r="E435" s="64">
        <f>+SUMIFS('nabati '!B:B,'nabati '!$E:$E,MTD!$A435)/6</f>
        <v>5</v>
      </c>
      <c r="F435" s="64">
        <f>+SUMIFS('nabati '!I:I,'nabati '!$L:$L,MTD!$A435)/6</f>
        <v>0</v>
      </c>
      <c r="G435" s="64">
        <f>+SUMIFS('nabati '!P:P,'nabati '!$S:$S,MTD!$A435)/60</f>
        <v>0</v>
      </c>
      <c r="H435" s="64">
        <f>+SUMIFS('nabati '!W:W,'nabati '!$Z:$Z,MTD!$A435)/6</f>
        <v>0</v>
      </c>
      <c r="I435" s="64">
        <f>+SUMIFS('nabati '!AD:AD,'nabati '!$AG:$AG,MTD!$A435)/60</f>
        <v>0</v>
      </c>
      <c r="J435" s="64">
        <f>+SUMIFS('nabati '!AK:AK,'nabati '!$AN:$AN,MTD!$A435)/60</f>
        <v>0</v>
      </c>
      <c r="K435" s="64">
        <f>+SUMIFS('nabati '!AR:AR,'nabati '!$AU:$AU,MTD!$A435)/60</f>
        <v>0</v>
      </c>
      <c r="L435" s="64">
        <f>+SUMIFS('nabati '!AY:AY,'nabati '!$BB:$BB,MTD!$A435)/20</f>
        <v>0</v>
      </c>
      <c r="M435" s="172">
        <f>+SUMIFS('nabati '!$BF:$BF,'nabati '!BI:BI,MTD!$A435)/6</f>
        <v>0</v>
      </c>
      <c r="N435" s="133">
        <f>+SUMIFS('nabati '!$BM:$BM,'nabati '!BP:BP,MTD!$A435)/6</f>
        <v>0</v>
      </c>
      <c r="O435" s="173">
        <f t="shared" si="51"/>
        <v>630</v>
      </c>
      <c r="P435" s="136">
        <v>10019.219999999999</v>
      </c>
      <c r="Q435" s="177"/>
      <c r="R435" s="179">
        <f t="shared" si="50"/>
        <v>-9389.2199999999993</v>
      </c>
      <c r="U435" s="524"/>
    </row>
    <row r="436" spans="1:21" s="70" customFormat="1" hidden="1" outlineLevel="1">
      <c r="A436" s="108" t="s">
        <v>565</v>
      </c>
      <c r="B436" s="108" t="s">
        <v>31</v>
      </c>
      <c r="C436" s="65" t="s">
        <v>566</v>
      </c>
      <c r="D436" s="162" t="s">
        <v>678</v>
      </c>
      <c r="E436" s="64">
        <f>+SUMIFS('nabati '!B:B,'nabati '!$E:$E,MTD!$A436)/6</f>
        <v>3</v>
      </c>
      <c r="F436" s="64">
        <f>+SUMIFS('nabati '!I:I,'nabati '!$L:$L,MTD!$A436)/6</f>
        <v>4</v>
      </c>
      <c r="G436" s="64">
        <f>+SUMIFS('nabati '!P:P,'nabati '!$S:$S,MTD!$A436)/60</f>
        <v>1</v>
      </c>
      <c r="H436" s="64">
        <f>+SUMIFS('nabati '!W:W,'nabati '!$Z:$Z,MTD!$A436)/6</f>
        <v>1</v>
      </c>
      <c r="I436" s="64">
        <f>+SUMIFS('nabati '!AD:AD,'nabati '!$AG:$AG,MTD!$A436)/60</f>
        <v>0</v>
      </c>
      <c r="J436" s="64">
        <f>+SUMIFS('nabati '!AK:AK,'nabati '!$AN:$AN,MTD!$A436)/60</f>
        <v>0</v>
      </c>
      <c r="K436" s="64">
        <f>+SUMIFS('nabati '!AR:AR,'nabati '!$AU:$AU,MTD!$A436)/60</f>
        <v>0</v>
      </c>
      <c r="L436" s="64">
        <f>+SUMIFS('nabati '!AY:AY,'nabati '!$BB:$BB,MTD!$A436)/20</f>
        <v>0</v>
      </c>
      <c r="M436" s="172">
        <f>+SUMIFS('nabati '!$BF:$BF,'nabati '!BI:BI,MTD!$A436)/6</f>
        <v>0</v>
      </c>
      <c r="N436" s="133">
        <f>+SUMIFS('nabati '!$BM:$BM,'nabati '!BP:BP,MTD!$A436)/6</f>
        <v>0</v>
      </c>
      <c r="O436" s="173">
        <f t="shared" si="51"/>
        <v>1695.3600000000001</v>
      </c>
      <c r="P436" s="121">
        <v>12402.74</v>
      </c>
      <c r="Q436" s="177"/>
      <c r="R436" s="179">
        <f t="shared" si="50"/>
        <v>-10707.38</v>
      </c>
      <c r="U436" s="524"/>
    </row>
    <row r="437" spans="1:21" s="70" customFormat="1" hidden="1" outlineLevel="1">
      <c r="A437" s="108" t="s">
        <v>567</v>
      </c>
      <c r="B437" s="108" t="s">
        <v>31</v>
      </c>
      <c r="C437" s="65" t="s">
        <v>568</v>
      </c>
      <c r="D437" s="162" t="s">
        <v>678</v>
      </c>
      <c r="E437" s="64">
        <f>+SUMIFS('nabati '!B:B,'nabati '!$E:$E,MTD!$A437)/6</f>
        <v>0</v>
      </c>
      <c r="F437" s="64">
        <f>+SUMIFS('nabati '!I:I,'nabati '!$L:$L,MTD!$A437)/6</f>
        <v>0</v>
      </c>
      <c r="G437" s="64">
        <f>+SUMIFS('nabati '!P:P,'nabati '!$S:$S,MTD!$A437)/60</f>
        <v>0</v>
      </c>
      <c r="H437" s="64">
        <f>+SUMIFS('nabati '!W:W,'nabati '!$Z:$Z,MTD!$A437)/6</f>
        <v>0</v>
      </c>
      <c r="I437" s="64">
        <f>+SUMIFS('nabati '!AD:AD,'nabati '!$AG:$AG,MTD!$A437)/60</f>
        <v>0</v>
      </c>
      <c r="J437" s="64">
        <f>+SUMIFS('nabati '!AK:AK,'nabati '!$AN:$AN,MTD!$A437)/60</f>
        <v>0</v>
      </c>
      <c r="K437" s="64">
        <f>+SUMIFS('nabati '!AR:AR,'nabati '!$AU:$AU,MTD!$A437)/60</f>
        <v>0</v>
      </c>
      <c r="L437" s="64">
        <f>+SUMIFS('nabati '!AY:AY,'nabati '!$BB:$BB,MTD!$A437)/20</f>
        <v>0</v>
      </c>
      <c r="M437" s="172">
        <f>+SUMIFS('nabati '!$BF:$BF,'nabati '!BI:BI,MTD!$A437)/6</f>
        <v>0</v>
      </c>
      <c r="N437" s="133">
        <f>+SUMIFS('nabati '!$BM:$BM,'nabati '!BP:BP,MTD!$A437)/6</f>
        <v>0</v>
      </c>
      <c r="O437" s="173">
        <f t="shared" si="51"/>
        <v>0</v>
      </c>
      <c r="P437" s="121">
        <v>9313.3799999999992</v>
      </c>
      <c r="Q437" s="177"/>
      <c r="R437" s="179">
        <f t="shared" si="50"/>
        <v>-9313.3799999999992</v>
      </c>
      <c r="U437" s="524"/>
    </row>
    <row r="438" spans="1:21" s="70" customFormat="1" hidden="1" outlineLevel="1">
      <c r="A438" s="108" t="s">
        <v>569</v>
      </c>
      <c r="B438" s="108" t="s">
        <v>31</v>
      </c>
      <c r="C438" s="65" t="s">
        <v>570</v>
      </c>
      <c r="D438" s="162" t="s">
        <v>678</v>
      </c>
      <c r="E438" s="64">
        <f>+SUMIFS('nabati '!B:B,'nabati '!$E:$E,MTD!$A438)/6</f>
        <v>2</v>
      </c>
      <c r="F438" s="64">
        <f>+SUMIFS('nabati '!I:I,'nabati '!$L:$L,MTD!$A438)/6</f>
        <v>2</v>
      </c>
      <c r="G438" s="64">
        <f>+SUMIFS('nabati '!P:P,'nabati '!$S:$S,MTD!$A438)/60</f>
        <v>3</v>
      </c>
      <c r="H438" s="64">
        <f>+SUMIFS('nabati '!W:W,'nabati '!$Z:$Z,MTD!$A438)/6</f>
        <v>2</v>
      </c>
      <c r="I438" s="64">
        <f>+SUMIFS('nabati '!AD:AD,'nabati '!$AG:$AG,MTD!$A438)/60</f>
        <v>0</v>
      </c>
      <c r="J438" s="64">
        <f>+SUMIFS('nabati '!AK:AK,'nabati '!$AN:$AN,MTD!$A438)/60</f>
        <v>0</v>
      </c>
      <c r="K438" s="64">
        <f>+SUMIFS('nabati '!AR:AR,'nabati '!$AU:$AU,MTD!$A438)/60</f>
        <v>0</v>
      </c>
      <c r="L438" s="64">
        <f>+SUMIFS('nabati '!AY:AY,'nabati '!$BB:$BB,MTD!$A438)/20</f>
        <v>1</v>
      </c>
      <c r="M438" s="172">
        <f>+SUMIFS('nabati '!$BF:$BF,'nabati '!BI:BI,MTD!$A438)/6</f>
        <v>0</v>
      </c>
      <c r="N438" s="133">
        <f>+SUMIFS('nabati '!$BM:$BM,'nabati '!BP:BP,MTD!$A438)/6</f>
        <v>0</v>
      </c>
      <c r="O438" s="173">
        <f t="shared" si="51"/>
        <v>2446.2800000000002</v>
      </c>
      <c r="P438" s="121">
        <v>6610.54</v>
      </c>
      <c r="Q438" s="177"/>
      <c r="R438" s="179">
        <f t="shared" si="50"/>
        <v>-4164.26</v>
      </c>
      <c r="U438" s="524"/>
    </row>
    <row r="439" spans="1:21" s="70" customFormat="1" hidden="1" outlineLevel="1">
      <c r="A439" s="108" t="s">
        <v>571</v>
      </c>
      <c r="B439" s="108" t="s">
        <v>31</v>
      </c>
      <c r="C439" s="162" t="s">
        <v>572</v>
      </c>
      <c r="D439" s="162" t="s">
        <v>678</v>
      </c>
      <c r="E439" s="172">
        <f>+SUMIFS('nabati '!B:B,'nabati '!$E:$E,MTD!$A439)/6</f>
        <v>0</v>
      </c>
      <c r="F439" s="172">
        <f>+SUMIFS('nabati '!I:I,'nabati '!$L:$L,MTD!$A439)/6</f>
        <v>0</v>
      </c>
      <c r="G439" s="172">
        <f>+SUMIFS('nabati '!P:P,'nabati '!$S:$S,MTD!$A439)/60</f>
        <v>0</v>
      </c>
      <c r="H439" s="172">
        <f>+SUMIFS('nabati '!W:W,'nabati '!$Z:$Z,MTD!$A439)/6</f>
        <v>0</v>
      </c>
      <c r="I439" s="172">
        <f>+SUMIFS('nabati '!AD:AD,'nabati '!$AG:$AG,MTD!$A439)/60</f>
        <v>0</v>
      </c>
      <c r="J439" s="172">
        <f>+SUMIFS('nabati '!AK:AK,'nabati '!$AN:$AN,MTD!$A439)/60</f>
        <v>0</v>
      </c>
      <c r="K439" s="172">
        <f>+SUMIFS('nabati '!AR:AR,'nabati '!$AU:$AU,MTD!$A439)/60</f>
        <v>0</v>
      </c>
      <c r="L439" s="172">
        <f>+SUMIFS('nabati '!AY:AY,'nabati '!$BB:$BB,MTD!$A439)/20</f>
        <v>0</v>
      </c>
      <c r="M439" s="172">
        <f>+SUMIFS('nabati '!$BF:$BF,'nabati '!BI:BI,MTD!$A439)/6</f>
        <v>0</v>
      </c>
      <c r="N439" s="114">
        <f>+SUMIFS('nabati '!$BM:$BM,'nabati '!BP:BP,MTD!$A439)/6</f>
        <v>0</v>
      </c>
      <c r="O439" s="202">
        <f t="shared" si="51"/>
        <v>0</v>
      </c>
      <c r="P439" s="121">
        <v>8227.9</v>
      </c>
      <c r="Q439" s="177"/>
      <c r="R439" s="179">
        <f t="shared" si="50"/>
        <v>-8227.9</v>
      </c>
      <c r="U439" s="524"/>
    </row>
    <row r="440" spans="1:21" s="70" customFormat="1" hidden="1" outlineLevel="1">
      <c r="A440" s="108">
        <v>9205</v>
      </c>
      <c r="B440" s="108" t="s">
        <v>53</v>
      </c>
      <c r="C440" s="65" t="s">
        <v>573</v>
      </c>
      <c r="D440" s="162" t="s">
        <v>678</v>
      </c>
      <c r="E440" s="64">
        <f>+SUMIFS('nabati '!B:B,'nabati '!$E:$E,MTD!$A440)/6</f>
        <v>1</v>
      </c>
      <c r="F440" s="64">
        <f>+SUMIFS('nabati '!I:I,'nabati '!$L:$L,MTD!$A440)/6</f>
        <v>1</v>
      </c>
      <c r="G440" s="64">
        <f>+SUMIFS('nabati '!P:P,'nabati '!$S:$S,MTD!$A440)/60</f>
        <v>2</v>
      </c>
      <c r="H440" s="64">
        <f>+SUMIFS('nabati '!W:W,'nabati '!$Z:$Z,MTD!$A440)/6</f>
        <v>0</v>
      </c>
      <c r="I440" s="64">
        <f>+SUMIFS('nabati '!AD:AD,'nabati '!$AG:$AG,MTD!$A440)/60</f>
        <v>0</v>
      </c>
      <c r="J440" s="64">
        <f>+SUMIFS('nabati '!AK:AK,'nabati '!$AN:$AN,MTD!$A440)/60</f>
        <v>0</v>
      </c>
      <c r="K440" s="64">
        <f>+SUMIFS('nabati '!AR:AR,'nabati '!$AU:$AU,MTD!$A440)/60</f>
        <v>0</v>
      </c>
      <c r="L440" s="64">
        <f>+SUMIFS('nabati '!AY:AY,'nabati '!$BB:$BB,MTD!$A440)/20</f>
        <v>0</v>
      </c>
      <c r="M440" s="172">
        <f>+SUMIFS('nabati '!$BF:$BF,'nabati '!BI:BI,MTD!$A440)/6</f>
        <v>0</v>
      </c>
      <c r="N440" s="133">
        <f>+SUMIFS('nabati '!$BM:$BM,'nabati '!BP:BP,MTD!$A440)/6</f>
        <v>0</v>
      </c>
      <c r="O440" s="173">
        <f t="shared" ref="O440:O448" si="52">+SUMPRODUCT($E$1:$N$1,E440:N440)</f>
        <v>976.74</v>
      </c>
      <c r="P440" s="84"/>
      <c r="Q440" s="177"/>
      <c r="R440" s="73"/>
      <c r="U440" s="524"/>
    </row>
    <row r="441" spans="1:21" s="70" customFormat="1" hidden="1" outlineLevel="1">
      <c r="A441" s="108">
        <v>9206</v>
      </c>
      <c r="B441" s="108" t="s">
        <v>53</v>
      </c>
      <c r="C441" s="65" t="s">
        <v>574</v>
      </c>
      <c r="D441" s="162" t="s">
        <v>678</v>
      </c>
      <c r="E441" s="64">
        <f>+SUMIFS('nabati '!B:B,'nabati '!$E:$E,MTD!$A441)/6</f>
        <v>0</v>
      </c>
      <c r="F441" s="64">
        <f>+SUMIFS('nabati '!I:I,'nabati '!$L:$L,MTD!$A441)/6</f>
        <v>1</v>
      </c>
      <c r="G441" s="64">
        <f>+SUMIFS('nabati '!P:P,'nabati '!$S:$S,MTD!$A441)/60</f>
        <v>0</v>
      </c>
      <c r="H441" s="64">
        <f>+SUMIFS('nabati '!W:W,'nabati '!$Z:$Z,MTD!$A441)/6</f>
        <v>0</v>
      </c>
      <c r="I441" s="64">
        <f>+SUMIFS('nabati '!AD:AD,'nabati '!$AG:$AG,MTD!$A441)/60</f>
        <v>0</v>
      </c>
      <c r="J441" s="64">
        <f>+SUMIFS('nabati '!AK:AK,'nabati '!$AN:$AN,MTD!$A441)/60</f>
        <v>0</v>
      </c>
      <c r="K441" s="64">
        <f>+SUMIFS('nabati '!AR:AR,'nabati '!$AU:$AU,MTD!$A441)/60</f>
        <v>0</v>
      </c>
      <c r="L441" s="64">
        <f>+SUMIFS('nabati '!AY:AY,'nabati '!$BB:$BB,MTD!$A441)/20</f>
        <v>0</v>
      </c>
      <c r="M441" s="172">
        <f>+SUMIFS('nabati '!$BF:$BF,'nabati '!BI:BI,MTD!$A441)/6</f>
        <v>0</v>
      </c>
      <c r="N441" s="133">
        <f>+SUMIFS('nabati '!$BM:$BM,'nabati '!BP:BP,MTD!$A441)/6</f>
        <v>0</v>
      </c>
      <c r="O441" s="173">
        <f t="shared" si="52"/>
        <v>190.74</v>
      </c>
      <c r="P441" s="84"/>
      <c r="Q441" s="177"/>
      <c r="R441" s="73"/>
      <c r="U441" s="524"/>
    </row>
    <row r="442" spans="1:21" s="70" customFormat="1" hidden="1" outlineLevel="1">
      <c r="A442" s="108">
        <v>9208</v>
      </c>
      <c r="B442" s="108" t="s">
        <v>53</v>
      </c>
      <c r="C442" s="65" t="s">
        <v>575</v>
      </c>
      <c r="D442" s="162" t="s">
        <v>678</v>
      </c>
      <c r="E442" s="64">
        <f>+SUMIFS('nabati '!B:B,'nabati '!$E:$E,MTD!$A442)/6</f>
        <v>1</v>
      </c>
      <c r="F442" s="64">
        <f>+SUMIFS('nabati '!I:I,'nabati '!$L:$L,MTD!$A442)/6</f>
        <v>2</v>
      </c>
      <c r="G442" s="64">
        <f>+SUMIFS('nabati '!P:P,'nabati '!$S:$S,MTD!$A442)/60</f>
        <v>1</v>
      </c>
      <c r="H442" s="64">
        <f>+SUMIFS('nabati '!W:W,'nabati '!$Z:$Z,MTD!$A442)/6</f>
        <v>0</v>
      </c>
      <c r="I442" s="64">
        <f>+SUMIFS('nabati '!AD:AD,'nabati '!$AG:$AG,MTD!$A442)/60</f>
        <v>0</v>
      </c>
      <c r="J442" s="64">
        <f>+SUMIFS('nabati '!AK:AK,'nabati '!$AN:$AN,MTD!$A442)/60</f>
        <v>0</v>
      </c>
      <c r="K442" s="64">
        <f>+SUMIFS('nabati '!AR:AR,'nabati '!$AU:$AU,MTD!$A442)/60</f>
        <v>0</v>
      </c>
      <c r="L442" s="64">
        <f>+SUMIFS('nabati '!AY:AY,'nabati '!$BB:$BB,MTD!$A442)/20</f>
        <v>1</v>
      </c>
      <c r="M442" s="172">
        <f>+SUMIFS('nabati '!$BF:$BF,'nabati '!BI:BI,MTD!$A442)/6</f>
        <v>0</v>
      </c>
      <c r="N442" s="133">
        <f>+SUMIFS('nabati '!$BM:$BM,'nabati '!BP:BP,MTD!$A442)/6</f>
        <v>0</v>
      </c>
      <c r="O442" s="173">
        <f t="shared" si="52"/>
        <v>1211.48</v>
      </c>
      <c r="P442" s="84"/>
      <c r="Q442" s="177"/>
      <c r="R442" s="73"/>
      <c r="U442" s="524"/>
    </row>
    <row r="443" spans="1:21" s="70" customFormat="1" hidden="1" outlineLevel="1">
      <c r="A443" s="108">
        <v>9210</v>
      </c>
      <c r="B443" s="108" t="s">
        <v>53</v>
      </c>
      <c r="C443" s="65" t="s">
        <v>576</v>
      </c>
      <c r="D443" s="162" t="s">
        <v>678</v>
      </c>
      <c r="E443" s="64">
        <f>+SUMIFS('nabati '!B:B,'nabati '!$E:$E,MTD!$A443)/6</f>
        <v>2</v>
      </c>
      <c r="F443" s="64">
        <f>+SUMIFS('nabati '!I:I,'nabati '!$L:$L,MTD!$A443)/6</f>
        <v>2</v>
      </c>
      <c r="G443" s="64">
        <f>+SUMIFS('nabati '!P:P,'nabati '!$S:$S,MTD!$A443)/60</f>
        <v>2</v>
      </c>
      <c r="H443" s="64">
        <f>+SUMIFS('nabati '!W:W,'nabati '!$Z:$Z,MTD!$A443)/6</f>
        <v>1</v>
      </c>
      <c r="I443" s="64">
        <f>+SUMIFS('nabati '!AD:AD,'nabati '!$AG:$AG,MTD!$A443)/60</f>
        <v>0</v>
      </c>
      <c r="J443" s="64">
        <f>+SUMIFS('nabati '!AK:AK,'nabati '!$AN:$AN,MTD!$A443)/60</f>
        <v>0</v>
      </c>
      <c r="K443" s="64">
        <f>+SUMIFS('nabati '!AR:AR,'nabati '!$AU:$AU,MTD!$A443)/60</f>
        <v>0</v>
      </c>
      <c r="L443" s="64">
        <f>+SUMIFS('nabati '!AY:AY,'nabati '!$BB:$BB,MTD!$A443)/20</f>
        <v>1</v>
      </c>
      <c r="M443" s="172">
        <f>+SUMIFS('nabati '!$BF:$BF,'nabati '!BI:BI,MTD!$A443)/6</f>
        <v>0</v>
      </c>
      <c r="N443" s="133">
        <f>+SUMIFS('nabati '!$BM:$BM,'nabati '!BP:BP,MTD!$A443)/6</f>
        <v>0</v>
      </c>
      <c r="O443" s="173">
        <f t="shared" si="52"/>
        <v>1891.88</v>
      </c>
      <c r="P443" s="84"/>
      <c r="Q443" s="177"/>
      <c r="R443" s="73"/>
      <c r="U443" s="524"/>
    </row>
    <row r="444" spans="1:21" s="70" customFormat="1" hidden="1" outlineLevel="1">
      <c r="A444" s="108">
        <v>9309</v>
      </c>
      <c r="B444" s="108" t="s">
        <v>53</v>
      </c>
      <c r="C444" s="65" t="s">
        <v>577</v>
      </c>
      <c r="D444" s="162" t="s">
        <v>678</v>
      </c>
      <c r="E444" s="64">
        <f>+SUMIFS('nabati '!B:B,'nabati '!$E:$E,MTD!$A444)/6</f>
        <v>0</v>
      </c>
      <c r="F444" s="64">
        <f>+SUMIFS('nabati '!I:I,'nabati '!$L:$L,MTD!$A444)/6</f>
        <v>1</v>
      </c>
      <c r="G444" s="64">
        <f>+SUMIFS('nabati '!P:P,'nabati '!$S:$S,MTD!$A444)/60</f>
        <v>0</v>
      </c>
      <c r="H444" s="64">
        <f>+SUMIFS('nabati '!W:W,'nabati '!$Z:$Z,MTD!$A444)/6</f>
        <v>0</v>
      </c>
      <c r="I444" s="64">
        <f>+SUMIFS('nabati '!AD:AD,'nabati '!$AG:$AG,MTD!$A444)/60</f>
        <v>0</v>
      </c>
      <c r="J444" s="64">
        <f>+SUMIFS('nabati '!AK:AK,'nabati '!$AN:$AN,MTD!$A444)/60</f>
        <v>0</v>
      </c>
      <c r="K444" s="64">
        <f>+SUMIFS('nabati '!AR:AR,'nabati '!$AU:$AU,MTD!$A444)/60</f>
        <v>0</v>
      </c>
      <c r="L444" s="64">
        <f>+SUMIFS('nabati '!AY:AY,'nabati '!$BB:$BB,MTD!$A444)/20</f>
        <v>1</v>
      </c>
      <c r="M444" s="172">
        <f>+SUMIFS('nabati '!$BF:$BF,'nabati '!BI:BI,MTD!$A444)/6</f>
        <v>0</v>
      </c>
      <c r="N444" s="133">
        <f>+SUMIFS('nabati '!$BM:$BM,'nabati '!BP:BP,MTD!$A444)/6</f>
        <v>0</v>
      </c>
      <c r="O444" s="173">
        <f t="shared" si="52"/>
        <v>564.74</v>
      </c>
      <c r="P444" s="84"/>
      <c r="Q444" s="177"/>
      <c r="R444" s="73"/>
      <c r="U444" s="524"/>
    </row>
    <row r="445" spans="1:21" s="70" customFormat="1" hidden="1" outlineLevel="1">
      <c r="A445" s="108">
        <v>9311</v>
      </c>
      <c r="B445" s="108" t="s">
        <v>53</v>
      </c>
      <c r="C445" s="65" t="s">
        <v>578</v>
      </c>
      <c r="D445" s="162" t="s">
        <v>678</v>
      </c>
      <c r="E445" s="64">
        <f>+SUMIFS('nabati '!B:B,'nabati '!$E:$E,MTD!$A445)/6</f>
        <v>0</v>
      </c>
      <c r="F445" s="64">
        <f>+SUMIFS('nabati '!I:I,'nabati '!$L:$L,MTD!$A445)/6</f>
        <v>0</v>
      </c>
      <c r="G445" s="64">
        <f>+SUMIFS('nabati '!P:P,'nabati '!$S:$S,MTD!$A445)/60</f>
        <v>0</v>
      </c>
      <c r="H445" s="64">
        <f>+SUMIFS('nabati '!W:W,'nabati '!$Z:$Z,MTD!$A445)/6</f>
        <v>0</v>
      </c>
      <c r="I445" s="64">
        <f>+SUMIFS('nabati '!AD:AD,'nabati '!$AG:$AG,MTD!$A445)/60</f>
        <v>0</v>
      </c>
      <c r="J445" s="64">
        <f>+SUMIFS('nabati '!AK:AK,'nabati '!$AN:$AN,MTD!$A445)/60</f>
        <v>0</v>
      </c>
      <c r="K445" s="64">
        <f>+SUMIFS('nabati '!AR:AR,'nabati '!$AU:$AU,MTD!$A445)/60</f>
        <v>0</v>
      </c>
      <c r="L445" s="64">
        <f>+SUMIFS('nabati '!AY:AY,'nabati '!$BB:$BB,MTD!$A445)/20</f>
        <v>0</v>
      </c>
      <c r="M445" s="172">
        <f>+SUMIFS('nabati '!$BF:$BF,'nabati '!BI:BI,MTD!$A445)/6</f>
        <v>0</v>
      </c>
      <c r="N445" s="133">
        <f>+SUMIFS('nabati '!$BM:$BM,'nabati '!BP:BP,MTD!$A445)/6</f>
        <v>0</v>
      </c>
      <c r="O445" s="173">
        <f t="shared" si="52"/>
        <v>0</v>
      </c>
      <c r="P445" s="84"/>
      <c r="Q445" s="177"/>
      <c r="R445" s="73"/>
      <c r="U445" s="524"/>
    </row>
    <row r="446" spans="1:21" s="70" customFormat="1" hidden="1" outlineLevel="1">
      <c r="A446" s="108">
        <v>9313</v>
      </c>
      <c r="B446" s="108" t="s">
        <v>53</v>
      </c>
      <c r="C446" s="65" t="s">
        <v>579</v>
      </c>
      <c r="D446" s="162" t="s">
        <v>678</v>
      </c>
      <c r="E446" s="64">
        <f>+SUMIFS('nabati '!B:B,'nabati '!$E:$E,MTD!$A446)/6</f>
        <v>2</v>
      </c>
      <c r="F446" s="64">
        <f>+SUMIFS('nabati '!I:I,'nabati '!$L:$L,MTD!$A446)/6</f>
        <v>3</v>
      </c>
      <c r="G446" s="64">
        <f>+SUMIFS('nabati '!P:P,'nabati '!$S:$S,MTD!$A446)/60</f>
        <v>1</v>
      </c>
      <c r="H446" s="64">
        <f>+SUMIFS('nabati '!W:W,'nabati '!$Z:$Z,MTD!$A446)/6</f>
        <v>1</v>
      </c>
      <c r="I446" s="64">
        <f>+SUMIFS('nabati '!AD:AD,'nabati '!$AG:$AG,MTD!$A446)/60</f>
        <v>0</v>
      </c>
      <c r="J446" s="64">
        <f>+SUMIFS('nabati '!AK:AK,'nabati '!$AN:$AN,MTD!$A446)/60</f>
        <v>0</v>
      </c>
      <c r="K446" s="64">
        <f>+SUMIFS('nabati '!AR:AR,'nabati '!$AU:$AU,MTD!$A446)/60</f>
        <v>0</v>
      </c>
      <c r="L446" s="64">
        <f>+SUMIFS('nabati '!AY:AY,'nabati '!$BB:$BB,MTD!$A446)/20</f>
        <v>0</v>
      </c>
      <c r="M446" s="172">
        <f>+SUMIFS('nabati '!$BF:$BF,'nabati '!BI:BI,MTD!$A446)/6</f>
        <v>0</v>
      </c>
      <c r="N446" s="133">
        <f>+SUMIFS('nabati '!$BM:$BM,'nabati '!BP:BP,MTD!$A446)/6</f>
        <v>0</v>
      </c>
      <c r="O446" s="173">
        <f t="shared" si="52"/>
        <v>1378.6200000000001</v>
      </c>
      <c r="P446" s="84"/>
      <c r="Q446" s="177"/>
      <c r="R446" s="73"/>
      <c r="U446" s="524"/>
    </row>
    <row r="447" spans="1:21" s="70" customFormat="1" hidden="1" outlineLevel="1">
      <c r="A447" s="108">
        <v>9314</v>
      </c>
      <c r="B447" s="108" t="s">
        <v>53</v>
      </c>
      <c r="C447" s="65" t="s">
        <v>580</v>
      </c>
      <c r="D447" s="162" t="s">
        <v>678</v>
      </c>
      <c r="E447" s="64">
        <f>+SUMIFS('nabati '!B:B,'nabati '!$E:$E,MTD!$A447)/6</f>
        <v>0</v>
      </c>
      <c r="F447" s="64">
        <f>+SUMIFS('nabati '!I:I,'nabati '!$L:$L,MTD!$A447)/6</f>
        <v>0</v>
      </c>
      <c r="G447" s="64">
        <f>+SUMIFS('nabati '!P:P,'nabati '!$S:$S,MTD!$A447)/60</f>
        <v>0</v>
      </c>
      <c r="H447" s="64">
        <f>+SUMIFS('nabati '!W:W,'nabati '!$Z:$Z,MTD!$A447)/6</f>
        <v>0</v>
      </c>
      <c r="I447" s="64">
        <f>+SUMIFS('nabati '!AD:AD,'nabati '!$AG:$AG,MTD!$A447)/60</f>
        <v>0</v>
      </c>
      <c r="J447" s="64">
        <f>+SUMIFS('nabati '!AK:AK,'nabati '!$AN:$AN,MTD!$A447)/60</f>
        <v>0</v>
      </c>
      <c r="K447" s="64">
        <f>+SUMIFS('nabati '!AR:AR,'nabati '!$AU:$AU,MTD!$A447)/60</f>
        <v>0</v>
      </c>
      <c r="L447" s="64">
        <f>+SUMIFS('nabati '!AY:AY,'nabati '!$BB:$BB,MTD!$A447)/20</f>
        <v>0</v>
      </c>
      <c r="M447" s="172">
        <f>+SUMIFS('nabati '!$BF:$BF,'nabati '!BI:BI,MTD!$A447)/6</f>
        <v>0</v>
      </c>
      <c r="N447" s="133">
        <f>+SUMIFS('nabati '!$BM:$BM,'nabati '!BP:BP,MTD!$A447)/6</f>
        <v>0</v>
      </c>
      <c r="O447" s="173">
        <f t="shared" si="52"/>
        <v>0</v>
      </c>
      <c r="P447" s="84"/>
      <c r="Q447" s="177"/>
      <c r="R447" s="73"/>
      <c r="U447" s="524"/>
    </row>
    <row r="448" spans="1:21" s="70" customFormat="1" hidden="1" outlineLevel="1">
      <c r="A448" s="108">
        <v>9315</v>
      </c>
      <c r="B448" s="108" t="s">
        <v>53</v>
      </c>
      <c r="C448" s="65" t="s">
        <v>581</v>
      </c>
      <c r="D448" s="162" t="s">
        <v>678</v>
      </c>
      <c r="E448" s="64">
        <f>+SUMIFS('nabati '!B:B,'nabati '!$E:$E,MTD!$A448)/6</f>
        <v>0</v>
      </c>
      <c r="F448" s="64">
        <f>+SUMIFS('nabati '!I:I,'nabati '!$L:$L,MTD!$A448)/6</f>
        <v>1</v>
      </c>
      <c r="G448" s="64">
        <f>+SUMIFS('nabati '!P:P,'nabati '!$S:$S,MTD!$A448)/60</f>
        <v>1</v>
      </c>
      <c r="H448" s="64">
        <f>+SUMIFS('nabati '!W:W,'nabati '!$Z:$Z,MTD!$A448)/6</f>
        <v>0</v>
      </c>
      <c r="I448" s="64">
        <f>+SUMIFS('nabati '!AD:AD,'nabati '!$AG:$AG,MTD!$A448)/60</f>
        <v>0</v>
      </c>
      <c r="J448" s="64">
        <f>+SUMIFS('nabati '!AK:AK,'nabati '!$AN:$AN,MTD!$A448)/60</f>
        <v>0</v>
      </c>
      <c r="K448" s="64">
        <f>+SUMIFS('nabati '!AR:AR,'nabati '!$AU:$AU,MTD!$A448)/60</f>
        <v>0</v>
      </c>
      <c r="L448" s="64">
        <f>+SUMIFS('nabati '!AY:AY,'nabati '!$BB:$BB,MTD!$A448)/20</f>
        <v>0</v>
      </c>
      <c r="M448" s="172">
        <f>+SUMIFS('nabati '!$BF:$BF,'nabati '!BI:BI,MTD!$A448)/6</f>
        <v>0</v>
      </c>
      <c r="N448" s="133">
        <f>+SUMIFS('nabati '!$BM:$BM,'nabati '!BP:BP,MTD!$A448)/6</f>
        <v>0</v>
      </c>
      <c r="O448" s="173">
        <f t="shared" si="52"/>
        <v>520.74</v>
      </c>
      <c r="P448" s="84"/>
      <c r="Q448" s="177"/>
      <c r="R448" s="73"/>
      <c r="U448" s="524"/>
    </row>
    <row r="449" spans="1:21" s="70" customFormat="1" hidden="1" outlineLevel="1">
      <c r="A449" s="108">
        <v>9318</v>
      </c>
      <c r="B449" s="108" t="s">
        <v>53</v>
      </c>
      <c r="C449" s="65" t="s">
        <v>582</v>
      </c>
      <c r="D449" s="162" t="s">
        <v>678</v>
      </c>
      <c r="E449" s="64">
        <f>+SUMIFS('nabati '!B:B,'nabati '!$E:$E,MTD!$A449)/6</f>
        <v>0</v>
      </c>
      <c r="F449" s="64">
        <f>+SUMIFS('nabati '!I:I,'nabati '!$L:$L,MTD!$A449)/6</f>
        <v>0</v>
      </c>
      <c r="G449" s="64">
        <f>+SUMIFS('nabati '!P:P,'nabati '!$S:$S,MTD!$A449)/60</f>
        <v>0</v>
      </c>
      <c r="H449" s="64">
        <f>+SUMIFS('nabati '!W:W,'nabati '!$Z:$Z,MTD!$A449)/6</f>
        <v>0</v>
      </c>
      <c r="I449" s="64">
        <f>+SUMIFS('nabati '!AD:AD,'nabati '!$AG:$AG,MTD!$A449)/60</f>
        <v>0</v>
      </c>
      <c r="J449" s="64">
        <f>+SUMIFS('nabati '!AK:AK,'nabati '!$AN:$AN,MTD!$A449)/60</f>
        <v>0</v>
      </c>
      <c r="K449" s="64">
        <f>+SUMIFS('nabati '!AR:AR,'nabati '!$AU:$AU,MTD!$A449)/60</f>
        <v>0</v>
      </c>
      <c r="L449" s="64">
        <f>+SUMIFS('nabati '!AY:AY,'nabati '!$BB:$BB,MTD!$A449)/20</f>
        <v>0</v>
      </c>
      <c r="M449" s="172">
        <f>+SUMIFS('nabati '!$BF:$BF,'nabati '!BI:BI,MTD!$A449)/6</f>
        <v>0</v>
      </c>
      <c r="N449" s="133">
        <f>+SUMIFS('nabati '!$BM:$BM,'nabati '!BP:BP,MTD!$A449)/6</f>
        <v>0</v>
      </c>
      <c r="O449" s="173">
        <f t="shared" ref="O449:O454" si="53">+SUMPRODUCT($E$1:$N$1,E449:N449)</f>
        <v>0</v>
      </c>
      <c r="P449" s="84"/>
      <c r="Q449" s="177"/>
      <c r="R449" s="73"/>
      <c r="U449" s="524"/>
    </row>
    <row r="450" spans="1:21" s="70" customFormat="1" hidden="1" outlineLevel="1">
      <c r="A450" s="108">
        <v>9319</v>
      </c>
      <c r="B450" s="108" t="s">
        <v>53</v>
      </c>
      <c r="C450" s="65" t="s">
        <v>583</v>
      </c>
      <c r="D450" s="162" t="s">
        <v>678</v>
      </c>
      <c r="E450" s="64">
        <f>+SUMIFS('nabati '!B:B,'nabati '!$E:$E,MTD!$A450)/6</f>
        <v>0</v>
      </c>
      <c r="F450" s="64">
        <f>+SUMIFS('nabati '!I:I,'nabati '!$L:$L,MTD!$A450)/6</f>
        <v>1</v>
      </c>
      <c r="G450" s="64">
        <f>+SUMIFS('nabati '!P:P,'nabati '!$S:$S,MTD!$A450)/60</f>
        <v>0</v>
      </c>
      <c r="H450" s="64">
        <f>+SUMIFS('nabati '!W:W,'nabati '!$Z:$Z,MTD!$A450)/6</f>
        <v>0</v>
      </c>
      <c r="I450" s="64">
        <f>+SUMIFS('nabati '!AD:AD,'nabati '!$AG:$AG,MTD!$A450)/60</f>
        <v>0</v>
      </c>
      <c r="J450" s="64">
        <f>+SUMIFS('nabati '!AK:AK,'nabati '!$AN:$AN,MTD!$A450)/60</f>
        <v>0</v>
      </c>
      <c r="K450" s="64">
        <f>+SUMIFS('nabati '!AR:AR,'nabati '!$AU:$AU,MTD!$A450)/60</f>
        <v>0</v>
      </c>
      <c r="L450" s="64">
        <f>+SUMIFS('nabati '!AY:AY,'nabati '!$BB:$BB,MTD!$A450)/20</f>
        <v>0</v>
      </c>
      <c r="M450" s="172">
        <f>+SUMIFS('nabati '!$BF:$BF,'nabati '!BI:BI,MTD!$A450)/6</f>
        <v>0</v>
      </c>
      <c r="N450" s="133">
        <f>+SUMIFS('nabati '!$BM:$BM,'nabati '!BP:BP,MTD!$A450)/6</f>
        <v>0</v>
      </c>
      <c r="O450" s="173">
        <f t="shared" si="53"/>
        <v>190.74</v>
      </c>
      <c r="P450" s="84"/>
      <c r="Q450" s="177"/>
      <c r="R450" s="73"/>
      <c r="U450" s="524"/>
    </row>
    <row r="451" spans="1:21" s="70" customFormat="1" hidden="1" outlineLevel="1">
      <c r="A451" s="108">
        <v>9303</v>
      </c>
      <c r="B451" s="108"/>
      <c r="C451" s="65" t="s">
        <v>584</v>
      </c>
      <c r="D451" s="162" t="s">
        <v>678</v>
      </c>
      <c r="E451" s="64">
        <f>+SUMIFS('nabati '!B:B,'nabati '!$E:$E,MTD!$A451)/6</f>
        <v>0</v>
      </c>
      <c r="F451" s="64">
        <f>+SUMIFS('nabati '!I:I,'nabati '!$L:$L,MTD!$A451)/6</f>
        <v>1</v>
      </c>
      <c r="G451" s="64">
        <f>+SUMIFS('nabati '!P:P,'nabati '!$S:$S,MTD!$A451)/60</f>
        <v>0</v>
      </c>
      <c r="H451" s="64">
        <f>+SUMIFS('nabati '!W:W,'nabati '!$Z:$Z,MTD!$A451)/6</f>
        <v>0</v>
      </c>
      <c r="I451" s="64">
        <f>+SUMIFS('nabati '!AD:AD,'nabati '!$AG:$AG,MTD!$A451)/60</f>
        <v>0</v>
      </c>
      <c r="J451" s="64">
        <f>+SUMIFS('nabati '!AK:AK,'nabati '!$AN:$AN,MTD!$A451)/60</f>
        <v>0</v>
      </c>
      <c r="K451" s="64">
        <f>+SUMIFS('nabati '!AR:AR,'nabati '!$AU:$AU,MTD!$A451)/60</f>
        <v>0</v>
      </c>
      <c r="L451" s="64">
        <f>+SUMIFS('nabati '!AY:AY,'nabati '!$BB:$BB,MTD!$A451)/20</f>
        <v>0</v>
      </c>
      <c r="M451" s="172">
        <f>+SUMIFS('nabati '!$BF:$BF,'nabati '!BI:BI,MTD!$A451)/6</f>
        <v>0</v>
      </c>
      <c r="N451" s="133">
        <f>+SUMIFS('nabati '!$BM:$BM,'nabati '!BP:BP,MTD!$A451)/6</f>
        <v>0</v>
      </c>
      <c r="O451" s="173">
        <f t="shared" si="53"/>
        <v>190.74</v>
      </c>
      <c r="P451" s="84"/>
      <c r="Q451" s="177"/>
      <c r="R451" s="73"/>
      <c r="U451" s="524"/>
    </row>
    <row r="452" spans="1:21" s="70" customFormat="1" hidden="1" outlineLevel="1">
      <c r="A452" s="108">
        <v>9322</v>
      </c>
      <c r="B452" s="108"/>
      <c r="C452" s="65" t="s">
        <v>585</v>
      </c>
      <c r="D452" s="162" t="s">
        <v>678</v>
      </c>
      <c r="E452" s="64">
        <f>+SUMIFS('nabati '!B:B,'nabati '!$E:$E,MTD!$A452)/6</f>
        <v>0</v>
      </c>
      <c r="F452" s="64">
        <f>+SUMIFS('nabati '!I:I,'nabati '!$L:$L,MTD!$A452)/6</f>
        <v>2</v>
      </c>
      <c r="G452" s="64">
        <f>+SUMIFS('nabati '!P:P,'nabati '!$S:$S,MTD!$A452)/60</f>
        <v>0</v>
      </c>
      <c r="H452" s="64">
        <f>+SUMIFS('nabati '!W:W,'nabati '!$Z:$Z,MTD!$A452)/6</f>
        <v>0</v>
      </c>
      <c r="I452" s="64">
        <f>+SUMIFS('nabati '!AD:AD,'nabati '!$AG:$AG,MTD!$A452)/60</f>
        <v>0</v>
      </c>
      <c r="J452" s="64">
        <f>+SUMIFS('nabati '!AK:AK,'nabati '!$AN:$AN,MTD!$A452)/60</f>
        <v>0</v>
      </c>
      <c r="K452" s="64">
        <f>+SUMIFS('nabati '!AR:AR,'nabati '!$AU:$AU,MTD!$A452)/60</f>
        <v>0</v>
      </c>
      <c r="L452" s="64">
        <f>+SUMIFS('nabati '!AY:AY,'nabati '!$BB:$BB,MTD!$A452)/20</f>
        <v>0</v>
      </c>
      <c r="M452" s="172">
        <f>+SUMIFS('nabati '!$BF:$BF,'nabati '!BI:BI,MTD!$A452)/6</f>
        <v>0</v>
      </c>
      <c r="N452" s="133">
        <f>+SUMIFS('nabati '!$BM:$BM,'nabati '!BP:BP,MTD!$A452)/6</f>
        <v>0</v>
      </c>
      <c r="O452" s="173">
        <f t="shared" si="53"/>
        <v>381.48</v>
      </c>
      <c r="P452" s="84"/>
      <c r="Q452" s="177"/>
      <c r="R452" s="73"/>
      <c r="U452" s="524"/>
    </row>
    <row r="453" spans="1:21" s="70" customFormat="1" hidden="1" outlineLevel="1">
      <c r="A453" s="108">
        <v>9302</v>
      </c>
      <c r="B453" s="108"/>
      <c r="C453" s="65" t="s">
        <v>586</v>
      </c>
      <c r="D453" s="162" t="s">
        <v>678</v>
      </c>
      <c r="E453" s="64">
        <f>+SUMIFS('nabati '!B:B,'nabati '!$E:$E,MTD!$A453)/6</f>
        <v>0</v>
      </c>
      <c r="F453" s="64">
        <f>+SUMIFS('nabati '!I:I,'nabati '!$L:$L,MTD!$A453)/6</f>
        <v>1</v>
      </c>
      <c r="G453" s="64">
        <f>+SUMIFS('nabati '!P:P,'nabati '!$S:$S,MTD!$A453)/60</f>
        <v>0</v>
      </c>
      <c r="H453" s="64">
        <f>+SUMIFS('nabati '!W:W,'nabati '!$Z:$Z,MTD!$A453)/6</f>
        <v>0</v>
      </c>
      <c r="I453" s="64">
        <f>+SUMIFS('nabati '!AD:AD,'nabati '!$AG:$AG,MTD!$A453)/60</f>
        <v>0</v>
      </c>
      <c r="J453" s="64">
        <f>+SUMIFS('nabati '!AK:AK,'nabati '!$AN:$AN,MTD!$A453)/60</f>
        <v>0</v>
      </c>
      <c r="K453" s="64">
        <f>+SUMIFS('nabati '!AR:AR,'nabati '!$AU:$AU,MTD!$A453)/60</f>
        <v>0</v>
      </c>
      <c r="L453" s="64">
        <f>+SUMIFS('nabati '!AY:AY,'nabati '!$BB:$BB,MTD!$A453)/20</f>
        <v>0</v>
      </c>
      <c r="M453" s="172">
        <f>+SUMIFS('nabati '!$BF:$BF,'nabati '!BI:BI,MTD!$A453)/6</f>
        <v>0</v>
      </c>
      <c r="N453" s="133">
        <f>+SUMIFS('nabati '!$BM:$BM,'nabati '!BP:BP,MTD!$A453)/6</f>
        <v>0</v>
      </c>
      <c r="O453" s="173">
        <f t="shared" si="53"/>
        <v>190.74</v>
      </c>
      <c r="P453" s="84"/>
      <c r="Q453" s="177"/>
      <c r="R453" s="73"/>
      <c r="U453" s="524"/>
    </row>
    <row r="454" spans="1:21" s="70" customFormat="1" hidden="1" outlineLevel="1">
      <c r="A454" s="108">
        <v>9323</v>
      </c>
      <c r="B454" s="108"/>
      <c r="C454" s="65" t="s">
        <v>587</v>
      </c>
      <c r="D454" s="162" t="s">
        <v>678</v>
      </c>
      <c r="E454" s="64">
        <f>+SUMIFS('nabati '!B:B,'nabati '!$E:$E,MTD!$A454)/6</f>
        <v>0</v>
      </c>
      <c r="F454" s="64">
        <f>+SUMIFS('nabati '!I:I,'nabati '!$L:$L,MTD!$A454)/6</f>
        <v>1</v>
      </c>
      <c r="G454" s="64">
        <f>+SUMIFS('nabati '!P:P,'nabati '!$S:$S,MTD!$A454)/60</f>
        <v>1</v>
      </c>
      <c r="H454" s="64">
        <f>+SUMIFS('nabati '!W:W,'nabati '!$Z:$Z,MTD!$A454)/6</f>
        <v>0</v>
      </c>
      <c r="I454" s="64">
        <f>+SUMIFS('nabati '!AD:AD,'nabati '!$AG:$AG,MTD!$A454)/60</f>
        <v>0</v>
      </c>
      <c r="J454" s="64">
        <f>+SUMIFS('nabati '!AK:AK,'nabati '!$AN:$AN,MTD!$A454)/60</f>
        <v>0</v>
      </c>
      <c r="K454" s="64">
        <f>+SUMIFS('nabati '!AR:AR,'nabati '!$AU:$AU,MTD!$A454)/60</f>
        <v>0</v>
      </c>
      <c r="L454" s="64">
        <f>+SUMIFS('nabati '!AY:AY,'nabati '!$BB:$BB,MTD!$A454)/20</f>
        <v>0</v>
      </c>
      <c r="M454" s="172">
        <f>+SUMIFS('nabati '!$BF:$BF,'nabati '!BI:BI,MTD!$A454)/6</f>
        <v>0</v>
      </c>
      <c r="N454" s="133">
        <f>+SUMIFS('nabati '!$BM:$BM,'nabati '!BP:BP,MTD!$A454)/6</f>
        <v>0</v>
      </c>
      <c r="O454" s="173">
        <f t="shared" si="53"/>
        <v>520.74</v>
      </c>
      <c r="P454" s="84"/>
      <c r="Q454" s="177"/>
      <c r="R454" s="73"/>
      <c r="U454" s="524"/>
    </row>
    <row r="455" spans="1:21" s="70" customFormat="1" hidden="1" outlineLevel="1">
      <c r="A455" s="108">
        <v>9324</v>
      </c>
      <c r="B455" s="190" t="s">
        <v>53</v>
      </c>
      <c r="C455" s="162" t="s">
        <v>588</v>
      </c>
      <c r="D455" s="162" t="s">
        <v>678</v>
      </c>
      <c r="E455" s="64">
        <f>+SUMIFS('nabati '!B:B,'nabati '!$E:$E,MTD!$A455)/6</f>
        <v>0</v>
      </c>
      <c r="F455" s="64">
        <f>+SUMIFS('nabati '!I:I,'nabati '!$L:$L,MTD!$A455)/6</f>
        <v>0</v>
      </c>
      <c r="G455" s="64">
        <f>+SUMIFS('nabati '!P:P,'nabati '!$S:$S,MTD!$A455)/60</f>
        <v>0</v>
      </c>
      <c r="H455" s="64">
        <f>+SUMIFS('nabati '!W:W,'nabati '!$Z:$Z,MTD!$A455)/6</f>
        <v>0</v>
      </c>
      <c r="I455" s="64">
        <f>+SUMIFS('nabati '!AD:AD,'nabati '!$AG:$AG,MTD!$A455)/60</f>
        <v>0</v>
      </c>
      <c r="J455" s="64">
        <f>+SUMIFS('nabati '!AK:AK,'nabati '!$AN:$AN,MTD!$A455)/60</f>
        <v>0</v>
      </c>
      <c r="K455" s="64">
        <f>+SUMIFS('nabati '!AR:AR,'nabati '!$AU:$AU,MTD!$A455)/60</f>
        <v>0</v>
      </c>
      <c r="L455" s="64">
        <f>+SUMIFS('nabati '!AY:AY,'nabati '!$BB:$BB,MTD!$A455)/20</f>
        <v>0</v>
      </c>
      <c r="M455" s="172">
        <f>+SUMIFS('nabati '!$BF:$BF,'nabati '!BI:BI,MTD!$A455)/6</f>
        <v>0</v>
      </c>
      <c r="N455" s="133">
        <f>+SUMIFS('nabati '!$BM:$BM,'nabati '!BP:BP,MTD!$A455)/6</f>
        <v>0</v>
      </c>
      <c r="O455" s="173">
        <f t="shared" ref="O455:O461" si="54">+SUMPRODUCT($E$1:$N$1,E455:N455)</f>
        <v>0</v>
      </c>
      <c r="P455" s="84"/>
      <c r="Q455" s="177"/>
      <c r="R455" s="73"/>
      <c r="U455" s="524"/>
    </row>
    <row r="456" spans="1:21" s="70" customFormat="1" hidden="1" outlineLevel="1">
      <c r="A456" s="108">
        <v>12701</v>
      </c>
      <c r="B456" s="108"/>
      <c r="C456" s="162" t="s">
        <v>589</v>
      </c>
      <c r="D456" s="162" t="s">
        <v>678</v>
      </c>
      <c r="E456" s="64">
        <f>+SUMIFS('nabati '!B:B,'nabati '!$E:$E,MTD!$A456)/6</f>
        <v>0</v>
      </c>
      <c r="F456" s="64">
        <f>+SUMIFS('nabati '!I:I,'nabati '!$L:$L,MTD!$A456)/6</f>
        <v>0</v>
      </c>
      <c r="G456" s="64">
        <f>+SUMIFS('nabati '!P:P,'nabati '!$S:$S,MTD!$A456)/60</f>
        <v>0</v>
      </c>
      <c r="H456" s="64">
        <f>+SUMIFS('nabati '!W:W,'nabati '!$Z:$Z,MTD!$A456)/6</f>
        <v>0</v>
      </c>
      <c r="I456" s="64">
        <f>+SUMIFS('nabati '!AD:AD,'nabati '!$AG:$AG,MTD!$A456)/60</f>
        <v>0</v>
      </c>
      <c r="J456" s="64">
        <f>+SUMIFS('nabati '!AK:AK,'nabati '!$AN:$AN,MTD!$A456)/60</f>
        <v>0</v>
      </c>
      <c r="K456" s="64">
        <f>+SUMIFS('nabati '!AR:AR,'nabati '!$AU:$AU,MTD!$A456)/60</f>
        <v>0</v>
      </c>
      <c r="L456" s="64">
        <f>+SUMIFS('nabati '!AY:AY,'nabati '!$BB:$BB,MTD!$A456)/20</f>
        <v>0</v>
      </c>
      <c r="M456" s="172">
        <f>+SUMIFS('nabati '!$BF:$BF,'nabati '!BI:BI,MTD!$A456)/6</f>
        <v>0</v>
      </c>
      <c r="N456" s="133">
        <f>+SUMIFS('nabati '!$BM:$BM,'nabati '!BP:BP,MTD!$A456)/6</f>
        <v>0</v>
      </c>
      <c r="O456" s="173">
        <f t="shared" si="54"/>
        <v>0</v>
      </c>
      <c r="P456" s="84"/>
      <c r="Q456" s="177"/>
      <c r="R456" s="73"/>
      <c r="U456" s="524"/>
    </row>
    <row r="457" spans="1:21" s="70" customFormat="1" hidden="1" outlineLevel="1">
      <c r="A457" s="108">
        <v>1311</v>
      </c>
      <c r="B457" s="108" t="s">
        <v>53</v>
      </c>
      <c r="C457" s="65" t="s">
        <v>590</v>
      </c>
      <c r="D457" s="162" t="s">
        <v>678</v>
      </c>
      <c r="E457" s="64">
        <f>+SUMIFS('nabati '!B:B,'nabati '!$E:$E,MTD!$A457)/6</f>
        <v>0</v>
      </c>
      <c r="F457" s="64">
        <f>+SUMIFS('nabati '!I:I,'nabati '!$L:$L,MTD!$A457)/6</f>
        <v>0</v>
      </c>
      <c r="G457" s="64">
        <f>+SUMIFS('nabati '!P:P,'nabati '!$S:$S,MTD!$A457)/60</f>
        <v>0</v>
      </c>
      <c r="H457" s="64">
        <f>+SUMIFS('nabati '!W:W,'nabati '!$Z:$Z,MTD!$A457)/6</f>
        <v>0</v>
      </c>
      <c r="I457" s="64">
        <f>+SUMIFS('nabati '!AD:AD,'nabati '!$AG:$AG,MTD!$A457)/60</f>
        <v>0</v>
      </c>
      <c r="J457" s="64">
        <f>+SUMIFS('nabati '!AK:AK,'nabati '!$AN:$AN,MTD!$A457)/60</f>
        <v>0</v>
      </c>
      <c r="K457" s="64">
        <f>+SUMIFS('nabati '!AR:AR,'nabati '!$AU:$AU,MTD!$A457)/60</f>
        <v>0</v>
      </c>
      <c r="L457" s="64">
        <f>+SUMIFS('nabati '!AY:AY,'nabati '!$BB:$BB,MTD!$A457)/20</f>
        <v>0</v>
      </c>
      <c r="M457" s="172">
        <f>+SUMIFS('nabati '!$BF:$BF,'nabati '!BI:BI,MTD!$A457)/6</f>
        <v>0</v>
      </c>
      <c r="N457" s="133">
        <f>+SUMIFS('nabati '!$BM:$BM,'nabati '!BP:BP,MTD!$A457)/6</f>
        <v>0</v>
      </c>
      <c r="O457" s="173">
        <f t="shared" si="54"/>
        <v>0</v>
      </c>
      <c r="P457" s="84"/>
      <c r="Q457" s="177"/>
      <c r="R457" s="73"/>
      <c r="U457" s="524"/>
    </row>
    <row r="458" spans="1:21" s="70" customFormat="1" hidden="1" outlineLevel="1">
      <c r="A458" s="108">
        <v>1312</v>
      </c>
      <c r="B458" s="108" t="s">
        <v>53</v>
      </c>
      <c r="C458" s="65" t="s">
        <v>591</v>
      </c>
      <c r="D458" s="162" t="s">
        <v>678</v>
      </c>
      <c r="E458" s="64">
        <f>+SUMIFS('nabati '!B:B,'nabati '!$E:$E,MTD!$A458)/6</f>
        <v>0</v>
      </c>
      <c r="F458" s="64">
        <f>+SUMIFS('nabati '!I:I,'nabati '!$L:$L,MTD!$A458)/6</f>
        <v>0</v>
      </c>
      <c r="G458" s="64">
        <f>+SUMIFS('nabati '!P:P,'nabati '!$S:$S,MTD!$A458)/60</f>
        <v>0</v>
      </c>
      <c r="H458" s="64">
        <f>+SUMIFS('nabati '!W:W,'nabati '!$Z:$Z,MTD!$A458)/6</f>
        <v>0</v>
      </c>
      <c r="I458" s="64">
        <f>+SUMIFS('nabati '!AD:AD,'nabati '!$AG:$AG,MTD!$A458)/60</f>
        <v>0</v>
      </c>
      <c r="J458" s="64">
        <f>+SUMIFS('nabati '!AK:AK,'nabati '!$AN:$AN,MTD!$A458)/60</f>
        <v>0</v>
      </c>
      <c r="K458" s="64">
        <f>+SUMIFS('nabati '!AR:AR,'nabati '!$AU:$AU,MTD!$A458)/60</f>
        <v>0</v>
      </c>
      <c r="L458" s="64">
        <f>+SUMIFS('nabati '!AY:AY,'nabati '!$BB:$BB,MTD!$A458)/20</f>
        <v>0</v>
      </c>
      <c r="M458" s="172">
        <f>+SUMIFS('nabati '!$BF:$BF,'nabati '!BI:BI,MTD!$A458)/6</f>
        <v>0</v>
      </c>
      <c r="N458" s="133">
        <f>+SUMIFS('nabati '!$BM:$BM,'nabati '!BP:BP,MTD!$A458)/6</f>
        <v>0</v>
      </c>
      <c r="O458" s="173">
        <f t="shared" si="54"/>
        <v>0</v>
      </c>
      <c r="P458" s="84"/>
      <c r="Q458" s="177"/>
      <c r="R458" s="73"/>
      <c r="U458" s="524"/>
    </row>
    <row r="459" spans="1:21" s="70" customFormat="1" hidden="1" outlineLevel="1">
      <c r="A459" s="108">
        <v>1313</v>
      </c>
      <c r="B459" s="108" t="s">
        <v>53</v>
      </c>
      <c r="C459" s="65" t="s">
        <v>592</v>
      </c>
      <c r="D459" s="162" t="s">
        <v>678</v>
      </c>
      <c r="E459" s="64">
        <f>+SUMIFS('nabati '!B:B,'nabati '!$E:$E,MTD!$A459)/6</f>
        <v>0</v>
      </c>
      <c r="F459" s="64">
        <f>+SUMIFS('nabati '!I:I,'nabati '!$L:$L,MTD!$A459)/6</f>
        <v>0</v>
      </c>
      <c r="G459" s="64">
        <f>+SUMIFS('nabati '!P:P,'nabati '!$S:$S,MTD!$A459)/60</f>
        <v>0</v>
      </c>
      <c r="H459" s="64">
        <f>+SUMIFS('nabati '!W:W,'nabati '!$Z:$Z,MTD!$A459)/6</f>
        <v>0</v>
      </c>
      <c r="I459" s="64">
        <f>+SUMIFS('nabati '!AD:AD,'nabati '!$AG:$AG,MTD!$A459)/60</f>
        <v>0</v>
      </c>
      <c r="J459" s="64">
        <f>+SUMIFS('nabati '!AK:AK,'nabati '!$AN:$AN,MTD!$A459)/60</f>
        <v>0</v>
      </c>
      <c r="K459" s="64">
        <f>+SUMIFS('nabati '!AR:AR,'nabati '!$AU:$AU,MTD!$A459)/60</f>
        <v>0</v>
      </c>
      <c r="L459" s="64">
        <f>+SUMIFS('nabati '!AY:AY,'nabati '!$BB:$BB,MTD!$A459)/20</f>
        <v>0</v>
      </c>
      <c r="M459" s="172">
        <f>+SUMIFS('nabati '!$BF:$BF,'nabati '!BI:BI,MTD!$A459)/6</f>
        <v>0</v>
      </c>
      <c r="N459" s="133">
        <f>+SUMIFS('nabati '!$BM:$BM,'nabati '!BP:BP,MTD!$A459)/6</f>
        <v>0</v>
      </c>
      <c r="O459" s="173">
        <f t="shared" si="54"/>
        <v>0</v>
      </c>
      <c r="P459" s="84"/>
      <c r="Q459" s="177"/>
      <c r="R459" s="73"/>
      <c r="U459" s="524"/>
    </row>
    <row r="460" spans="1:21" s="70" customFormat="1" collapsed="1">
      <c r="A460" s="108">
        <v>1314</v>
      </c>
      <c r="B460" s="108" t="s">
        <v>53</v>
      </c>
      <c r="C460" s="65" t="s">
        <v>593</v>
      </c>
      <c r="D460" s="162" t="s">
        <v>678</v>
      </c>
      <c r="E460" s="64">
        <f>+SUMIFS('nabati '!B:B,'nabati '!$E:$E,MTD!$A460)/6</f>
        <v>0</v>
      </c>
      <c r="F460" s="64">
        <f>+SUMIFS('nabati '!I:I,'nabati '!$L:$L,MTD!$A460)/6</f>
        <v>0</v>
      </c>
      <c r="G460" s="64">
        <f>+SUMIFS('nabati '!P:P,'nabati '!$S:$S,MTD!$A460)/60</f>
        <v>0</v>
      </c>
      <c r="H460" s="64">
        <f>+SUMIFS('nabati '!W:W,'nabati '!$Z:$Z,MTD!$A460)/6</f>
        <v>0</v>
      </c>
      <c r="I460" s="64">
        <f>+SUMIFS('nabati '!AD:AD,'nabati '!$AG:$AG,MTD!$A460)/60</f>
        <v>0</v>
      </c>
      <c r="J460" s="64">
        <f>+SUMIFS('nabati '!AK:AK,'nabati '!$AN:$AN,MTD!$A460)/60</f>
        <v>0</v>
      </c>
      <c r="K460" s="64">
        <f>+SUMIFS('nabati '!AR:AR,'nabati '!$AU:$AU,MTD!$A460)/60</f>
        <v>0</v>
      </c>
      <c r="L460" s="64">
        <f>+SUMIFS('nabati '!AY:AY,'nabati '!$BB:$BB,MTD!$A460)/20</f>
        <v>0</v>
      </c>
      <c r="M460" s="172">
        <f>+SUMIFS('nabati '!$BF:$BF,'nabati '!BI:BI,MTD!$A460)/6</f>
        <v>0</v>
      </c>
      <c r="N460" s="133">
        <f>+SUMIFS('nabati '!$BM:$BM,'nabati '!BP:BP,MTD!$A460)/6</f>
        <v>0</v>
      </c>
      <c r="O460" s="173">
        <f t="shared" si="54"/>
        <v>0</v>
      </c>
      <c r="P460" s="84"/>
      <c r="Q460" s="177"/>
      <c r="R460" s="73"/>
      <c r="U460" s="524"/>
    </row>
    <row r="461" spans="1:21" s="72" customFormat="1">
      <c r="A461" s="157"/>
      <c r="B461" s="158"/>
      <c r="C461" s="159"/>
      <c r="D461" s="160" t="s">
        <v>594</v>
      </c>
      <c r="E461" s="192">
        <f t="shared" ref="E461:N461" si="55">+SUM(E462:E533)</f>
        <v>147</v>
      </c>
      <c r="F461" s="192">
        <f t="shared" si="55"/>
        <v>259</v>
      </c>
      <c r="G461" s="192">
        <f t="shared" si="55"/>
        <v>36</v>
      </c>
      <c r="H461" s="192">
        <f t="shared" si="55"/>
        <v>47</v>
      </c>
      <c r="I461" s="192">
        <f t="shared" si="55"/>
        <v>2</v>
      </c>
      <c r="J461" s="192">
        <f t="shared" si="55"/>
        <v>0</v>
      </c>
      <c r="K461" s="192">
        <f t="shared" si="55"/>
        <v>0</v>
      </c>
      <c r="L461" s="192">
        <f t="shared" si="55"/>
        <v>19</v>
      </c>
      <c r="M461" s="192">
        <f t="shared" si="55"/>
        <v>0</v>
      </c>
      <c r="N461" s="200">
        <f t="shared" si="55"/>
        <v>0</v>
      </c>
      <c r="O461" s="209">
        <f t="shared" si="54"/>
        <v>98116.46</v>
      </c>
      <c r="P461" s="121">
        <v>204196</v>
      </c>
      <c r="Q461" s="180">
        <f>O461/P461</f>
        <v>0.48050138102607304</v>
      </c>
      <c r="R461" s="179">
        <f>O461-P461</f>
        <v>-106079.54</v>
      </c>
      <c r="S461" s="121">
        <v>204196</v>
      </c>
      <c r="U461" s="521">
        <f>P461/$U$2</f>
        <v>7853.6923076923076</v>
      </c>
    </row>
    <row r="462" spans="1:21" s="70" customFormat="1">
      <c r="A462" s="108">
        <v>112</v>
      </c>
      <c r="B462" s="108" t="s">
        <v>31</v>
      </c>
      <c r="C462" s="65" t="s">
        <v>595</v>
      </c>
      <c r="D462" s="162" t="s">
        <v>596</v>
      </c>
      <c r="E462" s="64">
        <f>+SUMIFS('nabati '!B:B,'nabati '!$E:$E,MTD!$A462)/6</f>
        <v>10</v>
      </c>
      <c r="F462" s="64">
        <f>+SUMIFS('nabati '!I:I,'nabati '!$L:$L,MTD!$A462)/6</f>
        <v>30</v>
      </c>
      <c r="G462" s="64">
        <f>+SUMIFS('nabati '!P:P,'nabati '!$S:$S,MTD!$A462)/60</f>
        <v>0</v>
      </c>
      <c r="H462" s="64">
        <f>+SUMIFS('nabati '!W:W,'nabati '!$Z:$Z,MTD!$A462)/6</f>
        <v>14</v>
      </c>
      <c r="I462" s="64">
        <f>+SUMIFS('nabati '!AD:AD,'nabati '!$AG:$AG,MTD!$A462)/60</f>
        <v>0</v>
      </c>
      <c r="J462" s="64">
        <f>+SUMIFS('nabati '!AK:AK,'nabati '!$AN:$AN,MTD!$A462)/60</f>
        <v>0</v>
      </c>
      <c r="K462" s="64">
        <f>+SUMIFS('nabati '!AR:AR,'nabati '!$AU:$AU,MTD!$A462)/60</f>
        <v>0</v>
      </c>
      <c r="L462" s="64">
        <f>+SUMIFS('nabati '!AY:AY,'nabati '!$BB:$BB,MTD!$A462)/20</f>
        <v>3</v>
      </c>
      <c r="M462" s="172">
        <f>+SUMIFS('nabati '!$BF:$BF,'nabati '!BI:BI,MTD!$A462)/6</f>
        <v>0</v>
      </c>
      <c r="N462" s="133">
        <f>+SUMIFS('nabati '!$BM:$BM,'nabati '!BP:BP,MTD!$A462)/6</f>
        <v>0</v>
      </c>
      <c r="O462" s="202">
        <f t="shared" ref="O462:O484" si="56">+SUMPRODUCT($E$1:$N$1,E462:N462)</f>
        <v>11245.800000000001</v>
      </c>
      <c r="P462" s="84"/>
      <c r="Q462" s="85"/>
      <c r="R462" s="73"/>
      <c r="S462" s="178">
        <f>SUM(O462:O484)</f>
        <v>83609.239999999976</v>
      </c>
      <c r="T462" s="178">
        <f>SUM(O485:O533)</f>
        <v>14507.219999999996</v>
      </c>
      <c r="U462" s="524"/>
    </row>
    <row r="463" spans="1:21" s="70" customFormat="1" outlineLevel="1">
      <c r="A463" s="108">
        <v>128</v>
      </c>
      <c r="B463" s="108" t="s">
        <v>31</v>
      </c>
      <c r="C463" s="65" t="s">
        <v>597</v>
      </c>
      <c r="D463" s="162" t="s">
        <v>596</v>
      </c>
      <c r="E463" s="64">
        <f>+SUMIFS('nabati '!B:B,'nabati '!$E:$E,MTD!$A463)/6</f>
        <v>10</v>
      </c>
      <c r="F463" s="64">
        <f>+SUMIFS('nabati '!I:I,'nabati '!$L:$L,MTD!$A463)/6</f>
        <v>8</v>
      </c>
      <c r="G463" s="64">
        <f>+SUMIFS('nabati '!P:P,'nabati '!$S:$S,MTD!$A463)/60</f>
        <v>0</v>
      </c>
      <c r="H463" s="64">
        <f>+SUMIFS('nabati '!W:W,'nabati '!$Z:$Z,MTD!$A463)/6</f>
        <v>0</v>
      </c>
      <c r="I463" s="64">
        <f>+SUMIFS('nabati '!AD:AD,'nabati '!$AG:$AG,MTD!$A463)/60</f>
        <v>0</v>
      </c>
      <c r="J463" s="64">
        <f>+SUMIFS('nabati '!AK:AK,'nabati '!$AN:$AN,MTD!$A463)/60</f>
        <v>0</v>
      </c>
      <c r="K463" s="64">
        <f>+SUMIFS('nabati '!AR:AR,'nabati '!$AU:$AU,MTD!$A463)/60</f>
        <v>0</v>
      </c>
      <c r="L463" s="64">
        <f>+SUMIFS('nabati '!AY:AY,'nabati '!$BB:$BB,MTD!$A463)/20</f>
        <v>0</v>
      </c>
      <c r="M463" s="172">
        <f>+SUMIFS('nabati '!$BF:$BF,'nabati '!BI:BI,MTD!$A463)/6</f>
        <v>0</v>
      </c>
      <c r="N463" s="133">
        <f>+SUMIFS('nabati '!$BM:$BM,'nabati '!BP:BP,MTD!$A463)/6</f>
        <v>0</v>
      </c>
      <c r="O463" s="202">
        <f t="shared" si="56"/>
        <v>2785.92</v>
      </c>
      <c r="P463" s="84"/>
      <c r="Q463" s="85"/>
      <c r="R463" s="73"/>
      <c r="U463" s="524"/>
    </row>
    <row r="464" spans="1:21" s="70" customFormat="1" outlineLevel="1">
      <c r="A464" s="108">
        <v>132</v>
      </c>
      <c r="B464" s="108" t="s">
        <v>31</v>
      </c>
      <c r="C464" s="65" t="s">
        <v>598</v>
      </c>
      <c r="D464" s="162" t="s">
        <v>596</v>
      </c>
      <c r="E464" s="64">
        <f>+SUMIFS('nabati '!B:B,'nabati '!$E:$E,MTD!$A464)/6</f>
        <v>0</v>
      </c>
      <c r="F464" s="64">
        <f>+SUMIFS('nabati '!I:I,'nabati '!$L:$L,MTD!$A464)/6</f>
        <v>20</v>
      </c>
      <c r="G464" s="64">
        <f>+SUMIFS('nabati '!P:P,'nabati '!$S:$S,MTD!$A464)/60</f>
        <v>3</v>
      </c>
      <c r="H464" s="64">
        <f>+SUMIFS('nabati '!W:W,'nabati '!$Z:$Z,MTD!$A464)/6</f>
        <v>0</v>
      </c>
      <c r="I464" s="64">
        <f>+SUMIFS('nabati '!AD:AD,'nabati '!$AG:$AG,MTD!$A464)/60</f>
        <v>0</v>
      </c>
      <c r="J464" s="64">
        <f>+SUMIFS('nabati '!AK:AK,'nabati '!$AN:$AN,MTD!$A464)/60</f>
        <v>0</v>
      </c>
      <c r="K464" s="64">
        <f>+SUMIFS('nabati '!AR:AR,'nabati '!$AU:$AU,MTD!$A464)/60</f>
        <v>0</v>
      </c>
      <c r="L464" s="64">
        <f>+SUMIFS('nabati '!AY:AY,'nabati '!$BB:$BB,MTD!$A464)/20</f>
        <v>0</v>
      </c>
      <c r="M464" s="172">
        <f>+SUMIFS('nabati '!$BF:$BF,'nabati '!BI:BI,MTD!$A464)/6</f>
        <v>0</v>
      </c>
      <c r="N464" s="133">
        <f>+SUMIFS('nabati '!$BM:$BM,'nabati '!BP:BP,MTD!$A464)/6</f>
        <v>0</v>
      </c>
      <c r="O464" s="202">
        <f t="shared" si="56"/>
        <v>4804.8</v>
      </c>
      <c r="P464" s="84"/>
      <c r="Q464" s="85"/>
      <c r="R464" s="73"/>
      <c r="U464" s="524"/>
    </row>
    <row r="465" spans="1:21" s="70" customFormat="1" outlineLevel="1">
      <c r="A465" s="108">
        <v>137</v>
      </c>
      <c r="B465" s="108" t="s">
        <v>31</v>
      </c>
      <c r="C465" s="65" t="s">
        <v>599</v>
      </c>
      <c r="D465" s="162" t="s">
        <v>596</v>
      </c>
      <c r="E465" s="64">
        <f>+SUMIFS('nabati '!B:B,'nabati '!$E:$E,MTD!$A465)/6</f>
        <v>15</v>
      </c>
      <c r="F465" s="64">
        <f>+SUMIFS('nabati '!I:I,'nabati '!$L:$L,MTD!$A465)/6</f>
        <v>30</v>
      </c>
      <c r="G465" s="64">
        <f>+SUMIFS('nabati '!P:P,'nabati '!$S:$S,MTD!$A465)/60</f>
        <v>2</v>
      </c>
      <c r="H465" s="64">
        <f>+SUMIFS('nabati '!W:W,'nabati '!$Z:$Z,MTD!$A465)/6</f>
        <v>3</v>
      </c>
      <c r="I465" s="64">
        <f>+SUMIFS('nabati '!AD:AD,'nabati '!$AG:$AG,MTD!$A465)/60</f>
        <v>0</v>
      </c>
      <c r="J465" s="64">
        <f>+SUMIFS('nabati '!AK:AK,'nabati '!$AN:$AN,MTD!$A465)/60</f>
        <v>0</v>
      </c>
      <c r="K465" s="64">
        <f>+SUMIFS('nabati '!AR:AR,'nabati '!$AU:$AU,MTD!$A465)/60</f>
        <v>0</v>
      </c>
      <c r="L465" s="64">
        <f>+SUMIFS('nabati '!AY:AY,'nabati '!$BB:$BB,MTD!$A465)/20</f>
        <v>5</v>
      </c>
      <c r="M465" s="172">
        <f>+SUMIFS('nabati '!$BF:$BF,'nabati '!BI:BI,MTD!$A465)/6</f>
        <v>0</v>
      </c>
      <c r="N465" s="133">
        <f>+SUMIFS('nabati '!$BM:$BM,'nabati '!BP:BP,MTD!$A465)/6</f>
        <v>0</v>
      </c>
      <c r="O465" s="202">
        <f t="shared" si="56"/>
        <v>10815.400000000001</v>
      </c>
      <c r="P465" s="84"/>
      <c r="Q465" s="85"/>
      <c r="R465" s="73"/>
      <c r="U465" s="524"/>
    </row>
    <row r="466" spans="1:21" s="70" customFormat="1" outlineLevel="1">
      <c r="A466" s="108">
        <v>145</v>
      </c>
      <c r="B466" s="108" t="s">
        <v>31</v>
      </c>
      <c r="C466" s="65" t="s">
        <v>702</v>
      </c>
      <c r="D466" s="162" t="s">
        <v>596</v>
      </c>
      <c r="E466" s="64">
        <f>+SUMIFS('nabati '!B:B,'nabati '!$E:$E,MTD!$A466)/6</f>
        <v>10</v>
      </c>
      <c r="F466" s="64">
        <f>+SUMIFS('nabati '!I:I,'nabati '!$L:$L,MTD!$A466)/6</f>
        <v>13</v>
      </c>
      <c r="G466" s="64">
        <f>+SUMIFS('nabati '!P:P,'nabati '!$S:$S,MTD!$A466)/60</f>
        <v>0</v>
      </c>
      <c r="H466" s="64">
        <f>+SUMIFS('nabati '!W:W,'nabati '!$Z:$Z,MTD!$A466)/6</f>
        <v>0</v>
      </c>
      <c r="I466" s="64">
        <f>+SUMIFS('nabati '!AD:AD,'nabati '!$AG:$AG,MTD!$A466)/60</f>
        <v>0</v>
      </c>
      <c r="J466" s="64">
        <f>+SUMIFS('nabati '!AK:AK,'nabati '!$AN:$AN,MTD!$A466)/60</f>
        <v>0</v>
      </c>
      <c r="K466" s="64">
        <f>+SUMIFS('nabati '!AR:AR,'nabati '!$AU:$AU,MTD!$A466)/60</f>
        <v>0</v>
      </c>
      <c r="L466" s="64">
        <f>+SUMIFS('nabati '!AY:AY,'nabati '!$BB:$BB,MTD!$A466)/20</f>
        <v>0</v>
      </c>
      <c r="M466" s="172">
        <f>+SUMIFS('nabati '!$BF:$BF,'nabati '!BI:BI,MTD!$A466)/6</f>
        <v>0</v>
      </c>
      <c r="N466" s="133">
        <f>+SUMIFS('nabati '!$BM:$BM,'nabati '!BP:BP,MTD!$A466)/6</f>
        <v>0</v>
      </c>
      <c r="O466" s="202">
        <f t="shared" si="56"/>
        <v>3739.62</v>
      </c>
      <c r="P466" s="84"/>
      <c r="Q466" s="85"/>
      <c r="R466" s="73"/>
      <c r="U466" s="524"/>
    </row>
    <row r="467" spans="1:21" s="70" customFormat="1" outlineLevel="1">
      <c r="A467" s="108">
        <v>150</v>
      </c>
      <c r="B467" s="108" t="s">
        <v>31</v>
      </c>
      <c r="C467" s="65" t="s">
        <v>601</v>
      </c>
      <c r="D467" s="162" t="s">
        <v>596</v>
      </c>
      <c r="E467" s="64">
        <f>+SUMIFS('nabati '!B:B,'nabati '!$E:$E,MTD!$A467)/6</f>
        <v>3</v>
      </c>
      <c r="F467" s="64">
        <f>+SUMIFS('nabati '!I:I,'nabati '!$L:$L,MTD!$A467)/6</f>
        <v>3</v>
      </c>
      <c r="G467" s="64">
        <f>+SUMIFS('nabati '!P:P,'nabati '!$S:$S,MTD!$A467)/60</f>
        <v>1</v>
      </c>
      <c r="H467" s="64">
        <f>+SUMIFS('nabati '!W:W,'nabati '!$Z:$Z,MTD!$A467)/6</f>
        <v>2</v>
      </c>
      <c r="I467" s="64">
        <f>+SUMIFS('nabati '!AD:AD,'nabati '!$AG:$AG,MTD!$A467)/60</f>
        <v>0</v>
      </c>
      <c r="J467" s="64">
        <f>+SUMIFS('nabati '!AK:AK,'nabati '!$AN:$AN,MTD!$A467)/60</f>
        <v>0</v>
      </c>
      <c r="K467" s="64">
        <f>+SUMIFS('nabati '!AR:AR,'nabati '!$AU:$AU,MTD!$A467)/60</f>
        <v>0</v>
      </c>
      <c r="L467" s="64">
        <f>+SUMIFS('nabati '!AY:AY,'nabati '!$BB:$BB,MTD!$A467)/20</f>
        <v>3</v>
      </c>
      <c r="M467" s="172">
        <f>+SUMIFS('nabati '!$BF:$BF,'nabati '!BI:BI,MTD!$A467)/6</f>
        <v>0</v>
      </c>
      <c r="N467" s="133">
        <f>+SUMIFS('nabati '!$BM:$BM,'nabati '!BP:BP,MTD!$A467)/6</f>
        <v>0</v>
      </c>
      <c r="O467" s="202">
        <f t="shared" si="56"/>
        <v>2851.02</v>
      </c>
      <c r="P467" s="84"/>
      <c r="Q467" s="85"/>
      <c r="R467" s="73"/>
      <c r="U467" s="524"/>
    </row>
    <row r="468" spans="1:21" s="70" customFormat="1" outlineLevel="1">
      <c r="A468" s="108">
        <v>164</v>
      </c>
      <c r="B468" s="108" t="s">
        <v>31</v>
      </c>
      <c r="C468" s="65" t="s">
        <v>602</v>
      </c>
      <c r="D468" s="162" t="s">
        <v>596</v>
      </c>
      <c r="E468" s="64">
        <f>+SUMIFS('nabati '!B:B,'nabati '!$E:$E,MTD!$A468)/6</f>
        <v>1</v>
      </c>
      <c r="F468" s="64">
        <f>+SUMIFS('nabati '!I:I,'nabati '!$L:$L,MTD!$A468)/6</f>
        <v>4</v>
      </c>
      <c r="G468" s="64">
        <f>+SUMIFS('nabati '!P:P,'nabati '!$S:$S,MTD!$A468)/60</f>
        <v>1</v>
      </c>
      <c r="H468" s="64">
        <f>+SUMIFS('nabati '!W:W,'nabati '!$Z:$Z,MTD!$A468)/6</f>
        <v>0</v>
      </c>
      <c r="I468" s="64">
        <f>+SUMIFS('nabati '!AD:AD,'nabati '!$AG:$AG,MTD!$A468)/60</f>
        <v>2</v>
      </c>
      <c r="J468" s="64">
        <f>+SUMIFS('nabati '!AK:AK,'nabati '!$AN:$AN,MTD!$A468)/60</f>
        <v>0</v>
      </c>
      <c r="K468" s="64">
        <f>+SUMIFS('nabati '!AR:AR,'nabati '!$AU:$AU,MTD!$A468)/60</f>
        <v>0</v>
      </c>
      <c r="L468" s="64">
        <f>+SUMIFS('nabati '!AY:AY,'nabati '!$BB:$BB,MTD!$A468)/20</f>
        <v>0</v>
      </c>
      <c r="M468" s="172">
        <f>+SUMIFS('nabati '!$BF:$BF,'nabati '!BI:BI,MTD!$A468)/6</f>
        <v>0</v>
      </c>
      <c r="N468" s="133">
        <f>+SUMIFS('nabati '!$BM:$BM,'nabati '!BP:BP,MTD!$A468)/6</f>
        <v>0</v>
      </c>
      <c r="O468" s="202">
        <f t="shared" si="56"/>
        <v>1878.96</v>
      </c>
      <c r="P468" s="84"/>
      <c r="Q468" s="85"/>
      <c r="R468" s="73"/>
      <c r="U468" s="524"/>
    </row>
    <row r="469" spans="1:21" s="70" customFormat="1" outlineLevel="1">
      <c r="A469" s="108">
        <v>167</v>
      </c>
      <c r="B469" s="108" t="s">
        <v>31</v>
      </c>
      <c r="C469" s="65" t="s">
        <v>603</v>
      </c>
      <c r="D469" s="162" t="s">
        <v>596</v>
      </c>
      <c r="E469" s="64">
        <f>+SUMIFS('nabati '!B:B,'nabati '!$E:$E,MTD!$A469)/6</f>
        <v>10</v>
      </c>
      <c r="F469" s="64">
        <f>+SUMIFS('nabati '!I:I,'nabati '!$L:$L,MTD!$A469)/6</f>
        <v>8</v>
      </c>
      <c r="G469" s="64">
        <f>+SUMIFS('nabati '!P:P,'nabati '!$S:$S,MTD!$A469)/60</f>
        <v>0</v>
      </c>
      <c r="H469" s="64">
        <f>+SUMIFS('nabati '!W:W,'nabati '!$Z:$Z,MTD!$A469)/6</f>
        <v>2</v>
      </c>
      <c r="I469" s="64">
        <f>+SUMIFS('nabati '!AD:AD,'nabati '!$AG:$AG,MTD!$A469)/60</f>
        <v>0</v>
      </c>
      <c r="J469" s="64">
        <f>+SUMIFS('nabati '!AK:AK,'nabati '!$AN:$AN,MTD!$A469)/60</f>
        <v>0</v>
      </c>
      <c r="K469" s="64">
        <f>+SUMIFS('nabati '!AR:AR,'nabati '!$AU:$AU,MTD!$A469)/60</f>
        <v>0</v>
      </c>
      <c r="L469" s="64">
        <f>+SUMIFS('nabati '!AY:AY,'nabati '!$BB:$BB,MTD!$A469)/20</f>
        <v>1</v>
      </c>
      <c r="M469" s="172">
        <f>+SUMIFS('nabati '!$BF:$BF,'nabati '!BI:BI,MTD!$A469)/6</f>
        <v>0</v>
      </c>
      <c r="N469" s="133">
        <f>+SUMIFS('nabati '!$BM:$BM,'nabati '!BP:BP,MTD!$A469)/6</f>
        <v>0</v>
      </c>
      <c r="O469" s="202">
        <f t="shared" si="56"/>
        <v>3608.7200000000003</v>
      </c>
      <c r="P469" s="84"/>
      <c r="Q469" s="85"/>
      <c r="R469" s="73"/>
      <c r="U469" s="524"/>
    </row>
    <row r="470" spans="1:21" s="70" customFormat="1" outlineLevel="1">
      <c r="A470" s="108">
        <v>179</v>
      </c>
      <c r="B470" s="108" t="s">
        <v>31</v>
      </c>
      <c r="C470" s="65" t="s">
        <v>604</v>
      </c>
      <c r="D470" s="162" t="s">
        <v>596</v>
      </c>
      <c r="E470" s="64">
        <f>+SUMIFS('nabati '!B:B,'nabati '!$E:$E,MTD!$A470)/6</f>
        <v>5</v>
      </c>
      <c r="F470" s="64">
        <f>+SUMIFS('nabati '!I:I,'nabati '!$L:$L,MTD!$A470)/6</f>
        <v>10</v>
      </c>
      <c r="G470" s="64">
        <f>+SUMIFS('nabati '!P:P,'nabati '!$S:$S,MTD!$A470)/60</f>
        <v>0</v>
      </c>
      <c r="H470" s="64">
        <f>+SUMIFS('nabati '!W:W,'nabati '!$Z:$Z,MTD!$A470)/6</f>
        <v>2</v>
      </c>
      <c r="I470" s="64">
        <f>+SUMIFS('nabati '!AD:AD,'nabati '!$AG:$AG,MTD!$A470)/60</f>
        <v>0</v>
      </c>
      <c r="J470" s="64">
        <f>+SUMIFS('nabati '!AK:AK,'nabati '!$AN:$AN,MTD!$A470)/60</f>
        <v>0</v>
      </c>
      <c r="K470" s="64">
        <f>+SUMIFS('nabati '!AR:AR,'nabati '!$AU:$AU,MTD!$A470)/60</f>
        <v>0</v>
      </c>
      <c r="L470" s="64">
        <f>+SUMIFS('nabati '!AY:AY,'nabati '!$BB:$BB,MTD!$A470)/20</f>
        <v>0</v>
      </c>
      <c r="M470" s="172">
        <f>+SUMIFS('nabati '!$BF:$BF,'nabati '!BI:BI,MTD!$A470)/6</f>
        <v>0</v>
      </c>
      <c r="N470" s="133">
        <f>+SUMIFS('nabati '!$BM:$BM,'nabati '!BP:BP,MTD!$A470)/6</f>
        <v>0</v>
      </c>
      <c r="O470" s="202">
        <f t="shared" si="56"/>
        <v>2986.2000000000003</v>
      </c>
      <c r="P470" s="84"/>
      <c r="Q470" s="85"/>
      <c r="R470" s="73"/>
      <c r="U470" s="524"/>
    </row>
    <row r="471" spans="1:21" s="70" customFormat="1" outlineLevel="1">
      <c r="A471" s="108">
        <v>183</v>
      </c>
      <c r="B471" s="108" t="s">
        <v>31</v>
      </c>
      <c r="C471" s="65" t="s">
        <v>605</v>
      </c>
      <c r="D471" s="162" t="s">
        <v>596</v>
      </c>
      <c r="E471" s="64">
        <f>+SUMIFS('nabati '!B:B,'nabati '!$E:$E,MTD!$A471)/6</f>
        <v>10</v>
      </c>
      <c r="F471" s="64">
        <f>+SUMIFS('nabati '!I:I,'nabati '!$L:$L,MTD!$A471)/6</f>
        <v>20</v>
      </c>
      <c r="G471" s="64">
        <f>+SUMIFS('nabati '!P:P,'nabati '!$S:$S,MTD!$A471)/60</f>
        <v>4</v>
      </c>
      <c r="H471" s="64">
        <f>+SUMIFS('nabati '!W:W,'nabati '!$Z:$Z,MTD!$A471)/6</f>
        <v>5</v>
      </c>
      <c r="I471" s="64">
        <f>+SUMIFS('nabati '!AD:AD,'nabati '!$AG:$AG,MTD!$A471)/60</f>
        <v>0</v>
      </c>
      <c r="J471" s="64">
        <f>+SUMIFS('nabati '!AK:AK,'nabati '!$AN:$AN,MTD!$A471)/60</f>
        <v>0</v>
      </c>
      <c r="K471" s="64">
        <f>+SUMIFS('nabati '!AR:AR,'nabati '!$AU:$AU,MTD!$A471)/60</f>
        <v>0</v>
      </c>
      <c r="L471" s="64">
        <f>+SUMIFS('nabati '!AY:AY,'nabati '!$BB:$BB,MTD!$A471)/20</f>
        <v>0</v>
      </c>
      <c r="M471" s="172">
        <f>+SUMIFS('nabati '!$BF:$BF,'nabati '!BI:BI,MTD!$A471)/6</f>
        <v>0</v>
      </c>
      <c r="N471" s="133">
        <f>+SUMIFS('nabati '!$BM:$BM,'nabati '!BP:BP,MTD!$A471)/6</f>
        <v>0</v>
      </c>
      <c r="O471" s="202">
        <f t="shared" si="56"/>
        <v>7516.8</v>
      </c>
      <c r="P471" s="84"/>
      <c r="Q471" s="85"/>
      <c r="R471" s="73"/>
      <c r="U471" s="524"/>
    </row>
    <row r="472" spans="1:21" s="70" customFormat="1" outlineLevel="1">
      <c r="A472" s="108">
        <v>185</v>
      </c>
      <c r="B472" s="108" t="s">
        <v>31</v>
      </c>
      <c r="C472" s="65" t="s">
        <v>606</v>
      </c>
      <c r="D472" s="162" t="s">
        <v>596</v>
      </c>
      <c r="E472" s="64">
        <f>+SUMIFS('nabati '!B:B,'nabati '!$E:$E,MTD!$A472)/6</f>
        <v>10</v>
      </c>
      <c r="F472" s="64">
        <f>+SUMIFS('nabati '!I:I,'nabati '!$L:$L,MTD!$A472)/6</f>
        <v>10</v>
      </c>
      <c r="G472" s="64">
        <f>+SUMIFS('nabati '!P:P,'nabati '!$S:$S,MTD!$A472)/60</f>
        <v>3</v>
      </c>
      <c r="H472" s="64">
        <f>+SUMIFS('nabati '!W:W,'nabati '!$Z:$Z,MTD!$A472)/6</f>
        <v>3</v>
      </c>
      <c r="I472" s="64">
        <f>+SUMIFS('nabati '!AD:AD,'nabati '!$AG:$AG,MTD!$A472)/60</f>
        <v>0</v>
      </c>
      <c r="J472" s="64">
        <f>+SUMIFS('nabati '!AK:AK,'nabati '!$AN:$AN,MTD!$A472)/60</f>
        <v>0</v>
      </c>
      <c r="K472" s="64">
        <f>+SUMIFS('nabati '!AR:AR,'nabati '!$AU:$AU,MTD!$A472)/60</f>
        <v>0</v>
      </c>
      <c r="L472" s="64">
        <f>+SUMIFS('nabati '!AY:AY,'nabati '!$BB:$BB,MTD!$A472)/20</f>
        <v>0</v>
      </c>
      <c r="M472" s="172">
        <f>+SUMIFS('nabati '!$BF:$BF,'nabati '!BI:BI,MTD!$A472)/6</f>
        <v>0</v>
      </c>
      <c r="N472" s="133">
        <f>+SUMIFS('nabati '!$BM:$BM,'nabati '!BP:BP,MTD!$A472)/6</f>
        <v>0</v>
      </c>
      <c r="O472" s="202">
        <f t="shared" si="56"/>
        <v>4830.5999999999995</v>
      </c>
      <c r="P472" s="84"/>
      <c r="Q472" s="85"/>
      <c r="R472" s="73"/>
      <c r="U472" s="524"/>
    </row>
    <row r="473" spans="1:21" s="70" customFormat="1" outlineLevel="1">
      <c r="A473" s="108">
        <v>501</v>
      </c>
      <c r="B473" s="108" t="s">
        <v>31</v>
      </c>
      <c r="C473" s="65" t="s">
        <v>607</v>
      </c>
      <c r="D473" s="162" t="s">
        <v>596</v>
      </c>
      <c r="E473" s="64">
        <f>+SUMIFS('nabati '!B:B,'nabati '!$E:$E,MTD!$A473)/6</f>
        <v>10</v>
      </c>
      <c r="F473" s="64">
        <f>+SUMIFS('nabati '!I:I,'nabati '!$L:$L,MTD!$A473)/6</f>
        <v>15</v>
      </c>
      <c r="G473" s="64">
        <f>+SUMIFS('nabati '!P:P,'nabati '!$S:$S,MTD!$A473)/60</f>
        <v>2</v>
      </c>
      <c r="H473" s="64">
        <f>+SUMIFS('nabati '!W:W,'nabati '!$Z:$Z,MTD!$A473)/6</f>
        <v>3</v>
      </c>
      <c r="I473" s="64">
        <f>+SUMIFS('nabati '!AD:AD,'nabati '!$AG:$AG,MTD!$A473)/60</f>
        <v>0</v>
      </c>
      <c r="J473" s="64">
        <f>+SUMIFS('nabati '!AK:AK,'nabati '!$AN:$AN,MTD!$A473)/60</f>
        <v>0</v>
      </c>
      <c r="K473" s="64">
        <f>+SUMIFS('nabati '!AR:AR,'nabati '!$AU:$AU,MTD!$A473)/60</f>
        <v>0</v>
      </c>
      <c r="L473" s="64">
        <f>+SUMIFS('nabati '!AY:AY,'nabati '!$BB:$BB,MTD!$A473)/20</f>
        <v>3</v>
      </c>
      <c r="M473" s="172">
        <f>+SUMIFS('nabati '!$BF:$BF,'nabati '!BI:BI,MTD!$A473)/6</f>
        <v>0</v>
      </c>
      <c r="N473" s="133">
        <f>+SUMIFS('nabati '!$BM:$BM,'nabati '!BP:BP,MTD!$A473)/6</f>
        <v>0</v>
      </c>
      <c r="O473" s="202">
        <f t="shared" si="56"/>
        <v>6576.3</v>
      </c>
      <c r="P473" s="84"/>
      <c r="Q473" s="85"/>
      <c r="R473" s="73"/>
      <c r="U473" s="524"/>
    </row>
    <row r="474" spans="1:21" s="70" customFormat="1" outlineLevel="1">
      <c r="A474" s="108">
        <v>502</v>
      </c>
      <c r="B474" s="108" t="s">
        <v>31</v>
      </c>
      <c r="C474" s="65" t="s">
        <v>608</v>
      </c>
      <c r="D474" s="162" t="s">
        <v>596</v>
      </c>
      <c r="E474" s="64">
        <f>+SUMIFS('nabati '!B:B,'nabati '!$E:$E,MTD!$A474)/6</f>
        <v>5</v>
      </c>
      <c r="F474" s="64">
        <f>+SUMIFS('nabati '!I:I,'nabati '!$L:$L,MTD!$A474)/6</f>
        <v>5</v>
      </c>
      <c r="G474" s="64">
        <f>+SUMIFS('nabati '!P:P,'nabati '!$S:$S,MTD!$A474)/60</f>
        <v>0</v>
      </c>
      <c r="H474" s="64">
        <f>+SUMIFS('nabati '!W:W,'nabati '!$Z:$Z,MTD!$A474)/6</f>
        <v>0</v>
      </c>
      <c r="I474" s="64">
        <f>+SUMIFS('nabati '!AD:AD,'nabati '!$AG:$AG,MTD!$A474)/60</f>
        <v>0</v>
      </c>
      <c r="J474" s="64">
        <f>+SUMIFS('nabati '!AK:AK,'nabati '!$AN:$AN,MTD!$A474)/60</f>
        <v>0</v>
      </c>
      <c r="K474" s="64">
        <f>+SUMIFS('nabati '!AR:AR,'nabati '!$AU:$AU,MTD!$A474)/60</f>
        <v>0</v>
      </c>
      <c r="L474" s="64">
        <f>+SUMIFS('nabati '!AY:AY,'nabati '!$BB:$BB,MTD!$A474)/20</f>
        <v>0</v>
      </c>
      <c r="M474" s="172">
        <f>+SUMIFS('nabati '!$BF:$BF,'nabati '!BI:BI,MTD!$A474)/6</f>
        <v>0</v>
      </c>
      <c r="N474" s="133">
        <f>+SUMIFS('nabati '!$BM:$BM,'nabati '!BP:BP,MTD!$A474)/6</f>
        <v>0</v>
      </c>
      <c r="O474" s="202">
        <f t="shared" si="56"/>
        <v>1583.7</v>
      </c>
      <c r="P474" s="84"/>
      <c r="Q474" s="85"/>
      <c r="R474" s="73"/>
      <c r="U474" s="524"/>
    </row>
    <row r="475" spans="1:21" s="70" customFormat="1" outlineLevel="1">
      <c r="A475" s="108">
        <v>512</v>
      </c>
      <c r="B475" s="108" t="s">
        <v>31</v>
      </c>
      <c r="C475" s="65" t="s">
        <v>609</v>
      </c>
      <c r="D475" s="162" t="s">
        <v>596</v>
      </c>
      <c r="E475" s="64">
        <f>+SUMIFS('nabati '!B:B,'nabati '!$E:$E,MTD!$A475)/6</f>
        <v>4</v>
      </c>
      <c r="F475" s="64">
        <f>+SUMIFS('nabati '!I:I,'nabati '!$L:$L,MTD!$A475)/6</f>
        <v>4</v>
      </c>
      <c r="G475" s="64">
        <f>+SUMIFS('nabati '!P:P,'nabati '!$S:$S,MTD!$A475)/60</f>
        <v>0</v>
      </c>
      <c r="H475" s="64">
        <f>+SUMIFS('nabati '!W:W,'nabati '!$Z:$Z,MTD!$A475)/6</f>
        <v>0</v>
      </c>
      <c r="I475" s="64">
        <f>+SUMIFS('nabati '!AD:AD,'nabati '!$AG:$AG,MTD!$A475)/60</f>
        <v>0</v>
      </c>
      <c r="J475" s="64">
        <f>+SUMIFS('nabati '!AK:AK,'nabati '!$AN:$AN,MTD!$A475)/60</f>
        <v>0</v>
      </c>
      <c r="K475" s="64">
        <f>+SUMIFS('nabati '!AR:AR,'nabati '!$AU:$AU,MTD!$A475)/60</f>
        <v>0</v>
      </c>
      <c r="L475" s="64">
        <f>+SUMIFS('nabati '!AY:AY,'nabati '!$BB:$BB,MTD!$A475)/20</f>
        <v>0</v>
      </c>
      <c r="M475" s="172">
        <f>+SUMIFS('nabati '!$BF:$BF,'nabati '!BI:BI,MTD!$A475)/6</f>
        <v>0</v>
      </c>
      <c r="N475" s="133">
        <f>+SUMIFS('nabati '!$BM:$BM,'nabati '!BP:BP,MTD!$A475)/6</f>
        <v>0</v>
      </c>
      <c r="O475" s="202">
        <f t="shared" si="56"/>
        <v>1266.96</v>
      </c>
      <c r="P475" s="84"/>
      <c r="Q475" s="85"/>
      <c r="R475" s="73"/>
      <c r="U475" s="524"/>
    </row>
    <row r="476" spans="1:21" s="70" customFormat="1" outlineLevel="1">
      <c r="A476" s="108">
        <v>521</v>
      </c>
      <c r="B476" s="108" t="s">
        <v>31</v>
      </c>
      <c r="C476" s="65" t="s">
        <v>610</v>
      </c>
      <c r="D476" s="162" t="s">
        <v>596</v>
      </c>
      <c r="E476" s="64">
        <f>+SUMIFS('nabati '!B:B,'nabati '!$E:$E,MTD!$A476)/6</f>
        <v>0</v>
      </c>
      <c r="F476" s="64">
        <f>+SUMIFS('nabati '!I:I,'nabati '!$L:$L,MTD!$A476)/6</f>
        <v>5</v>
      </c>
      <c r="G476" s="64">
        <f>+SUMIFS('nabati '!P:P,'nabati '!$S:$S,MTD!$A476)/60</f>
        <v>1</v>
      </c>
      <c r="H476" s="64">
        <f>+SUMIFS('nabati '!W:W,'nabati '!$Z:$Z,MTD!$A476)/6</f>
        <v>0</v>
      </c>
      <c r="I476" s="64">
        <f>+SUMIFS('nabati '!AD:AD,'nabati '!$AG:$AG,MTD!$A476)/60</f>
        <v>0</v>
      </c>
      <c r="J476" s="64">
        <f>+SUMIFS('nabati '!AK:AK,'nabati '!$AN:$AN,MTD!$A476)/60</f>
        <v>0</v>
      </c>
      <c r="K476" s="64">
        <f>+SUMIFS('nabati '!AR:AR,'nabati '!$AU:$AU,MTD!$A476)/60</f>
        <v>0</v>
      </c>
      <c r="L476" s="64">
        <f>+SUMIFS('nabati '!AY:AY,'nabati '!$BB:$BB,MTD!$A476)/20</f>
        <v>0</v>
      </c>
      <c r="M476" s="172">
        <f>+SUMIFS('nabati '!$BF:$BF,'nabati '!BI:BI,MTD!$A476)/6</f>
        <v>0</v>
      </c>
      <c r="N476" s="133">
        <f>+SUMIFS('nabati '!$BM:$BM,'nabati '!BP:BP,MTD!$A476)/6</f>
        <v>0</v>
      </c>
      <c r="O476" s="202">
        <f t="shared" si="56"/>
        <v>1283.7</v>
      </c>
      <c r="P476" s="84"/>
      <c r="Q476" s="85"/>
      <c r="R476" s="73"/>
      <c r="U476" s="524"/>
    </row>
    <row r="477" spans="1:21" s="70" customFormat="1" outlineLevel="1">
      <c r="A477" s="108">
        <v>525</v>
      </c>
      <c r="B477" s="108" t="s">
        <v>31</v>
      </c>
      <c r="C477" s="65" t="s">
        <v>611</v>
      </c>
      <c r="D477" s="162" t="s">
        <v>596</v>
      </c>
      <c r="E477" s="64">
        <f>+SUMIFS('nabati '!B:B,'nabati '!$E:$E,MTD!$A477)/6</f>
        <v>1</v>
      </c>
      <c r="F477" s="64">
        <f>+SUMIFS('nabati '!I:I,'nabati '!$L:$L,MTD!$A477)/6</f>
        <v>0</v>
      </c>
      <c r="G477" s="64">
        <f>+SUMIFS('nabati '!P:P,'nabati '!$S:$S,MTD!$A477)/60</f>
        <v>1</v>
      </c>
      <c r="H477" s="64">
        <f>+SUMIFS('nabati '!W:W,'nabati '!$Z:$Z,MTD!$A477)/6</f>
        <v>1</v>
      </c>
      <c r="I477" s="64">
        <f>+SUMIFS('nabati '!AD:AD,'nabati '!$AG:$AG,MTD!$A477)/60</f>
        <v>0</v>
      </c>
      <c r="J477" s="64">
        <f>+SUMIFS('nabati '!AK:AK,'nabati '!$AN:$AN,MTD!$A477)/60</f>
        <v>0</v>
      </c>
      <c r="K477" s="64">
        <f>+SUMIFS('nabati '!AR:AR,'nabati '!$AU:$AU,MTD!$A477)/60</f>
        <v>0</v>
      </c>
      <c r="L477" s="64">
        <f>+SUMIFS('nabati '!AY:AY,'nabati '!$BB:$BB,MTD!$A477)/20</f>
        <v>0</v>
      </c>
      <c r="M477" s="172">
        <f>+SUMIFS('nabati '!$BF:$BF,'nabati '!BI:BI,MTD!$A477)/6</f>
        <v>0</v>
      </c>
      <c r="N477" s="133">
        <f>+SUMIFS('nabati '!$BM:$BM,'nabati '!BP:BP,MTD!$A477)/6</f>
        <v>0</v>
      </c>
      <c r="O477" s="202">
        <f t="shared" si="56"/>
        <v>680.4</v>
      </c>
      <c r="P477" s="84"/>
      <c r="Q477" s="85"/>
      <c r="R477" s="73"/>
      <c r="U477" s="524"/>
    </row>
    <row r="478" spans="1:21" s="70" customFormat="1" outlineLevel="1">
      <c r="A478" s="108">
        <v>537</v>
      </c>
      <c r="B478" s="108" t="s">
        <v>31</v>
      </c>
      <c r="C478" s="65" t="s">
        <v>612</v>
      </c>
      <c r="D478" s="162" t="s">
        <v>596</v>
      </c>
      <c r="E478" s="64">
        <f>+SUMIFS('nabati '!B:B,'nabati '!$E:$E,MTD!$A478)/6</f>
        <v>0</v>
      </c>
      <c r="F478" s="64">
        <f>+SUMIFS('nabati '!I:I,'nabati '!$L:$L,MTD!$A478)/6</f>
        <v>0</v>
      </c>
      <c r="G478" s="64">
        <f>+SUMIFS('nabati '!P:P,'nabati '!$S:$S,MTD!$A478)/60</f>
        <v>0</v>
      </c>
      <c r="H478" s="64">
        <f>+SUMIFS('nabati '!W:W,'nabati '!$Z:$Z,MTD!$A478)/6</f>
        <v>0</v>
      </c>
      <c r="I478" s="64">
        <f>+SUMIFS('nabati '!AD:AD,'nabati '!$AG:$AG,MTD!$A478)/60</f>
        <v>0</v>
      </c>
      <c r="J478" s="64">
        <f>+SUMIFS('nabati '!AK:AK,'nabati '!$AN:$AN,MTD!$A478)/60</f>
        <v>0</v>
      </c>
      <c r="K478" s="64">
        <f>+SUMIFS('nabati '!AR:AR,'nabati '!$AU:$AU,MTD!$A478)/60</f>
        <v>0</v>
      </c>
      <c r="L478" s="64">
        <f>+SUMIFS('nabati '!AY:AY,'nabati '!$BB:$BB,MTD!$A478)/20</f>
        <v>0</v>
      </c>
      <c r="M478" s="172">
        <f>+SUMIFS('nabati '!$BF:$BF,'nabati '!BI:BI,MTD!$A478)/6</f>
        <v>0</v>
      </c>
      <c r="N478" s="133">
        <f>+SUMIFS('nabati '!$BM:$BM,'nabati '!BP:BP,MTD!$A478)/6</f>
        <v>0</v>
      </c>
      <c r="O478" s="202">
        <f t="shared" si="56"/>
        <v>0</v>
      </c>
      <c r="P478" s="84"/>
      <c r="Q478" s="85"/>
      <c r="R478" s="73"/>
      <c r="U478" s="524"/>
    </row>
    <row r="479" spans="1:21" s="70" customFormat="1" outlineLevel="1">
      <c r="A479" s="108">
        <v>547</v>
      </c>
      <c r="B479" s="108" t="s">
        <v>31</v>
      </c>
      <c r="C479" s="65" t="s">
        <v>613</v>
      </c>
      <c r="D479" s="162" t="s">
        <v>596</v>
      </c>
      <c r="E479" s="64">
        <f>+SUMIFS('nabati '!B:B,'nabati '!$E:$E,MTD!$A479)/6</f>
        <v>8</v>
      </c>
      <c r="F479" s="64">
        <f>+SUMIFS('nabati '!I:I,'nabati '!$L:$L,MTD!$A479)/6</f>
        <v>10</v>
      </c>
      <c r="G479" s="64">
        <f>+SUMIFS('nabati '!P:P,'nabati '!$S:$S,MTD!$A479)/60</f>
        <v>0</v>
      </c>
      <c r="H479" s="64">
        <f>+SUMIFS('nabati '!W:W,'nabati '!$Z:$Z,MTD!$A479)/6</f>
        <v>0</v>
      </c>
      <c r="I479" s="64">
        <f>+SUMIFS('nabati '!AD:AD,'nabati '!$AG:$AG,MTD!$A479)/60</f>
        <v>0</v>
      </c>
      <c r="J479" s="64">
        <f>+SUMIFS('nabati '!AK:AK,'nabati '!$AN:$AN,MTD!$A479)/60</f>
        <v>0</v>
      </c>
      <c r="K479" s="64">
        <f>+SUMIFS('nabati '!AR:AR,'nabati '!$AU:$AU,MTD!$A479)/60</f>
        <v>0</v>
      </c>
      <c r="L479" s="64">
        <f>+SUMIFS('nabati '!AY:AY,'nabati '!$BB:$BB,MTD!$A479)/20</f>
        <v>0</v>
      </c>
      <c r="M479" s="172">
        <f>+SUMIFS('nabati '!$BF:$BF,'nabati '!BI:BI,MTD!$A479)/6</f>
        <v>0</v>
      </c>
      <c r="N479" s="133">
        <f>+SUMIFS('nabati '!$BM:$BM,'nabati '!BP:BP,MTD!$A479)/6</f>
        <v>0</v>
      </c>
      <c r="O479" s="202">
        <f t="shared" si="56"/>
        <v>2915.4</v>
      </c>
      <c r="P479" s="84"/>
      <c r="Q479" s="85"/>
      <c r="R479" s="73"/>
      <c r="U479" s="524"/>
    </row>
    <row r="480" spans="1:21" s="70" customFormat="1" outlineLevel="1">
      <c r="A480" s="108">
        <v>552</v>
      </c>
      <c r="B480" s="108" t="s">
        <v>31</v>
      </c>
      <c r="C480" s="65" t="s">
        <v>614</v>
      </c>
      <c r="D480" s="162" t="s">
        <v>596</v>
      </c>
      <c r="E480" s="64">
        <f>+SUMIFS('nabati '!B:B,'nabati '!$E:$E,MTD!$A480)/6</f>
        <v>10</v>
      </c>
      <c r="F480" s="64">
        <f>+SUMIFS('nabati '!I:I,'nabati '!$L:$L,MTD!$A480)/6</f>
        <v>21</v>
      </c>
      <c r="G480" s="64">
        <f>+SUMIFS('nabati '!P:P,'nabati '!$S:$S,MTD!$A480)/60</f>
        <v>3</v>
      </c>
      <c r="H480" s="64">
        <f>+SUMIFS('nabati '!W:W,'nabati '!$Z:$Z,MTD!$A480)/6</f>
        <v>0</v>
      </c>
      <c r="I480" s="64">
        <f>+SUMIFS('nabati '!AD:AD,'nabati '!$AG:$AG,MTD!$A480)/60</f>
        <v>0</v>
      </c>
      <c r="J480" s="64">
        <f>+SUMIFS('nabati '!AK:AK,'nabati '!$AN:$AN,MTD!$A480)/60</f>
        <v>0</v>
      </c>
      <c r="K480" s="64">
        <f>+SUMIFS('nabati '!AR:AR,'nabati '!$AU:$AU,MTD!$A480)/60</f>
        <v>0</v>
      </c>
      <c r="L480" s="64">
        <f>+SUMIFS('nabati '!AY:AY,'nabati '!$BB:$BB,MTD!$A480)/20</f>
        <v>0</v>
      </c>
      <c r="M480" s="172">
        <f>+SUMIFS('nabati '!$BF:$BF,'nabati '!BI:BI,MTD!$A480)/6</f>
        <v>0</v>
      </c>
      <c r="N480" s="133">
        <f>+SUMIFS('nabati '!$BM:$BM,'nabati '!BP:BP,MTD!$A480)/6</f>
        <v>0</v>
      </c>
      <c r="O480" s="202">
        <f t="shared" si="56"/>
        <v>6255.54</v>
      </c>
      <c r="P480" s="84"/>
      <c r="Q480" s="85"/>
      <c r="U480" s="524"/>
    </row>
    <row r="481" spans="1:21" s="70" customFormat="1" outlineLevel="1">
      <c r="A481" s="108">
        <v>553</v>
      </c>
      <c r="B481" s="108" t="s">
        <v>31</v>
      </c>
      <c r="C481" s="65" t="s">
        <v>615</v>
      </c>
      <c r="D481" s="162" t="s">
        <v>596</v>
      </c>
      <c r="E481" s="64">
        <f>+SUMIFS('nabati '!B:B,'nabati '!$E:$E,MTD!$A481)/6</f>
        <v>0</v>
      </c>
      <c r="F481" s="64">
        <f>+SUMIFS('nabati '!I:I,'nabati '!$L:$L,MTD!$A481)/6</f>
        <v>0</v>
      </c>
      <c r="G481" s="64">
        <f>+SUMIFS('nabati '!P:P,'nabati '!$S:$S,MTD!$A481)/60</f>
        <v>0</v>
      </c>
      <c r="H481" s="64">
        <f>+SUMIFS('nabati '!W:W,'nabati '!$Z:$Z,MTD!$A481)/6</f>
        <v>0</v>
      </c>
      <c r="I481" s="64">
        <f>+SUMIFS('nabati '!AD:AD,'nabati '!$AG:$AG,MTD!$A481)/60</f>
        <v>0</v>
      </c>
      <c r="J481" s="64">
        <f>+SUMIFS('nabati '!AK:AK,'nabati '!$AN:$AN,MTD!$A481)/60</f>
        <v>0</v>
      </c>
      <c r="K481" s="64">
        <f>+SUMIFS('nabati '!AR:AR,'nabati '!$AU:$AU,MTD!$A481)/60</f>
        <v>0</v>
      </c>
      <c r="L481" s="64">
        <f>+SUMIFS('nabati '!AY:AY,'nabati '!$BB:$BB,MTD!$A481)/20</f>
        <v>0</v>
      </c>
      <c r="M481" s="172">
        <f>+SUMIFS('nabati '!$BF:$BF,'nabati '!BI:BI,MTD!$A481)/6</f>
        <v>0</v>
      </c>
      <c r="N481" s="133">
        <f>+SUMIFS('nabati '!$BM:$BM,'nabati '!BP:BP,MTD!$A481)/6</f>
        <v>0</v>
      </c>
      <c r="O481" s="202">
        <f t="shared" si="56"/>
        <v>0</v>
      </c>
      <c r="P481" s="84"/>
      <c r="Q481" s="85"/>
      <c r="U481" s="524"/>
    </row>
    <row r="482" spans="1:21" s="70" customFormat="1" outlineLevel="1">
      <c r="A482" s="108">
        <v>554</v>
      </c>
      <c r="B482" s="108" t="s">
        <v>31</v>
      </c>
      <c r="C482" s="65" t="s">
        <v>616</v>
      </c>
      <c r="D482" s="162" t="s">
        <v>596</v>
      </c>
      <c r="E482" s="64">
        <f>+SUMIFS('nabati '!B:B,'nabati '!$E:$E,MTD!$A482)/6</f>
        <v>5</v>
      </c>
      <c r="F482" s="64">
        <f>+SUMIFS('nabati '!I:I,'nabati '!$L:$L,MTD!$A482)/6</f>
        <v>5</v>
      </c>
      <c r="G482" s="64">
        <f>+SUMIFS('nabati '!P:P,'nabati '!$S:$S,MTD!$A482)/60</f>
        <v>2</v>
      </c>
      <c r="H482" s="64">
        <f>+SUMIFS('nabati '!W:W,'nabati '!$Z:$Z,MTD!$A482)/6</f>
        <v>0</v>
      </c>
      <c r="I482" s="64">
        <f>+SUMIFS('nabati '!AD:AD,'nabati '!$AG:$AG,MTD!$A482)/60</f>
        <v>0</v>
      </c>
      <c r="J482" s="64">
        <f>+SUMIFS('nabati '!AK:AK,'nabati '!$AN:$AN,MTD!$A482)/60</f>
        <v>0</v>
      </c>
      <c r="K482" s="64">
        <f>+SUMIFS('nabati '!AR:AR,'nabati '!$AU:$AU,MTD!$A482)/60</f>
        <v>0</v>
      </c>
      <c r="L482" s="64">
        <f>+SUMIFS('nabati '!AY:AY,'nabati '!$BB:$BB,MTD!$A482)/20</f>
        <v>0</v>
      </c>
      <c r="M482" s="172">
        <f>+SUMIFS('nabati '!$BF:$BF,'nabati '!BI:BI,MTD!$A482)/6</f>
        <v>0</v>
      </c>
      <c r="N482" s="133">
        <f>+SUMIFS('nabati '!$BM:$BM,'nabati '!BP:BP,MTD!$A482)/6</f>
        <v>0</v>
      </c>
      <c r="O482" s="202">
        <f t="shared" si="56"/>
        <v>2243.6999999999998</v>
      </c>
      <c r="P482" s="84"/>
      <c r="Q482" s="85"/>
      <c r="U482" s="524"/>
    </row>
    <row r="483" spans="1:21" s="70" customFormat="1" outlineLevel="1">
      <c r="A483" s="108">
        <v>555</v>
      </c>
      <c r="B483" s="108" t="s">
        <v>31</v>
      </c>
      <c r="C483" s="65" t="s">
        <v>617</v>
      </c>
      <c r="D483" s="162" t="s">
        <v>596</v>
      </c>
      <c r="E483" s="64">
        <f>+SUMIFS('nabati '!B:B,'nabati '!$E:$E,MTD!$A483)/6</f>
        <v>5</v>
      </c>
      <c r="F483" s="64">
        <f>+SUMIFS('nabati '!I:I,'nabati '!$L:$L,MTD!$A483)/6</f>
        <v>5</v>
      </c>
      <c r="G483" s="64">
        <f>+SUMIFS('nabati '!P:P,'nabati '!$S:$S,MTD!$A483)/60</f>
        <v>2</v>
      </c>
      <c r="H483" s="64">
        <f>+SUMIFS('nabati '!W:W,'nabati '!$Z:$Z,MTD!$A483)/6</f>
        <v>5</v>
      </c>
      <c r="I483" s="64">
        <f>+SUMIFS('nabati '!AD:AD,'nabati '!$AG:$AG,MTD!$A483)/60</f>
        <v>0</v>
      </c>
      <c r="J483" s="64">
        <f>+SUMIFS('nabati '!AK:AK,'nabati '!$AN:$AN,MTD!$A483)/60</f>
        <v>0</v>
      </c>
      <c r="K483" s="64">
        <f>+SUMIFS('nabati '!AR:AR,'nabati '!$AU:$AU,MTD!$A483)/60</f>
        <v>0</v>
      </c>
      <c r="L483" s="64">
        <f>+SUMIFS('nabati '!AY:AY,'nabati '!$BB:$BB,MTD!$A483)/20</f>
        <v>1</v>
      </c>
      <c r="M483" s="172">
        <f>+SUMIFS('nabati '!$BF:$BF,'nabati '!BI:BI,MTD!$A483)/6</f>
        <v>0</v>
      </c>
      <c r="N483" s="133">
        <f>+SUMIFS('nabati '!$BM:$BM,'nabati '!BP:BP,MTD!$A483)/6</f>
        <v>0</v>
      </c>
      <c r="O483" s="202">
        <f t="shared" si="56"/>
        <v>3739.7</v>
      </c>
      <c r="P483" s="84"/>
      <c r="Q483" s="85"/>
      <c r="U483" s="524"/>
    </row>
    <row r="484" spans="1:21" s="70" customFormat="1" outlineLevel="1">
      <c r="A484" s="108">
        <v>567</v>
      </c>
      <c r="B484" s="108" t="s">
        <v>31</v>
      </c>
      <c r="C484" s="65" t="s">
        <v>618</v>
      </c>
      <c r="D484" s="162" t="s">
        <v>596</v>
      </c>
      <c r="E484" s="64">
        <f>+SUMIFS('nabati '!B:B,'nabati '!$E:$E,MTD!$A484)/6</f>
        <v>0</v>
      </c>
      <c r="F484" s="64">
        <f>+SUMIFS('nabati '!I:I,'nabati '!$L:$L,MTD!$A484)/6</f>
        <v>0</v>
      </c>
      <c r="G484" s="64">
        <f>+SUMIFS('nabati '!P:P,'nabati '!$S:$S,MTD!$A484)/60</f>
        <v>0</v>
      </c>
      <c r="H484" s="64">
        <f>+SUMIFS('nabati '!W:W,'nabati '!$Z:$Z,MTD!$A484)/6</f>
        <v>0</v>
      </c>
      <c r="I484" s="64">
        <f>+SUMIFS('nabati '!AD:AD,'nabati '!$AG:$AG,MTD!$A484)/60</f>
        <v>0</v>
      </c>
      <c r="J484" s="64">
        <f>+SUMIFS('nabati '!AK:AK,'nabati '!$AN:$AN,MTD!$A484)/60</f>
        <v>0</v>
      </c>
      <c r="K484" s="64">
        <f>+SUMIFS('nabati '!AR:AR,'nabati '!$AU:$AU,MTD!$A484)/60</f>
        <v>0</v>
      </c>
      <c r="L484" s="64">
        <f>+SUMIFS('nabati '!AY:AY,'nabati '!$BB:$BB,MTD!$A484)/20</f>
        <v>0</v>
      </c>
      <c r="M484" s="172">
        <f>+SUMIFS('nabati '!$BF:$BF,'nabati '!BI:BI,MTD!$A484)/6</f>
        <v>0</v>
      </c>
      <c r="N484" s="133">
        <f>+SUMIFS('nabati '!$BM:$BM,'nabati '!BP:BP,MTD!$A484)/6</f>
        <v>0</v>
      </c>
      <c r="O484" s="202">
        <f t="shared" si="56"/>
        <v>0</v>
      </c>
      <c r="P484" s="84"/>
      <c r="Q484" s="85"/>
      <c r="R484" s="73"/>
      <c r="U484" s="524"/>
    </row>
    <row r="485" spans="1:21" s="70" customFormat="1" outlineLevel="1">
      <c r="A485" s="108">
        <v>9102</v>
      </c>
      <c r="B485" s="108" t="s">
        <v>53</v>
      </c>
      <c r="C485" s="162" t="s">
        <v>619</v>
      </c>
      <c r="D485" s="162" t="s">
        <v>596</v>
      </c>
      <c r="E485" s="64">
        <f>+SUMIFS('nabati '!B:B,'nabati '!$E:$E,MTD!$A485)/6</f>
        <v>0</v>
      </c>
      <c r="F485" s="64">
        <f>+SUMIFS('nabati '!I:I,'nabati '!$L:$L,MTD!$A485)/6</f>
        <v>0</v>
      </c>
      <c r="G485" s="64">
        <f>+SUMIFS('nabati '!P:P,'nabati '!$S:$S,MTD!$A485)/60</f>
        <v>1</v>
      </c>
      <c r="H485" s="64">
        <f>+SUMIFS('nabati '!W:W,'nabati '!$Z:$Z,MTD!$A485)/6</f>
        <v>0</v>
      </c>
      <c r="I485" s="64">
        <f>+SUMIFS('nabati '!AD:AD,'nabati '!$AG:$AG,MTD!$A485)/60</f>
        <v>0</v>
      </c>
      <c r="J485" s="64">
        <f>+SUMIFS('nabati '!AK:AK,'nabati '!$AN:$AN,MTD!$A485)/60</f>
        <v>0</v>
      </c>
      <c r="K485" s="64">
        <f>+SUMIFS('nabati '!AR:AR,'nabati '!$AU:$AU,MTD!$A485)/60</f>
        <v>0</v>
      </c>
      <c r="L485" s="64">
        <f>+SUMIFS('nabati '!AY:AY,'nabati '!$BB:$BB,MTD!$A485)/20</f>
        <v>0</v>
      </c>
      <c r="M485" s="172">
        <f>+SUMIFS('nabati '!$BF:$BF,'nabati '!BI:BI,MTD!$A485)/6</f>
        <v>0</v>
      </c>
      <c r="N485" s="133">
        <f>+SUMIFS('nabati '!$BM:$BM,'nabati '!BP:BP,MTD!$A485)/6</f>
        <v>0</v>
      </c>
      <c r="O485" s="202">
        <f t="shared" ref="O485:O516" si="57">+SUMPRODUCT($E$1:$N$1,E485:N485)</f>
        <v>330</v>
      </c>
      <c r="P485" s="84"/>
      <c r="Q485" s="85"/>
      <c r="R485" s="73"/>
      <c r="U485" s="524"/>
    </row>
    <row r="486" spans="1:21" s="70" customFormat="1" outlineLevel="1">
      <c r="A486" s="108">
        <v>9103</v>
      </c>
      <c r="B486" s="108" t="s">
        <v>53</v>
      </c>
      <c r="C486" s="162" t="s">
        <v>620</v>
      </c>
      <c r="D486" s="162" t="s">
        <v>596</v>
      </c>
      <c r="E486" s="64">
        <f>+SUMIFS('nabati '!B:B,'nabati '!$E:$E,MTD!$A486)/6</f>
        <v>0</v>
      </c>
      <c r="F486" s="64">
        <f>+SUMIFS('nabati '!I:I,'nabati '!$L:$L,MTD!$A486)/6</f>
        <v>0</v>
      </c>
      <c r="G486" s="64">
        <f>+SUMIFS('nabati '!P:P,'nabati '!$S:$S,MTD!$A486)/60</f>
        <v>1</v>
      </c>
      <c r="H486" s="64">
        <f>+SUMIFS('nabati '!W:W,'nabati '!$Z:$Z,MTD!$A486)/6</f>
        <v>0</v>
      </c>
      <c r="I486" s="64">
        <f>+SUMIFS('nabati '!AD:AD,'nabati '!$AG:$AG,MTD!$A486)/60</f>
        <v>0</v>
      </c>
      <c r="J486" s="64">
        <f>+SUMIFS('nabati '!AK:AK,'nabati '!$AN:$AN,MTD!$A486)/60</f>
        <v>0</v>
      </c>
      <c r="K486" s="64">
        <f>+SUMIFS('nabati '!AR:AR,'nabati '!$AU:$AU,MTD!$A486)/60</f>
        <v>0</v>
      </c>
      <c r="L486" s="64">
        <f>+SUMIFS('nabati '!AY:AY,'nabati '!$BB:$BB,MTD!$A486)/20</f>
        <v>0</v>
      </c>
      <c r="M486" s="172">
        <f>+SUMIFS('nabati '!$BF:$BF,'nabati '!BI:BI,MTD!$A486)/6</f>
        <v>0</v>
      </c>
      <c r="N486" s="133">
        <f>+SUMIFS('nabati '!$BM:$BM,'nabati '!BP:BP,MTD!$A486)/6</f>
        <v>0</v>
      </c>
      <c r="O486" s="202">
        <f t="shared" si="57"/>
        <v>330</v>
      </c>
      <c r="P486" s="84"/>
      <c r="Q486" s="85"/>
      <c r="R486" s="73"/>
      <c r="U486" s="524"/>
    </row>
    <row r="487" spans="1:21" s="70" customFormat="1" outlineLevel="1">
      <c r="A487" s="108">
        <v>9104</v>
      </c>
      <c r="B487" s="108" t="s">
        <v>53</v>
      </c>
      <c r="C487" s="162" t="s">
        <v>621</v>
      </c>
      <c r="D487" s="162" t="s">
        <v>596</v>
      </c>
      <c r="E487" s="64">
        <f>+SUMIFS('nabati '!B:B,'nabati '!$E:$E,MTD!$A487)/6</f>
        <v>1</v>
      </c>
      <c r="F487" s="64">
        <f>+SUMIFS('nabati '!I:I,'nabati '!$L:$L,MTD!$A487)/6</f>
        <v>1</v>
      </c>
      <c r="G487" s="64">
        <f>+SUMIFS('nabati '!P:P,'nabati '!$S:$S,MTD!$A487)/60</f>
        <v>1</v>
      </c>
      <c r="H487" s="64">
        <f>+SUMIFS('nabati '!W:W,'nabati '!$Z:$Z,MTD!$A487)/6</f>
        <v>0</v>
      </c>
      <c r="I487" s="64">
        <f>+SUMIFS('nabati '!AD:AD,'nabati '!$AG:$AG,MTD!$A487)/60</f>
        <v>0</v>
      </c>
      <c r="J487" s="64">
        <f>+SUMIFS('nabati '!AK:AK,'nabati '!$AN:$AN,MTD!$A487)/60</f>
        <v>0</v>
      </c>
      <c r="K487" s="64">
        <f>+SUMIFS('nabati '!AR:AR,'nabati '!$AU:$AU,MTD!$A487)/60</f>
        <v>0</v>
      </c>
      <c r="L487" s="64">
        <f>+SUMIFS('nabati '!AY:AY,'nabati '!$BB:$BB,MTD!$A487)/20</f>
        <v>0</v>
      </c>
      <c r="M487" s="172">
        <f>+SUMIFS('nabati '!$BF:$BF,'nabati '!BI:BI,MTD!$A487)/6</f>
        <v>0</v>
      </c>
      <c r="N487" s="133">
        <f>+SUMIFS('nabati '!$BM:$BM,'nabati '!BP:BP,MTD!$A487)/6</f>
        <v>0</v>
      </c>
      <c r="O487" s="202">
        <f t="shared" si="57"/>
        <v>646.74</v>
      </c>
      <c r="P487" s="84"/>
      <c r="Q487" s="85"/>
      <c r="R487" s="73"/>
      <c r="U487" s="524"/>
    </row>
    <row r="488" spans="1:21" s="70" customFormat="1" outlineLevel="1">
      <c r="A488" s="108">
        <v>9105</v>
      </c>
      <c r="B488" s="108" t="s">
        <v>53</v>
      </c>
      <c r="C488" s="162" t="s">
        <v>622</v>
      </c>
      <c r="D488" s="162" t="s">
        <v>596</v>
      </c>
      <c r="E488" s="64">
        <f>+SUMIFS('nabati '!B:B,'nabati '!$E:$E,MTD!$A488)/6</f>
        <v>0</v>
      </c>
      <c r="F488" s="64">
        <f>+SUMIFS('nabati '!I:I,'nabati '!$L:$L,MTD!$A488)/6</f>
        <v>0</v>
      </c>
      <c r="G488" s="64">
        <f>+SUMIFS('nabati '!P:P,'nabati '!$S:$S,MTD!$A488)/60</f>
        <v>0</v>
      </c>
      <c r="H488" s="64">
        <f>+SUMIFS('nabati '!W:W,'nabati '!$Z:$Z,MTD!$A488)/6</f>
        <v>0</v>
      </c>
      <c r="I488" s="64">
        <f>+SUMIFS('nabati '!AD:AD,'nabati '!$AG:$AG,MTD!$A488)/60</f>
        <v>0</v>
      </c>
      <c r="J488" s="64">
        <f>+SUMIFS('nabati '!AK:AK,'nabati '!$AN:$AN,MTD!$A488)/60</f>
        <v>0</v>
      </c>
      <c r="K488" s="64">
        <f>+SUMIFS('nabati '!AR:AR,'nabati '!$AU:$AU,MTD!$A488)/60</f>
        <v>0</v>
      </c>
      <c r="L488" s="64">
        <f>+SUMIFS('nabati '!AY:AY,'nabati '!$BB:$BB,MTD!$A488)/20</f>
        <v>0</v>
      </c>
      <c r="M488" s="172">
        <f>+SUMIFS('nabati '!$BF:$BF,'nabati '!BI:BI,MTD!$A488)/6</f>
        <v>0</v>
      </c>
      <c r="N488" s="133">
        <f>+SUMIFS('nabati '!$BM:$BM,'nabati '!BP:BP,MTD!$A488)/6</f>
        <v>0</v>
      </c>
      <c r="O488" s="202">
        <f t="shared" si="57"/>
        <v>0</v>
      </c>
      <c r="P488" s="84"/>
      <c r="Q488" s="85"/>
      <c r="R488" s="73"/>
      <c r="U488" s="524"/>
    </row>
    <row r="489" spans="1:21" s="70" customFormat="1" outlineLevel="1">
      <c r="A489" s="108">
        <v>9106</v>
      </c>
      <c r="B489" s="108" t="s">
        <v>53</v>
      </c>
      <c r="C489" s="162" t="s">
        <v>623</v>
      </c>
      <c r="D489" s="162" t="s">
        <v>596</v>
      </c>
      <c r="E489" s="64">
        <f>+SUMIFS('nabati '!B:B,'nabati '!$E:$E,MTD!$A489)/6</f>
        <v>0</v>
      </c>
      <c r="F489" s="64">
        <f>+SUMIFS('nabati '!I:I,'nabati '!$L:$L,MTD!$A489)/6</f>
        <v>0</v>
      </c>
      <c r="G489" s="64">
        <f>+SUMIFS('nabati '!P:P,'nabati '!$S:$S,MTD!$A489)/60</f>
        <v>1</v>
      </c>
      <c r="H489" s="64">
        <f>+SUMIFS('nabati '!W:W,'nabati '!$Z:$Z,MTD!$A489)/6</f>
        <v>0</v>
      </c>
      <c r="I489" s="64">
        <f>+SUMIFS('nabati '!AD:AD,'nabati '!$AG:$AG,MTD!$A489)/60</f>
        <v>0</v>
      </c>
      <c r="J489" s="64">
        <f>+SUMIFS('nabati '!AK:AK,'nabati '!$AN:$AN,MTD!$A489)/60</f>
        <v>0</v>
      </c>
      <c r="K489" s="64">
        <f>+SUMIFS('nabati '!AR:AR,'nabati '!$AU:$AU,MTD!$A489)/60</f>
        <v>0</v>
      </c>
      <c r="L489" s="64">
        <f>+SUMIFS('nabati '!AY:AY,'nabati '!$BB:$BB,MTD!$A489)/20</f>
        <v>0</v>
      </c>
      <c r="M489" s="172">
        <f>+SUMIFS('nabati '!$BF:$BF,'nabati '!BI:BI,MTD!$A489)/6</f>
        <v>0</v>
      </c>
      <c r="N489" s="133">
        <f>+SUMIFS('nabati '!$BM:$BM,'nabati '!BP:BP,MTD!$A489)/6</f>
        <v>0</v>
      </c>
      <c r="O489" s="202">
        <f t="shared" si="57"/>
        <v>330</v>
      </c>
      <c r="P489" s="84"/>
      <c r="Q489" s="85"/>
      <c r="R489" s="73"/>
      <c r="U489" s="524"/>
    </row>
    <row r="490" spans="1:21" s="70" customFormat="1" outlineLevel="1">
      <c r="A490" s="108">
        <v>9107</v>
      </c>
      <c r="B490" s="108" t="s">
        <v>53</v>
      </c>
      <c r="C490" s="162" t="s">
        <v>624</v>
      </c>
      <c r="D490" s="162" t="s">
        <v>596</v>
      </c>
      <c r="E490" s="64">
        <f>+SUMIFS('nabati '!B:B,'nabati '!$E:$E,MTD!$A490)/6</f>
        <v>0</v>
      </c>
      <c r="F490" s="64">
        <f>+SUMIFS('nabati '!I:I,'nabati '!$L:$L,MTD!$A490)/6</f>
        <v>1</v>
      </c>
      <c r="G490" s="64">
        <f>+SUMIFS('nabati '!P:P,'nabati '!$S:$S,MTD!$A490)/60</f>
        <v>0</v>
      </c>
      <c r="H490" s="64">
        <f>+SUMIFS('nabati '!W:W,'nabati '!$Z:$Z,MTD!$A490)/6</f>
        <v>0</v>
      </c>
      <c r="I490" s="64">
        <f>+SUMIFS('nabati '!AD:AD,'nabati '!$AG:$AG,MTD!$A490)/60</f>
        <v>0</v>
      </c>
      <c r="J490" s="64">
        <f>+SUMIFS('nabati '!AK:AK,'nabati '!$AN:$AN,MTD!$A490)/60</f>
        <v>0</v>
      </c>
      <c r="K490" s="64">
        <f>+SUMIFS('nabati '!AR:AR,'nabati '!$AU:$AU,MTD!$A490)/60</f>
        <v>0</v>
      </c>
      <c r="L490" s="64">
        <f>+SUMIFS('nabati '!AY:AY,'nabati '!$BB:$BB,MTD!$A490)/20</f>
        <v>0</v>
      </c>
      <c r="M490" s="172">
        <f>+SUMIFS('nabati '!$BF:$BF,'nabati '!BI:BI,MTD!$A490)/6</f>
        <v>0</v>
      </c>
      <c r="N490" s="133">
        <f>+SUMIFS('nabati '!$BM:$BM,'nabati '!BP:BP,MTD!$A490)/6</f>
        <v>0</v>
      </c>
      <c r="O490" s="202">
        <f t="shared" si="57"/>
        <v>190.74</v>
      </c>
      <c r="P490" s="84"/>
      <c r="Q490" s="85"/>
      <c r="R490" s="73"/>
      <c r="U490" s="524"/>
    </row>
    <row r="491" spans="1:21" s="70" customFormat="1" outlineLevel="1">
      <c r="A491" s="108">
        <v>9108</v>
      </c>
      <c r="B491" s="108" t="s">
        <v>53</v>
      </c>
      <c r="C491" s="162" t="s">
        <v>625</v>
      </c>
      <c r="D491" s="162" t="s">
        <v>596</v>
      </c>
      <c r="E491" s="64">
        <f>+SUMIFS('nabati '!B:B,'nabati '!$E:$E,MTD!$A491)/6</f>
        <v>4</v>
      </c>
      <c r="F491" s="64">
        <f>+SUMIFS('nabati '!I:I,'nabati '!$L:$L,MTD!$A491)/6</f>
        <v>4</v>
      </c>
      <c r="G491" s="64">
        <f>+SUMIFS('nabati '!P:P,'nabati '!$S:$S,MTD!$A491)/60</f>
        <v>0</v>
      </c>
      <c r="H491" s="64">
        <f>+SUMIFS('nabati '!W:W,'nabati '!$Z:$Z,MTD!$A491)/6</f>
        <v>4</v>
      </c>
      <c r="I491" s="64">
        <f>+SUMIFS('nabati '!AD:AD,'nabati '!$AG:$AG,MTD!$A491)/60</f>
        <v>0</v>
      </c>
      <c r="J491" s="64">
        <f>+SUMIFS('nabati '!AK:AK,'nabati '!$AN:$AN,MTD!$A491)/60</f>
        <v>0</v>
      </c>
      <c r="K491" s="64">
        <f>+SUMIFS('nabati '!AR:AR,'nabati '!$AU:$AU,MTD!$A491)/60</f>
        <v>0</v>
      </c>
      <c r="L491" s="64">
        <f>+SUMIFS('nabati '!AY:AY,'nabati '!$BB:$BB,MTD!$A491)/20</f>
        <v>2</v>
      </c>
      <c r="M491" s="172">
        <f>+SUMIFS('nabati '!$BF:$BF,'nabati '!BI:BI,MTD!$A491)/6</f>
        <v>0</v>
      </c>
      <c r="N491" s="133">
        <f>+SUMIFS('nabati '!$BM:$BM,'nabati '!BP:BP,MTD!$A491)/6</f>
        <v>0</v>
      </c>
      <c r="O491" s="202">
        <f t="shared" si="57"/>
        <v>2912.56</v>
      </c>
      <c r="P491" s="84"/>
      <c r="Q491" s="85"/>
      <c r="R491" s="73"/>
      <c r="U491" s="524"/>
    </row>
    <row r="492" spans="1:21" s="70" customFormat="1" outlineLevel="1">
      <c r="A492" s="108">
        <v>9109</v>
      </c>
      <c r="B492" s="108" t="s">
        <v>53</v>
      </c>
      <c r="C492" s="162" t="s">
        <v>626</v>
      </c>
      <c r="D492" s="162" t="s">
        <v>596</v>
      </c>
      <c r="E492" s="64">
        <f>+SUMIFS('nabati '!B:B,'nabati '!$E:$E,MTD!$A492)/6</f>
        <v>3</v>
      </c>
      <c r="F492" s="64">
        <f>+SUMIFS('nabati '!I:I,'nabati '!$L:$L,MTD!$A492)/6</f>
        <v>1</v>
      </c>
      <c r="G492" s="64">
        <f>+SUMIFS('nabati '!P:P,'nabati '!$S:$S,MTD!$A492)/60</f>
        <v>1</v>
      </c>
      <c r="H492" s="64">
        <f>+SUMIFS('nabati '!W:W,'nabati '!$Z:$Z,MTD!$A492)/6</f>
        <v>0</v>
      </c>
      <c r="I492" s="64">
        <f>+SUMIFS('nabati '!AD:AD,'nabati '!$AG:$AG,MTD!$A492)/60</f>
        <v>0</v>
      </c>
      <c r="J492" s="64">
        <f>+SUMIFS('nabati '!AK:AK,'nabati '!$AN:$AN,MTD!$A492)/60</f>
        <v>0</v>
      </c>
      <c r="K492" s="64">
        <f>+SUMIFS('nabati '!AR:AR,'nabati '!$AU:$AU,MTD!$A492)/60</f>
        <v>0</v>
      </c>
      <c r="L492" s="64">
        <f>+SUMIFS('nabati '!AY:AY,'nabati '!$BB:$BB,MTD!$A492)/20</f>
        <v>0</v>
      </c>
      <c r="M492" s="172">
        <f>+SUMIFS('nabati '!$BF:$BF,'nabati '!BI:BI,MTD!$A492)/6</f>
        <v>0</v>
      </c>
      <c r="N492" s="133">
        <f>+SUMIFS('nabati '!$BM:$BM,'nabati '!BP:BP,MTD!$A492)/6</f>
        <v>0</v>
      </c>
      <c r="O492" s="202">
        <f t="shared" si="57"/>
        <v>898.74</v>
      </c>
      <c r="P492" s="84"/>
      <c r="Q492" s="85"/>
      <c r="R492" s="73"/>
      <c r="U492" s="524"/>
    </row>
    <row r="493" spans="1:21" s="70" customFormat="1" outlineLevel="1">
      <c r="A493" s="108">
        <v>9110</v>
      </c>
      <c r="B493" s="108" t="s">
        <v>53</v>
      </c>
      <c r="C493" s="162" t="s">
        <v>627</v>
      </c>
      <c r="D493" s="162" t="s">
        <v>596</v>
      </c>
      <c r="E493" s="64">
        <f>+SUMIFS('nabati '!B:B,'nabati '!$E:$E,MTD!$A493)/6</f>
        <v>0</v>
      </c>
      <c r="F493" s="64">
        <f>+SUMIFS('nabati '!I:I,'nabati '!$L:$L,MTD!$A493)/6</f>
        <v>0</v>
      </c>
      <c r="G493" s="64">
        <f>+SUMIFS('nabati '!P:P,'nabati '!$S:$S,MTD!$A493)/60</f>
        <v>0</v>
      </c>
      <c r="H493" s="64">
        <f>+SUMIFS('nabati '!W:W,'nabati '!$Z:$Z,MTD!$A493)/6</f>
        <v>0</v>
      </c>
      <c r="I493" s="64">
        <f>+SUMIFS('nabati '!AD:AD,'nabati '!$AG:$AG,MTD!$A493)/60</f>
        <v>0</v>
      </c>
      <c r="J493" s="64">
        <f>+SUMIFS('nabati '!AK:AK,'nabati '!$AN:$AN,MTD!$A493)/60</f>
        <v>0</v>
      </c>
      <c r="K493" s="64">
        <f>+SUMIFS('nabati '!AR:AR,'nabati '!$AU:$AU,MTD!$A493)/60</f>
        <v>0</v>
      </c>
      <c r="L493" s="64">
        <f>+SUMIFS('nabati '!AY:AY,'nabati '!$BB:$BB,MTD!$A493)/20</f>
        <v>0</v>
      </c>
      <c r="M493" s="172">
        <f>+SUMIFS('nabati '!$BF:$BF,'nabati '!BI:BI,MTD!$A493)/6</f>
        <v>0</v>
      </c>
      <c r="N493" s="133">
        <f>+SUMIFS('nabati '!$BM:$BM,'nabati '!BP:BP,MTD!$A493)/6</f>
        <v>0</v>
      </c>
      <c r="O493" s="202">
        <f t="shared" si="57"/>
        <v>0</v>
      </c>
      <c r="P493" s="84"/>
      <c r="Q493" s="85"/>
      <c r="R493" s="73"/>
      <c r="U493" s="524"/>
    </row>
    <row r="494" spans="1:21" s="70" customFormat="1" outlineLevel="1">
      <c r="A494" s="108">
        <v>9112</v>
      </c>
      <c r="B494" s="108" t="s">
        <v>53</v>
      </c>
      <c r="C494" s="162" t="s">
        <v>628</v>
      </c>
      <c r="D494" s="162" t="s">
        <v>596</v>
      </c>
      <c r="E494" s="64">
        <f>+SUMIFS('nabati '!B:B,'nabati '!$E:$E,MTD!$A494)/6</f>
        <v>0</v>
      </c>
      <c r="F494" s="64">
        <f>+SUMIFS('nabati '!I:I,'nabati '!$L:$L,MTD!$A494)/6</f>
        <v>0</v>
      </c>
      <c r="G494" s="64">
        <f>+SUMIFS('nabati '!P:P,'nabati '!$S:$S,MTD!$A494)/60</f>
        <v>0</v>
      </c>
      <c r="H494" s="64">
        <f>+SUMIFS('nabati '!W:W,'nabati '!$Z:$Z,MTD!$A494)/6</f>
        <v>0</v>
      </c>
      <c r="I494" s="64">
        <f>+SUMIFS('nabati '!AD:AD,'nabati '!$AG:$AG,MTD!$A494)/60</f>
        <v>0</v>
      </c>
      <c r="J494" s="64">
        <f>+SUMIFS('nabati '!AK:AK,'nabati '!$AN:$AN,MTD!$A494)/60</f>
        <v>0</v>
      </c>
      <c r="K494" s="64">
        <f>+SUMIFS('nabati '!AR:AR,'nabati '!$AU:$AU,MTD!$A494)/60</f>
        <v>0</v>
      </c>
      <c r="L494" s="64">
        <f>+SUMIFS('nabati '!AY:AY,'nabati '!$BB:$BB,MTD!$A494)/20</f>
        <v>0</v>
      </c>
      <c r="M494" s="172">
        <f>+SUMIFS('nabati '!$BF:$BF,'nabati '!BI:BI,MTD!$A494)/6</f>
        <v>0</v>
      </c>
      <c r="N494" s="133">
        <f>+SUMIFS('nabati '!$BM:$BM,'nabati '!BP:BP,MTD!$A494)/6</f>
        <v>0</v>
      </c>
      <c r="O494" s="202">
        <f t="shared" si="57"/>
        <v>0</v>
      </c>
      <c r="P494" s="84"/>
      <c r="Q494" s="85"/>
      <c r="R494" s="73"/>
      <c r="U494" s="524"/>
    </row>
    <row r="495" spans="1:21" s="70" customFormat="1" outlineLevel="1">
      <c r="A495" s="108">
        <v>9116</v>
      </c>
      <c r="B495" s="108" t="s">
        <v>53</v>
      </c>
      <c r="C495" s="162" t="s">
        <v>629</v>
      </c>
      <c r="D495" s="162" t="s">
        <v>596</v>
      </c>
      <c r="E495" s="64">
        <f>+SUMIFS('nabati '!B:B,'nabati '!$E:$E,MTD!$A495)/6</f>
        <v>0</v>
      </c>
      <c r="F495" s="64">
        <f>+SUMIFS('nabati '!I:I,'nabati '!$L:$L,MTD!$A495)/6</f>
        <v>0</v>
      </c>
      <c r="G495" s="64">
        <f>+SUMIFS('nabati '!P:P,'nabati '!$S:$S,MTD!$A495)/60</f>
        <v>0</v>
      </c>
      <c r="H495" s="64">
        <f>+SUMIFS('nabati '!W:W,'nabati '!$Z:$Z,MTD!$A495)/6</f>
        <v>0</v>
      </c>
      <c r="I495" s="64">
        <f>+SUMIFS('nabati '!AD:AD,'nabati '!$AG:$AG,MTD!$A495)/60</f>
        <v>0</v>
      </c>
      <c r="J495" s="64">
        <f>+SUMIFS('nabati '!AK:AK,'nabati '!$AN:$AN,MTD!$A495)/60</f>
        <v>0</v>
      </c>
      <c r="K495" s="64">
        <f>+SUMIFS('nabati '!AR:AR,'nabati '!$AU:$AU,MTD!$A495)/60</f>
        <v>0</v>
      </c>
      <c r="L495" s="64">
        <f>+SUMIFS('nabati '!AY:AY,'nabati '!$BB:$BB,MTD!$A495)/20</f>
        <v>0</v>
      </c>
      <c r="M495" s="172">
        <f>+SUMIFS('nabati '!$BF:$BF,'nabati '!BI:BI,MTD!$A495)/6</f>
        <v>0</v>
      </c>
      <c r="N495" s="133">
        <f>+SUMIFS('nabati '!$BM:$BM,'nabati '!BP:BP,MTD!$A495)/6</f>
        <v>0</v>
      </c>
      <c r="O495" s="202">
        <f t="shared" si="57"/>
        <v>0</v>
      </c>
      <c r="P495" s="84"/>
      <c r="Q495" s="85"/>
      <c r="R495" s="73"/>
      <c r="U495" s="524"/>
    </row>
    <row r="496" spans="1:21" s="70" customFormat="1" outlineLevel="1">
      <c r="A496" s="108">
        <v>9115</v>
      </c>
      <c r="B496" s="108" t="s">
        <v>53</v>
      </c>
      <c r="C496" s="162" t="s">
        <v>630</v>
      </c>
      <c r="D496" s="162" t="s">
        <v>596</v>
      </c>
      <c r="E496" s="64">
        <f>+SUMIFS('nabati '!B:B,'nabati '!$E:$E,MTD!$A496)/6</f>
        <v>0</v>
      </c>
      <c r="F496" s="64">
        <f>+SUMIFS('nabati '!I:I,'nabati '!$L:$L,MTD!$A496)/6</f>
        <v>0</v>
      </c>
      <c r="G496" s="64">
        <f>+SUMIFS('nabati '!P:P,'nabati '!$S:$S,MTD!$A496)/60</f>
        <v>0</v>
      </c>
      <c r="H496" s="64">
        <f>+SUMIFS('nabati '!W:W,'nabati '!$Z:$Z,MTD!$A496)/6</f>
        <v>0</v>
      </c>
      <c r="I496" s="64">
        <f>+SUMIFS('nabati '!AD:AD,'nabati '!$AG:$AG,MTD!$A496)/60</f>
        <v>0</v>
      </c>
      <c r="J496" s="64">
        <f>+SUMIFS('nabati '!AK:AK,'nabati '!$AN:$AN,MTD!$A496)/60</f>
        <v>0</v>
      </c>
      <c r="K496" s="64">
        <f>+SUMIFS('nabati '!AR:AR,'nabati '!$AU:$AU,MTD!$A496)/60</f>
        <v>0</v>
      </c>
      <c r="L496" s="64">
        <f>+SUMIFS('nabati '!AY:AY,'nabati '!$BB:$BB,MTD!$A496)/20</f>
        <v>0</v>
      </c>
      <c r="M496" s="172">
        <f>+SUMIFS('nabati '!$BF:$BF,'nabati '!BI:BI,MTD!$A496)/6</f>
        <v>0</v>
      </c>
      <c r="N496" s="133">
        <f>+SUMIFS('nabati '!$BM:$BM,'nabati '!BP:BP,MTD!$A496)/6</f>
        <v>0</v>
      </c>
      <c r="O496" s="202">
        <f t="shared" si="57"/>
        <v>0</v>
      </c>
      <c r="P496" s="84"/>
      <c r="Q496" s="85"/>
      <c r="R496" s="73"/>
      <c r="U496" s="524"/>
    </row>
    <row r="497" spans="1:21" s="70" customFormat="1" outlineLevel="1">
      <c r="A497" s="108">
        <v>9114</v>
      </c>
      <c r="B497" s="108" t="s">
        <v>53</v>
      </c>
      <c r="C497" s="162" t="s">
        <v>631</v>
      </c>
      <c r="D497" s="162" t="s">
        <v>596</v>
      </c>
      <c r="E497" s="64">
        <f>+SUMIFS('nabati '!B:B,'nabati '!$E:$E,MTD!$A497)/6</f>
        <v>1</v>
      </c>
      <c r="F497" s="64">
        <f>+SUMIFS('nabati '!I:I,'nabati '!$L:$L,MTD!$A497)/6</f>
        <v>1</v>
      </c>
      <c r="G497" s="64">
        <f>+SUMIFS('nabati '!P:P,'nabati '!$S:$S,MTD!$A497)/60</f>
        <v>1</v>
      </c>
      <c r="H497" s="64">
        <f>+SUMIFS('nabati '!W:W,'nabati '!$Z:$Z,MTD!$A497)/6</f>
        <v>0</v>
      </c>
      <c r="I497" s="64">
        <f>+SUMIFS('nabati '!AD:AD,'nabati '!$AG:$AG,MTD!$A497)/60</f>
        <v>0</v>
      </c>
      <c r="J497" s="64">
        <f>+SUMIFS('nabati '!AK:AK,'nabati '!$AN:$AN,MTD!$A497)/60</f>
        <v>0</v>
      </c>
      <c r="K497" s="64">
        <f>+SUMIFS('nabati '!AR:AR,'nabati '!$AU:$AU,MTD!$A497)/60</f>
        <v>0</v>
      </c>
      <c r="L497" s="64">
        <f>+SUMIFS('nabati '!AY:AY,'nabati '!$BB:$BB,MTD!$A497)/20</f>
        <v>0</v>
      </c>
      <c r="M497" s="172">
        <f>+SUMIFS('nabati '!$BF:$BF,'nabati '!BI:BI,MTD!$A497)/6</f>
        <v>0</v>
      </c>
      <c r="N497" s="133">
        <f>+SUMIFS('nabati '!$BM:$BM,'nabati '!BP:BP,MTD!$A497)/6</f>
        <v>0</v>
      </c>
      <c r="O497" s="202">
        <f t="shared" si="57"/>
        <v>646.74</v>
      </c>
      <c r="P497" s="84"/>
      <c r="Q497" s="85"/>
      <c r="R497" s="73"/>
      <c r="U497" s="524"/>
    </row>
    <row r="498" spans="1:21" s="70" customFormat="1" outlineLevel="1">
      <c r="A498" s="108">
        <v>9113</v>
      </c>
      <c r="B498" s="108" t="s">
        <v>53</v>
      </c>
      <c r="C498" s="162" t="s">
        <v>632</v>
      </c>
      <c r="D498" s="162" t="s">
        <v>596</v>
      </c>
      <c r="E498" s="64">
        <f>+SUMIFS('nabati '!B:B,'nabati '!$E:$E,MTD!$A498)/6</f>
        <v>0</v>
      </c>
      <c r="F498" s="64">
        <f>+SUMIFS('nabati '!I:I,'nabati '!$L:$L,MTD!$A498)/6</f>
        <v>0</v>
      </c>
      <c r="G498" s="64">
        <f>+SUMIFS('nabati '!P:P,'nabati '!$S:$S,MTD!$A498)/60</f>
        <v>0</v>
      </c>
      <c r="H498" s="64">
        <f>+SUMIFS('nabati '!W:W,'nabati '!$Z:$Z,MTD!$A498)/6</f>
        <v>0</v>
      </c>
      <c r="I498" s="64">
        <f>+SUMIFS('nabati '!AD:AD,'nabati '!$AG:$AG,MTD!$A498)/60</f>
        <v>0</v>
      </c>
      <c r="J498" s="64">
        <f>+SUMIFS('nabati '!AK:AK,'nabati '!$AN:$AN,MTD!$A498)/60</f>
        <v>0</v>
      </c>
      <c r="K498" s="64">
        <f>+SUMIFS('nabati '!AR:AR,'nabati '!$AU:$AU,MTD!$A498)/60</f>
        <v>0</v>
      </c>
      <c r="L498" s="64">
        <f>+SUMIFS('nabati '!AY:AY,'nabati '!$BB:$BB,MTD!$A498)/20</f>
        <v>0</v>
      </c>
      <c r="M498" s="172">
        <f>+SUMIFS('nabati '!$BF:$BF,'nabati '!BI:BI,MTD!$A498)/6</f>
        <v>0</v>
      </c>
      <c r="N498" s="133">
        <f>+SUMIFS('nabati '!$BM:$BM,'nabati '!BP:BP,MTD!$A498)/6</f>
        <v>0</v>
      </c>
      <c r="O498" s="202">
        <f t="shared" si="57"/>
        <v>0</v>
      </c>
      <c r="P498" s="84"/>
      <c r="Q498" s="85"/>
      <c r="R498" s="73"/>
      <c r="U498" s="524"/>
    </row>
    <row r="499" spans="1:21" s="70" customFormat="1" outlineLevel="1">
      <c r="A499" s="108">
        <v>9118</v>
      </c>
      <c r="B499" s="108" t="s">
        <v>53</v>
      </c>
      <c r="C499" s="162" t="s">
        <v>633</v>
      </c>
      <c r="D499" s="162" t="s">
        <v>596</v>
      </c>
      <c r="E499" s="64">
        <f>+SUMIFS('nabati '!B:B,'nabati '!$E:$E,MTD!$A499)/6</f>
        <v>0</v>
      </c>
      <c r="F499" s="64">
        <f>+SUMIFS('nabati '!I:I,'nabati '!$L:$L,MTD!$A499)/6</f>
        <v>0</v>
      </c>
      <c r="G499" s="64">
        <f>+SUMIFS('nabati '!P:P,'nabati '!$S:$S,MTD!$A499)/60</f>
        <v>0</v>
      </c>
      <c r="H499" s="64">
        <f>+SUMIFS('nabati '!W:W,'nabati '!$Z:$Z,MTD!$A499)/6</f>
        <v>0</v>
      </c>
      <c r="I499" s="64">
        <f>+SUMIFS('nabati '!AD:AD,'nabati '!$AG:$AG,MTD!$A499)/60</f>
        <v>0</v>
      </c>
      <c r="J499" s="64">
        <f>+SUMIFS('nabati '!AK:AK,'nabati '!$AN:$AN,MTD!$A499)/60</f>
        <v>0</v>
      </c>
      <c r="K499" s="64">
        <f>+SUMIFS('nabati '!AR:AR,'nabati '!$AU:$AU,MTD!$A499)/60</f>
        <v>0</v>
      </c>
      <c r="L499" s="64">
        <f>+SUMIFS('nabati '!AY:AY,'nabati '!$BB:$BB,MTD!$A499)/20</f>
        <v>0</v>
      </c>
      <c r="M499" s="172">
        <f>+SUMIFS('nabati '!$BF:$BF,'nabati '!BI:BI,MTD!$A499)/6</f>
        <v>0</v>
      </c>
      <c r="N499" s="133">
        <f>+SUMIFS('nabati '!$BM:$BM,'nabati '!BP:BP,MTD!$A499)/6</f>
        <v>0</v>
      </c>
      <c r="O499" s="202">
        <f t="shared" si="57"/>
        <v>0</v>
      </c>
      <c r="P499" s="84"/>
      <c r="Q499" s="85"/>
      <c r="R499" s="73"/>
      <c r="U499" s="524"/>
    </row>
    <row r="500" spans="1:21" s="70" customFormat="1" outlineLevel="1">
      <c r="A500" s="108">
        <v>9120</v>
      </c>
      <c r="B500" s="108" t="s">
        <v>53</v>
      </c>
      <c r="C500" s="162" t="s">
        <v>634</v>
      </c>
      <c r="D500" s="162" t="s">
        <v>596</v>
      </c>
      <c r="E500" s="64">
        <f>+SUMIFS('nabati '!B:B,'nabati '!$E:$E,MTD!$A500)/6</f>
        <v>0</v>
      </c>
      <c r="F500" s="64">
        <f>+SUMIFS('nabati '!I:I,'nabati '!$L:$L,MTD!$A500)/6</f>
        <v>1</v>
      </c>
      <c r="G500" s="64">
        <f>+SUMIFS('nabati '!P:P,'nabati '!$S:$S,MTD!$A500)/60</f>
        <v>0</v>
      </c>
      <c r="H500" s="64">
        <f>+SUMIFS('nabati '!W:W,'nabati '!$Z:$Z,MTD!$A500)/6</f>
        <v>0</v>
      </c>
      <c r="I500" s="64">
        <f>+SUMIFS('nabati '!AD:AD,'nabati '!$AG:$AG,MTD!$A500)/60</f>
        <v>0</v>
      </c>
      <c r="J500" s="64">
        <f>+SUMIFS('nabati '!AK:AK,'nabati '!$AN:$AN,MTD!$A500)/60</f>
        <v>0</v>
      </c>
      <c r="K500" s="64">
        <f>+SUMIFS('nabati '!AR:AR,'nabati '!$AU:$AU,MTD!$A500)/60</f>
        <v>0</v>
      </c>
      <c r="L500" s="64">
        <f>+SUMIFS('nabati '!AY:AY,'nabati '!$BB:$BB,MTD!$A500)/20</f>
        <v>0</v>
      </c>
      <c r="M500" s="172">
        <f>+SUMIFS('nabati '!$BF:$BF,'nabati '!BI:BI,MTD!$A500)/6</f>
        <v>0</v>
      </c>
      <c r="N500" s="133">
        <f>+SUMIFS('nabati '!$BM:$BM,'nabati '!BP:BP,MTD!$A500)/6</f>
        <v>0</v>
      </c>
      <c r="O500" s="202">
        <f t="shared" si="57"/>
        <v>190.74</v>
      </c>
      <c r="P500" s="84"/>
      <c r="Q500" s="85"/>
      <c r="R500" s="73"/>
      <c r="U500" s="524"/>
    </row>
    <row r="501" spans="1:21" s="70" customFormat="1" outlineLevel="1">
      <c r="A501" s="108">
        <v>9124</v>
      </c>
      <c r="B501" s="108" t="s">
        <v>53</v>
      </c>
      <c r="C501" s="162" t="s">
        <v>635</v>
      </c>
      <c r="D501" s="162" t="s">
        <v>596</v>
      </c>
      <c r="E501" s="64">
        <f>+SUMIFS('nabati '!B:B,'nabati '!$E:$E,MTD!$A501)/6</f>
        <v>0</v>
      </c>
      <c r="F501" s="64">
        <f>+SUMIFS('nabati '!I:I,'nabati '!$L:$L,MTD!$A501)/6</f>
        <v>0</v>
      </c>
      <c r="G501" s="64">
        <f>+SUMIFS('nabati '!P:P,'nabati '!$S:$S,MTD!$A501)/60</f>
        <v>0</v>
      </c>
      <c r="H501" s="64">
        <f>+SUMIFS('nabati '!W:W,'nabati '!$Z:$Z,MTD!$A501)/6</f>
        <v>0</v>
      </c>
      <c r="I501" s="64">
        <f>+SUMIFS('nabati '!AD:AD,'nabati '!$AG:$AG,MTD!$A501)/60</f>
        <v>0</v>
      </c>
      <c r="J501" s="64">
        <f>+SUMIFS('nabati '!AK:AK,'nabati '!$AN:$AN,MTD!$A501)/60</f>
        <v>0</v>
      </c>
      <c r="K501" s="64">
        <f>+SUMIFS('nabati '!AR:AR,'nabati '!$AU:$AU,MTD!$A501)/60</f>
        <v>0</v>
      </c>
      <c r="L501" s="64">
        <f>+SUMIFS('nabati '!AY:AY,'nabati '!$BB:$BB,MTD!$A501)/20</f>
        <v>0</v>
      </c>
      <c r="M501" s="172">
        <f>+SUMIFS('nabati '!$BF:$BF,'nabati '!BI:BI,MTD!$A501)/6</f>
        <v>0</v>
      </c>
      <c r="N501" s="133">
        <f>+SUMIFS('nabati '!$BM:$BM,'nabati '!BP:BP,MTD!$A501)/6</f>
        <v>0</v>
      </c>
      <c r="O501" s="202">
        <f t="shared" si="57"/>
        <v>0</v>
      </c>
      <c r="P501" s="84"/>
      <c r="Q501" s="85"/>
      <c r="R501" s="73"/>
      <c r="U501" s="524"/>
    </row>
    <row r="502" spans="1:21" s="70" customFormat="1" outlineLevel="1">
      <c r="A502" s="108">
        <v>9126</v>
      </c>
      <c r="B502" s="108" t="s">
        <v>53</v>
      </c>
      <c r="C502" s="162" t="s">
        <v>636</v>
      </c>
      <c r="D502" s="162" t="s">
        <v>596</v>
      </c>
      <c r="E502" s="64">
        <f>+SUMIFS('nabati '!B:B,'nabati '!$E:$E,MTD!$A502)/6</f>
        <v>0</v>
      </c>
      <c r="F502" s="64">
        <f>+SUMIFS('nabati '!I:I,'nabati '!$L:$L,MTD!$A502)/6</f>
        <v>0</v>
      </c>
      <c r="G502" s="64">
        <f>+SUMIFS('nabati '!P:P,'nabati '!$S:$S,MTD!$A502)/60</f>
        <v>0</v>
      </c>
      <c r="H502" s="64">
        <f>+SUMIFS('nabati '!W:W,'nabati '!$Z:$Z,MTD!$A502)/6</f>
        <v>0</v>
      </c>
      <c r="I502" s="64">
        <f>+SUMIFS('nabati '!AD:AD,'nabati '!$AG:$AG,MTD!$A502)/60</f>
        <v>0</v>
      </c>
      <c r="J502" s="64">
        <f>+SUMIFS('nabati '!AK:AK,'nabati '!$AN:$AN,MTD!$A502)/60</f>
        <v>0</v>
      </c>
      <c r="K502" s="64">
        <f>+SUMIFS('nabati '!AR:AR,'nabati '!$AU:$AU,MTD!$A502)/60</f>
        <v>0</v>
      </c>
      <c r="L502" s="64">
        <f>+SUMIFS('nabati '!AY:AY,'nabati '!$BB:$BB,MTD!$A502)/20</f>
        <v>0</v>
      </c>
      <c r="M502" s="172">
        <f>+SUMIFS('nabati '!$BF:$BF,'nabati '!BI:BI,MTD!$A502)/6</f>
        <v>0</v>
      </c>
      <c r="N502" s="133">
        <f>+SUMIFS('nabati '!$BM:$BM,'nabati '!BP:BP,MTD!$A502)/6</f>
        <v>0</v>
      </c>
      <c r="O502" s="202">
        <f t="shared" si="57"/>
        <v>0</v>
      </c>
      <c r="P502" s="84"/>
      <c r="Q502" s="85"/>
      <c r="R502" s="73"/>
      <c r="U502" s="524"/>
    </row>
    <row r="503" spans="1:21" s="70" customFormat="1" outlineLevel="1">
      <c r="A503" s="108">
        <v>9127</v>
      </c>
      <c r="B503" s="108" t="s">
        <v>53</v>
      </c>
      <c r="C503" s="162" t="s">
        <v>637</v>
      </c>
      <c r="D503" s="162" t="s">
        <v>596</v>
      </c>
      <c r="E503" s="64">
        <f>+SUMIFS('nabati '!B:B,'nabati '!$E:$E,MTD!$A503)/6</f>
        <v>0</v>
      </c>
      <c r="F503" s="64">
        <f>+SUMIFS('nabati '!I:I,'nabati '!$L:$L,MTD!$A503)/6</f>
        <v>0</v>
      </c>
      <c r="G503" s="64">
        <f>+SUMIFS('nabati '!P:P,'nabati '!$S:$S,MTD!$A503)/60</f>
        <v>0</v>
      </c>
      <c r="H503" s="64">
        <f>+SUMIFS('nabati '!W:W,'nabati '!$Z:$Z,MTD!$A503)/6</f>
        <v>0</v>
      </c>
      <c r="I503" s="64">
        <f>+SUMIFS('nabati '!AD:AD,'nabati '!$AG:$AG,MTD!$A503)/60</f>
        <v>0</v>
      </c>
      <c r="J503" s="64">
        <f>+SUMIFS('nabati '!AK:AK,'nabati '!$AN:$AN,MTD!$A503)/60</f>
        <v>0</v>
      </c>
      <c r="K503" s="64">
        <f>+SUMIFS('nabati '!AR:AR,'nabati '!$AU:$AU,MTD!$A503)/60</f>
        <v>0</v>
      </c>
      <c r="L503" s="64">
        <f>+SUMIFS('nabati '!AY:AY,'nabati '!$BB:$BB,MTD!$A503)/20</f>
        <v>0</v>
      </c>
      <c r="M503" s="172">
        <f>+SUMIFS('nabati '!$BF:$BF,'nabati '!BI:BI,MTD!$A503)/6</f>
        <v>0</v>
      </c>
      <c r="N503" s="133">
        <f>+SUMIFS('nabati '!$BM:$BM,'nabati '!BP:BP,MTD!$A503)/6</f>
        <v>0</v>
      </c>
      <c r="O503" s="202">
        <f t="shared" si="57"/>
        <v>0</v>
      </c>
      <c r="P503" s="84"/>
      <c r="Q503" s="85"/>
      <c r="R503" s="73"/>
      <c r="U503" s="524"/>
    </row>
    <row r="504" spans="1:21" s="70" customFormat="1" outlineLevel="1">
      <c r="A504" s="108">
        <v>9129</v>
      </c>
      <c r="B504" s="108" t="s">
        <v>53</v>
      </c>
      <c r="C504" s="162" t="s">
        <v>638</v>
      </c>
      <c r="D504" s="162" t="s">
        <v>596</v>
      </c>
      <c r="E504" s="64">
        <f>+SUMIFS('nabati '!B:B,'nabati '!$E:$E,MTD!$A504)/6</f>
        <v>0</v>
      </c>
      <c r="F504" s="64">
        <f>+SUMIFS('nabati '!I:I,'nabati '!$L:$L,MTD!$A504)/6</f>
        <v>1</v>
      </c>
      <c r="G504" s="64">
        <f>+SUMIFS('nabati '!P:P,'nabati '!$S:$S,MTD!$A504)/60</f>
        <v>0</v>
      </c>
      <c r="H504" s="64">
        <f>+SUMIFS('nabati '!W:W,'nabati '!$Z:$Z,MTD!$A504)/6</f>
        <v>0</v>
      </c>
      <c r="I504" s="64">
        <f>+SUMIFS('nabati '!AD:AD,'nabati '!$AG:$AG,MTD!$A504)/60</f>
        <v>0</v>
      </c>
      <c r="J504" s="64">
        <f>+SUMIFS('nabati '!AK:AK,'nabati '!$AN:$AN,MTD!$A504)/60</f>
        <v>0</v>
      </c>
      <c r="K504" s="64">
        <f>+SUMIFS('nabati '!AR:AR,'nabati '!$AU:$AU,MTD!$A504)/60</f>
        <v>0</v>
      </c>
      <c r="L504" s="64">
        <f>+SUMIFS('nabati '!AY:AY,'nabati '!$BB:$BB,MTD!$A504)/20</f>
        <v>0</v>
      </c>
      <c r="M504" s="172">
        <f>+SUMIFS('nabati '!$BF:$BF,'nabati '!BI:BI,MTD!$A504)/6</f>
        <v>0</v>
      </c>
      <c r="N504" s="133">
        <f>+SUMIFS('nabati '!$BM:$BM,'nabati '!BP:BP,MTD!$A504)/6</f>
        <v>0</v>
      </c>
      <c r="O504" s="202">
        <f t="shared" si="57"/>
        <v>190.74</v>
      </c>
      <c r="P504" s="84"/>
      <c r="Q504" s="85"/>
      <c r="R504" s="73"/>
      <c r="U504" s="524"/>
    </row>
    <row r="505" spans="1:21" s="70" customFormat="1" outlineLevel="1">
      <c r="A505" s="108">
        <v>9130</v>
      </c>
      <c r="B505" s="108" t="s">
        <v>53</v>
      </c>
      <c r="C505" s="162" t="s">
        <v>639</v>
      </c>
      <c r="D505" s="162" t="s">
        <v>596</v>
      </c>
      <c r="E505" s="64">
        <f>+SUMIFS('nabati '!B:B,'nabati '!$E:$E,MTD!$A505)/6</f>
        <v>0</v>
      </c>
      <c r="F505" s="64">
        <f>+SUMIFS('nabati '!I:I,'nabati '!$L:$L,MTD!$A505)/6</f>
        <v>1</v>
      </c>
      <c r="G505" s="64">
        <f>+SUMIFS('nabati '!P:P,'nabati '!$S:$S,MTD!$A505)/60</f>
        <v>0</v>
      </c>
      <c r="H505" s="64">
        <f>+SUMIFS('nabati '!W:W,'nabati '!$Z:$Z,MTD!$A505)/6</f>
        <v>0</v>
      </c>
      <c r="I505" s="64">
        <f>+SUMIFS('nabati '!AD:AD,'nabati '!$AG:$AG,MTD!$A505)/60</f>
        <v>0</v>
      </c>
      <c r="J505" s="64">
        <f>+SUMIFS('nabati '!AK:AK,'nabati '!$AN:$AN,MTD!$A505)/60</f>
        <v>0</v>
      </c>
      <c r="K505" s="64">
        <f>+SUMIFS('nabati '!AR:AR,'nabati '!$AU:$AU,MTD!$A505)/60</f>
        <v>0</v>
      </c>
      <c r="L505" s="64">
        <f>+SUMIFS('nabati '!AY:AY,'nabati '!$BB:$BB,MTD!$A505)/20</f>
        <v>0</v>
      </c>
      <c r="M505" s="172">
        <f>+SUMIFS('nabati '!$BF:$BF,'nabati '!BI:BI,MTD!$A505)/6</f>
        <v>0</v>
      </c>
      <c r="N505" s="133">
        <f>+SUMIFS('nabati '!$BM:$BM,'nabati '!BP:BP,MTD!$A505)/6</f>
        <v>0</v>
      </c>
      <c r="O505" s="202">
        <f t="shared" si="57"/>
        <v>190.74</v>
      </c>
      <c r="P505" s="84"/>
      <c r="Q505" s="85"/>
      <c r="R505" s="73"/>
      <c r="U505" s="524"/>
    </row>
    <row r="506" spans="1:21" s="70" customFormat="1" outlineLevel="1">
      <c r="A506" s="108">
        <v>9131</v>
      </c>
      <c r="B506" s="108" t="s">
        <v>53</v>
      </c>
      <c r="C506" s="162" t="s">
        <v>640</v>
      </c>
      <c r="D506" s="162" t="s">
        <v>596</v>
      </c>
      <c r="E506" s="64">
        <f>+SUMIFS('nabati '!B:B,'nabati '!$E:$E,MTD!$A506)/6</f>
        <v>0</v>
      </c>
      <c r="F506" s="64">
        <f>+SUMIFS('nabati '!I:I,'nabati '!$L:$L,MTD!$A506)/6</f>
        <v>0</v>
      </c>
      <c r="G506" s="64">
        <f>+SUMIFS('nabati '!P:P,'nabati '!$S:$S,MTD!$A506)/60</f>
        <v>0</v>
      </c>
      <c r="H506" s="64">
        <f>+SUMIFS('nabati '!W:W,'nabati '!$Z:$Z,MTD!$A506)/6</f>
        <v>0</v>
      </c>
      <c r="I506" s="64">
        <f>+SUMIFS('nabati '!AD:AD,'nabati '!$AG:$AG,MTD!$A506)/60</f>
        <v>0</v>
      </c>
      <c r="J506" s="64">
        <f>+SUMIFS('nabati '!AK:AK,'nabati '!$AN:$AN,MTD!$A506)/60</f>
        <v>0</v>
      </c>
      <c r="K506" s="64">
        <f>+SUMIFS('nabati '!AR:AR,'nabati '!$AU:$AU,MTD!$A506)/60</f>
        <v>0</v>
      </c>
      <c r="L506" s="64">
        <f>+SUMIFS('nabati '!AY:AY,'nabati '!$BB:$BB,MTD!$A506)/20</f>
        <v>0</v>
      </c>
      <c r="M506" s="172">
        <f>+SUMIFS('nabati '!$BF:$BF,'nabati '!BI:BI,MTD!$A506)/6</f>
        <v>0</v>
      </c>
      <c r="N506" s="133">
        <f>+SUMIFS('nabati '!$BM:$BM,'nabati '!BP:BP,MTD!$A506)/6</f>
        <v>0</v>
      </c>
      <c r="O506" s="202">
        <f t="shared" si="57"/>
        <v>0</v>
      </c>
      <c r="P506" s="84"/>
      <c r="Q506" s="85"/>
      <c r="R506" s="73"/>
      <c r="U506" s="524"/>
    </row>
    <row r="507" spans="1:21" s="70" customFormat="1" outlineLevel="1">
      <c r="A507" s="108">
        <v>9134</v>
      </c>
      <c r="B507" s="108" t="s">
        <v>53</v>
      </c>
      <c r="C507" s="162" t="s">
        <v>641</v>
      </c>
      <c r="D507" s="162" t="s">
        <v>596</v>
      </c>
      <c r="E507" s="64">
        <f>+SUMIFS('nabati '!B:B,'nabati '!$E:$E,MTD!$A507)/6</f>
        <v>0</v>
      </c>
      <c r="F507" s="64">
        <f>+SUMIFS('nabati '!I:I,'nabati '!$L:$L,MTD!$A507)/6</f>
        <v>0</v>
      </c>
      <c r="G507" s="64">
        <f>+SUMIFS('nabati '!P:P,'nabati '!$S:$S,MTD!$A507)/60</f>
        <v>0</v>
      </c>
      <c r="H507" s="64">
        <f>+SUMIFS('nabati '!W:W,'nabati '!$Z:$Z,MTD!$A507)/6</f>
        <v>0</v>
      </c>
      <c r="I507" s="64">
        <f>+SUMIFS('nabati '!AD:AD,'nabati '!$AG:$AG,MTD!$A507)/60</f>
        <v>0</v>
      </c>
      <c r="J507" s="64">
        <f>+SUMIFS('nabati '!AK:AK,'nabati '!$AN:$AN,MTD!$A507)/60</f>
        <v>0</v>
      </c>
      <c r="K507" s="64">
        <f>+SUMIFS('nabati '!AR:AR,'nabati '!$AU:$AU,MTD!$A507)/60</f>
        <v>0</v>
      </c>
      <c r="L507" s="64">
        <f>+SUMIFS('nabati '!AY:AY,'nabati '!$BB:$BB,MTD!$A507)/20</f>
        <v>0</v>
      </c>
      <c r="M507" s="172">
        <f>+SUMIFS('nabati '!$BF:$BF,'nabati '!BI:BI,MTD!$A507)/6</f>
        <v>0</v>
      </c>
      <c r="N507" s="133">
        <f>+SUMIFS('nabati '!$BM:$BM,'nabati '!BP:BP,MTD!$A507)/6</f>
        <v>0</v>
      </c>
      <c r="O507" s="202">
        <f t="shared" si="57"/>
        <v>0</v>
      </c>
      <c r="P507" s="84"/>
      <c r="Q507" s="85"/>
      <c r="R507" s="73"/>
      <c r="U507" s="524"/>
    </row>
    <row r="508" spans="1:21" s="70" customFormat="1" outlineLevel="1">
      <c r="A508" s="108">
        <v>9136</v>
      </c>
      <c r="B508" s="108" t="s">
        <v>53</v>
      </c>
      <c r="C508" s="162" t="s">
        <v>642</v>
      </c>
      <c r="D508" s="162" t="s">
        <v>596</v>
      </c>
      <c r="E508" s="64">
        <f>+SUMIFS('nabati '!B:B,'nabati '!$E:$E,MTD!$A508)/6</f>
        <v>0</v>
      </c>
      <c r="F508" s="64">
        <f>+SUMIFS('nabati '!I:I,'nabati '!$L:$L,MTD!$A508)/6</f>
        <v>0</v>
      </c>
      <c r="G508" s="64">
        <f>+SUMIFS('nabati '!P:P,'nabati '!$S:$S,MTD!$A508)/60</f>
        <v>0</v>
      </c>
      <c r="H508" s="64">
        <f>+SUMIFS('nabati '!W:W,'nabati '!$Z:$Z,MTD!$A508)/6</f>
        <v>0</v>
      </c>
      <c r="I508" s="64">
        <f>+SUMIFS('nabati '!AD:AD,'nabati '!$AG:$AG,MTD!$A508)/60</f>
        <v>0</v>
      </c>
      <c r="J508" s="64">
        <f>+SUMIFS('nabati '!AK:AK,'nabati '!$AN:$AN,MTD!$A508)/60</f>
        <v>0</v>
      </c>
      <c r="K508" s="64">
        <f>+SUMIFS('nabati '!AR:AR,'nabati '!$AU:$AU,MTD!$A508)/60</f>
        <v>0</v>
      </c>
      <c r="L508" s="64">
        <f>+SUMIFS('nabati '!AY:AY,'nabati '!$BB:$BB,MTD!$A508)/20</f>
        <v>0</v>
      </c>
      <c r="M508" s="172">
        <f>+SUMIFS('nabati '!$BF:$BF,'nabati '!BI:BI,MTD!$A508)/6</f>
        <v>0</v>
      </c>
      <c r="N508" s="133">
        <f>+SUMIFS('nabati '!$BM:$BM,'nabati '!BP:BP,MTD!$A508)/6</f>
        <v>0</v>
      </c>
      <c r="O508" s="202">
        <f t="shared" si="57"/>
        <v>0</v>
      </c>
      <c r="P508" s="84"/>
      <c r="Q508" s="85"/>
      <c r="R508" s="73"/>
      <c r="U508" s="524"/>
    </row>
    <row r="509" spans="1:21" s="70" customFormat="1" outlineLevel="1">
      <c r="A509" s="108">
        <v>9137</v>
      </c>
      <c r="B509" s="108" t="s">
        <v>53</v>
      </c>
      <c r="C509" s="162" t="s">
        <v>643</v>
      </c>
      <c r="D509" s="162" t="s">
        <v>596</v>
      </c>
      <c r="E509" s="64">
        <f>+SUMIFS('nabati '!B:B,'nabati '!$E:$E,MTD!$A509)/6</f>
        <v>0</v>
      </c>
      <c r="F509" s="64">
        <f>+SUMIFS('nabati '!I:I,'nabati '!$L:$L,MTD!$A509)/6</f>
        <v>2</v>
      </c>
      <c r="G509" s="64">
        <f>+SUMIFS('nabati '!P:P,'nabati '!$S:$S,MTD!$A509)/60</f>
        <v>0</v>
      </c>
      <c r="H509" s="64">
        <f>+SUMIFS('nabati '!W:W,'nabati '!$Z:$Z,MTD!$A509)/6</f>
        <v>0</v>
      </c>
      <c r="I509" s="64">
        <f>+SUMIFS('nabati '!AD:AD,'nabati '!$AG:$AG,MTD!$A509)/60</f>
        <v>0</v>
      </c>
      <c r="J509" s="64">
        <f>+SUMIFS('nabati '!AK:AK,'nabati '!$AN:$AN,MTD!$A509)/60</f>
        <v>0</v>
      </c>
      <c r="K509" s="64">
        <f>+SUMIFS('nabati '!AR:AR,'nabati '!$AU:$AU,MTD!$A509)/60</f>
        <v>0</v>
      </c>
      <c r="L509" s="64">
        <f>+SUMIFS('nabati '!AY:AY,'nabati '!$BB:$BB,MTD!$A509)/20</f>
        <v>0</v>
      </c>
      <c r="M509" s="172">
        <f>+SUMIFS('nabati '!$BF:$BF,'nabati '!BI:BI,MTD!$A509)/6</f>
        <v>0</v>
      </c>
      <c r="N509" s="133">
        <f>+SUMIFS('nabati '!$BM:$BM,'nabati '!BP:BP,MTD!$A509)/6</f>
        <v>0</v>
      </c>
      <c r="O509" s="202">
        <f t="shared" si="57"/>
        <v>381.48</v>
      </c>
      <c r="P509" s="84"/>
      <c r="Q509" s="85"/>
      <c r="R509" s="73"/>
      <c r="U509" s="524"/>
    </row>
    <row r="510" spans="1:21" s="70" customFormat="1" outlineLevel="1">
      <c r="A510" s="108">
        <v>9138</v>
      </c>
      <c r="B510" s="108" t="s">
        <v>53</v>
      </c>
      <c r="C510" s="162" t="s">
        <v>644</v>
      </c>
      <c r="D510" s="162" t="s">
        <v>596</v>
      </c>
      <c r="E510" s="64">
        <f>+SUMIFS('nabati '!B:B,'nabati '!$E:$E,MTD!$A510)/6</f>
        <v>0</v>
      </c>
      <c r="F510" s="64">
        <f>+SUMIFS('nabati '!I:I,'nabati '!$L:$L,MTD!$A510)/6</f>
        <v>0</v>
      </c>
      <c r="G510" s="64">
        <f>+SUMIFS('nabati '!P:P,'nabati '!$S:$S,MTD!$A510)/60</f>
        <v>0</v>
      </c>
      <c r="H510" s="64">
        <f>+SUMIFS('nabati '!W:W,'nabati '!$Z:$Z,MTD!$A510)/6</f>
        <v>0</v>
      </c>
      <c r="I510" s="64">
        <f>+SUMIFS('nabati '!AD:AD,'nabati '!$AG:$AG,MTD!$A510)/60</f>
        <v>0</v>
      </c>
      <c r="J510" s="64">
        <f>+SUMIFS('nabati '!AK:AK,'nabati '!$AN:$AN,MTD!$A510)/60</f>
        <v>0</v>
      </c>
      <c r="K510" s="64">
        <f>+SUMIFS('nabati '!AR:AR,'nabati '!$AU:$AU,MTD!$A510)/60</f>
        <v>0</v>
      </c>
      <c r="L510" s="64">
        <f>+SUMIFS('nabati '!AY:AY,'nabati '!$BB:$BB,MTD!$A510)/20</f>
        <v>0</v>
      </c>
      <c r="M510" s="172">
        <f>+SUMIFS('nabati '!$BF:$BF,'nabati '!BI:BI,MTD!$A510)/6</f>
        <v>0</v>
      </c>
      <c r="N510" s="133">
        <f>+SUMIFS('nabati '!$BM:$BM,'nabati '!BP:BP,MTD!$A510)/6</f>
        <v>0</v>
      </c>
      <c r="O510" s="202">
        <f t="shared" si="57"/>
        <v>0</v>
      </c>
      <c r="P510" s="84"/>
      <c r="Q510" s="85"/>
      <c r="R510" s="73"/>
      <c r="U510" s="524"/>
    </row>
    <row r="511" spans="1:21" s="70" customFormat="1" outlineLevel="1">
      <c r="A511" s="108">
        <v>9139</v>
      </c>
      <c r="B511" s="108" t="s">
        <v>53</v>
      </c>
      <c r="C511" s="162" t="s">
        <v>645</v>
      </c>
      <c r="D511" s="162" t="s">
        <v>596</v>
      </c>
      <c r="E511" s="64">
        <f>+SUMIFS('nabati '!B:B,'nabati '!$E:$E,MTD!$A511)/6</f>
        <v>0</v>
      </c>
      <c r="F511" s="64">
        <f>+SUMIFS('nabati '!I:I,'nabati '!$L:$L,MTD!$A511)/6</f>
        <v>4</v>
      </c>
      <c r="G511" s="64">
        <f>+SUMIFS('nabati '!P:P,'nabati '!$S:$S,MTD!$A511)/60</f>
        <v>0</v>
      </c>
      <c r="H511" s="64">
        <f>+SUMIFS('nabati '!W:W,'nabati '!$Z:$Z,MTD!$A511)/6</f>
        <v>0</v>
      </c>
      <c r="I511" s="64">
        <f>+SUMIFS('nabati '!AD:AD,'nabati '!$AG:$AG,MTD!$A511)/60</f>
        <v>0</v>
      </c>
      <c r="J511" s="64">
        <f>+SUMIFS('nabati '!AK:AK,'nabati '!$AN:$AN,MTD!$A511)/60</f>
        <v>0</v>
      </c>
      <c r="K511" s="64">
        <f>+SUMIFS('nabati '!AR:AR,'nabati '!$AU:$AU,MTD!$A511)/60</f>
        <v>0</v>
      </c>
      <c r="L511" s="64">
        <f>+SUMIFS('nabati '!AY:AY,'nabati '!$BB:$BB,MTD!$A511)/20</f>
        <v>0</v>
      </c>
      <c r="M511" s="172">
        <f>+SUMIFS('nabati '!$BF:$BF,'nabati '!BI:BI,MTD!$A511)/6</f>
        <v>0</v>
      </c>
      <c r="N511" s="133">
        <f>+SUMIFS('nabati '!$BM:$BM,'nabati '!BP:BP,MTD!$A511)/6</f>
        <v>0</v>
      </c>
      <c r="O511" s="202">
        <f t="shared" si="57"/>
        <v>762.96</v>
      </c>
      <c r="P511" s="84"/>
      <c r="Q511" s="85"/>
      <c r="R511" s="73"/>
      <c r="U511" s="524"/>
    </row>
    <row r="512" spans="1:21" s="70" customFormat="1" outlineLevel="1">
      <c r="A512" s="108">
        <v>9141</v>
      </c>
      <c r="B512" s="108" t="s">
        <v>53</v>
      </c>
      <c r="C512" s="162" t="s">
        <v>646</v>
      </c>
      <c r="D512" s="162" t="s">
        <v>596</v>
      </c>
      <c r="E512" s="64">
        <f>+SUMIFS('nabati '!B:B,'nabati '!$E:$E,MTD!$A512)/6</f>
        <v>2</v>
      </c>
      <c r="F512" s="64">
        <f>+SUMIFS('nabati '!I:I,'nabati '!$L:$L,MTD!$A512)/6</f>
        <v>4</v>
      </c>
      <c r="G512" s="64">
        <f>+SUMIFS('nabati '!P:P,'nabati '!$S:$S,MTD!$A512)/60</f>
        <v>0</v>
      </c>
      <c r="H512" s="64">
        <f>+SUMIFS('nabati '!W:W,'nabati '!$Z:$Z,MTD!$A512)/6</f>
        <v>2</v>
      </c>
      <c r="I512" s="64">
        <f>+SUMIFS('nabati '!AD:AD,'nabati '!$AG:$AG,MTD!$A512)/60</f>
        <v>0</v>
      </c>
      <c r="J512" s="64">
        <f>+SUMIFS('nabati '!AK:AK,'nabati '!$AN:$AN,MTD!$A512)/60</f>
        <v>0</v>
      </c>
      <c r="K512" s="64">
        <f>+SUMIFS('nabati '!AR:AR,'nabati '!$AU:$AU,MTD!$A512)/60</f>
        <v>0</v>
      </c>
      <c r="L512" s="64">
        <f>+SUMIFS('nabati '!AY:AY,'nabati '!$BB:$BB,MTD!$A512)/20</f>
        <v>1</v>
      </c>
      <c r="M512" s="172">
        <f>+SUMIFS('nabati '!$BF:$BF,'nabati '!BI:BI,MTD!$A512)/6</f>
        <v>0</v>
      </c>
      <c r="N512" s="133">
        <f>+SUMIFS('nabati '!$BM:$BM,'nabati '!BP:BP,MTD!$A512)/6</f>
        <v>0</v>
      </c>
      <c r="O512" s="202">
        <f t="shared" si="57"/>
        <v>1837.76</v>
      </c>
      <c r="P512" s="84"/>
      <c r="Q512" s="85"/>
      <c r="R512" s="73"/>
      <c r="U512" s="524"/>
    </row>
    <row r="513" spans="1:21" s="70" customFormat="1" outlineLevel="1">
      <c r="A513" s="108">
        <v>9143</v>
      </c>
      <c r="B513" s="108" t="s">
        <v>53</v>
      </c>
      <c r="C513" s="162" t="s">
        <v>647</v>
      </c>
      <c r="D513" s="162" t="s">
        <v>596</v>
      </c>
      <c r="E513" s="64">
        <f>+SUMIFS('nabati '!B:B,'nabati '!$E:$E,MTD!$A513)/6</f>
        <v>0</v>
      </c>
      <c r="F513" s="64">
        <f>+SUMIFS('nabati '!I:I,'nabati '!$L:$L,MTD!$A513)/6</f>
        <v>0</v>
      </c>
      <c r="G513" s="64">
        <f>+SUMIFS('nabati '!P:P,'nabati '!$S:$S,MTD!$A513)/60</f>
        <v>0</v>
      </c>
      <c r="H513" s="64">
        <f>+SUMIFS('nabati '!W:W,'nabati '!$Z:$Z,MTD!$A513)/6</f>
        <v>0</v>
      </c>
      <c r="I513" s="64">
        <f>+SUMIFS('nabati '!AD:AD,'nabati '!$AG:$AG,MTD!$A513)/60</f>
        <v>0</v>
      </c>
      <c r="J513" s="64">
        <f>+SUMIFS('nabati '!AK:AK,'nabati '!$AN:$AN,MTD!$A513)/60</f>
        <v>0</v>
      </c>
      <c r="K513" s="64">
        <f>+SUMIFS('nabati '!AR:AR,'nabati '!$AU:$AU,MTD!$A513)/60</f>
        <v>0</v>
      </c>
      <c r="L513" s="64">
        <f>+SUMIFS('nabati '!AY:AY,'nabati '!$BB:$BB,MTD!$A513)/20</f>
        <v>0</v>
      </c>
      <c r="M513" s="172">
        <f>+SUMIFS('nabati '!$BF:$BF,'nabati '!BI:BI,MTD!$A513)/6</f>
        <v>0</v>
      </c>
      <c r="N513" s="133">
        <f>+SUMIFS('nabati '!$BM:$BM,'nabati '!BP:BP,MTD!$A513)/6</f>
        <v>0</v>
      </c>
      <c r="O513" s="202">
        <f t="shared" si="57"/>
        <v>0</v>
      </c>
      <c r="P513" s="84"/>
      <c r="Q513" s="85"/>
      <c r="R513" s="73"/>
      <c r="U513" s="524"/>
    </row>
    <row r="514" spans="1:21" s="70" customFormat="1" outlineLevel="1">
      <c r="A514" s="108">
        <v>9144</v>
      </c>
      <c r="B514" s="108" t="s">
        <v>53</v>
      </c>
      <c r="C514" s="162" t="s">
        <v>648</v>
      </c>
      <c r="D514" s="162" t="s">
        <v>596</v>
      </c>
      <c r="E514" s="64">
        <f>+SUMIFS('nabati '!B:B,'nabati '!$E:$E,MTD!$A514)/6</f>
        <v>0</v>
      </c>
      <c r="F514" s="64">
        <f>+SUMIFS('nabati '!I:I,'nabati '!$L:$L,MTD!$A514)/6</f>
        <v>0</v>
      </c>
      <c r="G514" s="64">
        <f>+SUMIFS('nabati '!P:P,'nabati '!$S:$S,MTD!$A514)/60</f>
        <v>0</v>
      </c>
      <c r="H514" s="64">
        <f>+SUMIFS('nabati '!W:W,'nabati '!$Z:$Z,MTD!$A514)/6</f>
        <v>0</v>
      </c>
      <c r="I514" s="64">
        <f>+SUMIFS('nabati '!AD:AD,'nabati '!$AG:$AG,MTD!$A514)/60</f>
        <v>0</v>
      </c>
      <c r="J514" s="64">
        <f>+SUMIFS('nabati '!AK:AK,'nabati '!$AN:$AN,MTD!$A514)/60</f>
        <v>0</v>
      </c>
      <c r="K514" s="64">
        <f>+SUMIFS('nabati '!AR:AR,'nabati '!$AU:$AU,MTD!$A514)/60</f>
        <v>0</v>
      </c>
      <c r="L514" s="64">
        <f>+SUMIFS('nabati '!AY:AY,'nabati '!$BB:$BB,MTD!$A514)/20</f>
        <v>0</v>
      </c>
      <c r="M514" s="172">
        <f>+SUMIFS('nabati '!$BF:$BF,'nabati '!BI:BI,MTD!$A514)/6</f>
        <v>0</v>
      </c>
      <c r="N514" s="133">
        <f>+SUMIFS('nabati '!$BM:$BM,'nabati '!BP:BP,MTD!$A514)/6</f>
        <v>0</v>
      </c>
      <c r="O514" s="202">
        <f t="shared" si="57"/>
        <v>0</v>
      </c>
      <c r="P514" s="84"/>
      <c r="Q514" s="85"/>
      <c r="R514" s="73"/>
      <c r="U514" s="524"/>
    </row>
    <row r="515" spans="1:21" s="70" customFormat="1" outlineLevel="1">
      <c r="A515" s="108">
        <v>9146</v>
      </c>
      <c r="B515" s="108" t="s">
        <v>53</v>
      </c>
      <c r="C515" s="162" t="s">
        <v>649</v>
      </c>
      <c r="D515" s="162" t="s">
        <v>596</v>
      </c>
      <c r="E515" s="64">
        <f>+SUMIFS('nabati '!B:B,'nabati '!$E:$E,MTD!$A515)/6</f>
        <v>0</v>
      </c>
      <c r="F515" s="64">
        <f>+SUMIFS('nabati '!I:I,'nabati '!$L:$L,MTD!$A515)/6</f>
        <v>2</v>
      </c>
      <c r="G515" s="64">
        <f>+SUMIFS('nabati '!P:P,'nabati '!$S:$S,MTD!$A515)/60</f>
        <v>1</v>
      </c>
      <c r="H515" s="64">
        <f>+SUMIFS('nabati '!W:W,'nabati '!$Z:$Z,MTD!$A515)/6</f>
        <v>0</v>
      </c>
      <c r="I515" s="64">
        <f>+SUMIFS('nabati '!AD:AD,'nabati '!$AG:$AG,MTD!$A515)/60</f>
        <v>0</v>
      </c>
      <c r="J515" s="64">
        <f>+SUMIFS('nabati '!AK:AK,'nabati '!$AN:$AN,MTD!$A515)/60</f>
        <v>0</v>
      </c>
      <c r="K515" s="64">
        <f>+SUMIFS('nabati '!AR:AR,'nabati '!$AU:$AU,MTD!$A515)/60</f>
        <v>0</v>
      </c>
      <c r="L515" s="64">
        <f>+SUMIFS('nabati '!AY:AY,'nabati '!$BB:$BB,MTD!$A515)/20</f>
        <v>0</v>
      </c>
      <c r="M515" s="172">
        <f>+SUMIFS('nabati '!$BF:$BF,'nabati '!BI:BI,MTD!$A515)/6</f>
        <v>0</v>
      </c>
      <c r="N515" s="133">
        <f>+SUMIFS('nabati '!$BM:$BM,'nabati '!BP:BP,MTD!$A515)/6</f>
        <v>0</v>
      </c>
      <c r="O515" s="202">
        <f t="shared" si="57"/>
        <v>711.48</v>
      </c>
      <c r="P515" s="84"/>
      <c r="Q515" s="85"/>
      <c r="R515" s="73"/>
      <c r="U515" s="524"/>
    </row>
    <row r="516" spans="1:21" s="70" customFormat="1" outlineLevel="1">
      <c r="A516" s="230">
        <v>9149</v>
      </c>
      <c r="B516" s="108" t="s">
        <v>53</v>
      </c>
      <c r="C516" s="162" t="s">
        <v>650</v>
      </c>
      <c r="D516" s="162" t="s">
        <v>596</v>
      </c>
      <c r="E516" s="64">
        <f>+SUMIFS('nabati '!B:B,'nabati '!$E:$E,MTD!$A516)/6</f>
        <v>0</v>
      </c>
      <c r="F516" s="64">
        <f>+SUMIFS('nabati '!I:I,'nabati '!$L:$L,MTD!$A516)/6</f>
        <v>0</v>
      </c>
      <c r="G516" s="64">
        <f>+SUMIFS('nabati '!P:P,'nabati '!$S:$S,MTD!$A516)/60</f>
        <v>2</v>
      </c>
      <c r="H516" s="64">
        <f>+SUMIFS('nabati '!W:W,'nabati '!$Z:$Z,MTD!$A516)/6</f>
        <v>0</v>
      </c>
      <c r="I516" s="64">
        <f>+SUMIFS('nabati '!AD:AD,'nabati '!$AG:$AG,MTD!$A516)/60</f>
        <v>0</v>
      </c>
      <c r="J516" s="64">
        <f>+SUMIFS('nabati '!AK:AK,'nabati '!$AN:$AN,MTD!$A516)/60</f>
        <v>0</v>
      </c>
      <c r="K516" s="64">
        <f>+SUMIFS('nabati '!AR:AR,'nabati '!$AU:$AU,MTD!$A516)/60</f>
        <v>0</v>
      </c>
      <c r="L516" s="64">
        <f>+SUMIFS('nabati '!AY:AY,'nabati '!$BB:$BB,MTD!$A516)/20</f>
        <v>0</v>
      </c>
      <c r="M516" s="172">
        <f>+SUMIFS('nabati '!$BF:$BF,'nabati '!BI:BI,MTD!$A516)/6</f>
        <v>0</v>
      </c>
      <c r="N516" s="133">
        <f>+SUMIFS('nabati '!$BM:$BM,'nabati '!BP:BP,MTD!$A516)/6</f>
        <v>0</v>
      </c>
      <c r="O516" s="202">
        <f t="shared" si="57"/>
        <v>660</v>
      </c>
      <c r="P516" s="84"/>
      <c r="Q516" s="85"/>
      <c r="R516" s="73"/>
      <c r="U516" s="524"/>
    </row>
    <row r="517" spans="1:21" s="70" customFormat="1" outlineLevel="1">
      <c r="A517" s="230">
        <v>9150</v>
      </c>
      <c r="B517" s="108" t="s">
        <v>53</v>
      </c>
      <c r="C517" s="162" t="s">
        <v>651</v>
      </c>
      <c r="D517" s="162" t="s">
        <v>596</v>
      </c>
      <c r="E517" s="64">
        <f>+SUMIFS('nabati '!B:B,'nabati '!$E:$E,MTD!$A517)/6</f>
        <v>0</v>
      </c>
      <c r="F517" s="64">
        <f>+SUMIFS('nabati '!I:I,'nabati '!$L:$L,MTD!$A517)/6</f>
        <v>3</v>
      </c>
      <c r="G517" s="64">
        <f>+SUMIFS('nabati '!P:P,'nabati '!$S:$S,MTD!$A517)/60</f>
        <v>0</v>
      </c>
      <c r="H517" s="64">
        <f>+SUMIFS('nabati '!W:W,'nabati '!$Z:$Z,MTD!$A517)/6</f>
        <v>0</v>
      </c>
      <c r="I517" s="64">
        <f>+SUMIFS('nabati '!AD:AD,'nabati '!$AG:$AG,MTD!$A517)/60</f>
        <v>0</v>
      </c>
      <c r="J517" s="64">
        <f>+SUMIFS('nabati '!AK:AK,'nabati '!$AN:$AN,MTD!$A517)/60</f>
        <v>0</v>
      </c>
      <c r="K517" s="64">
        <f>+SUMIFS('nabati '!AR:AR,'nabati '!$AU:$AU,MTD!$A517)/60</f>
        <v>0</v>
      </c>
      <c r="L517" s="64">
        <f>+SUMIFS('nabati '!AY:AY,'nabati '!$BB:$BB,MTD!$A517)/20</f>
        <v>0</v>
      </c>
      <c r="M517" s="172">
        <f>+SUMIFS('nabati '!$BF:$BF,'nabati '!BI:BI,MTD!$A517)/6</f>
        <v>0</v>
      </c>
      <c r="N517" s="133">
        <f>+SUMIFS('nabati '!$BM:$BM,'nabati '!BP:BP,MTD!$A517)/6</f>
        <v>0</v>
      </c>
      <c r="O517" s="202">
        <f t="shared" ref="O517:O533" si="58">+SUMPRODUCT($E$1:$N$1,E517:N517)</f>
        <v>572.22</v>
      </c>
      <c r="P517" s="84"/>
      <c r="Q517" s="85"/>
      <c r="R517" s="73"/>
      <c r="U517" s="524"/>
    </row>
    <row r="518" spans="1:21" s="70" customFormat="1" outlineLevel="1">
      <c r="A518" s="230">
        <v>9151</v>
      </c>
      <c r="B518" s="108" t="s">
        <v>53</v>
      </c>
      <c r="C518" s="162" t="s">
        <v>652</v>
      </c>
      <c r="D518" s="162" t="s">
        <v>596</v>
      </c>
      <c r="E518" s="64">
        <f>+SUMIFS('nabati '!B:B,'nabati '!$E:$E,MTD!$A518)/6</f>
        <v>2</v>
      </c>
      <c r="F518" s="64">
        <f>+SUMIFS('nabati '!I:I,'nabati '!$L:$L,MTD!$A518)/6</f>
        <v>2</v>
      </c>
      <c r="G518" s="64">
        <f>+SUMIFS('nabati '!P:P,'nabati '!$S:$S,MTD!$A518)/60</f>
        <v>1</v>
      </c>
      <c r="H518" s="64">
        <f>+SUMIFS('nabati '!W:W,'nabati '!$Z:$Z,MTD!$A518)/6</f>
        <v>0</v>
      </c>
      <c r="I518" s="64">
        <f>+SUMIFS('nabati '!AD:AD,'nabati '!$AG:$AG,MTD!$A518)/60</f>
        <v>0</v>
      </c>
      <c r="J518" s="64">
        <f>+SUMIFS('nabati '!AK:AK,'nabati '!$AN:$AN,MTD!$A518)/60</f>
        <v>0</v>
      </c>
      <c r="K518" s="64">
        <f>+SUMIFS('nabati '!AR:AR,'nabati '!$AU:$AU,MTD!$A518)/60</f>
        <v>0</v>
      </c>
      <c r="L518" s="64">
        <f>+SUMIFS('nabati '!AY:AY,'nabati '!$BB:$BB,MTD!$A518)/20</f>
        <v>0</v>
      </c>
      <c r="M518" s="172">
        <f>+SUMIFS('nabati '!$BF:$BF,'nabati '!BI:BI,MTD!$A518)/6</f>
        <v>0</v>
      </c>
      <c r="N518" s="133">
        <f>+SUMIFS('nabati '!$BM:$BM,'nabati '!BP:BP,MTD!$A518)/6</f>
        <v>0</v>
      </c>
      <c r="O518" s="202">
        <f t="shared" si="58"/>
        <v>963.48</v>
      </c>
      <c r="P518" s="84"/>
      <c r="Q518" s="85"/>
      <c r="R518" s="73"/>
      <c r="U518" s="524"/>
    </row>
    <row r="519" spans="1:21" s="70" customFormat="1" outlineLevel="1">
      <c r="A519" s="230">
        <v>9152</v>
      </c>
      <c r="B519" s="108" t="s">
        <v>53</v>
      </c>
      <c r="C519" s="162" t="s">
        <v>653</v>
      </c>
      <c r="D519" s="162" t="s">
        <v>596</v>
      </c>
      <c r="E519" s="64">
        <f>+SUMIFS('nabati '!B:B,'nabati '!$E:$E,MTD!$A519)/6</f>
        <v>1</v>
      </c>
      <c r="F519" s="64">
        <f>+SUMIFS('nabati '!I:I,'nabati '!$L:$L,MTD!$A519)/6</f>
        <v>3</v>
      </c>
      <c r="G519" s="64">
        <f>+SUMIFS('nabati '!P:P,'nabati '!$S:$S,MTD!$A519)/60</f>
        <v>1</v>
      </c>
      <c r="H519" s="64">
        <f>+SUMIFS('nabati '!W:W,'nabati '!$Z:$Z,MTD!$A519)/6</f>
        <v>0</v>
      </c>
      <c r="I519" s="64">
        <f>+SUMIFS('nabati '!AD:AD,'nabati '!$AG:$AG,MTD!$A519)/60</f>
        <v>0</v>
      </c>
      <c r="J519" s="64">
        <f>+SUMIFS('nabati '!AK:AK,'nabati '!$AN:$AN,MTD!$A519)/60</f>
        <v>0</v>
      </c>
      <c r="K519" s="64">
        <f>+SUMIFS('nabati '!AR:AR,'nabati '!$AU:$AU,MTD!$A519)/60</f>
        <v>0</v>
      </c>
      <c r="L519" s="64">
        <f>+SUMIFS('nabati '!AY:AY,'nabati '!$BB:$BB,MTD!$A519)/20</f>
        <v>0</v>
      </c>
      <c r="M519" s="172">
        <f>+SUMIFS('nabati '!$BF:$BF,'nabati '!BI:BI,MTD!$A519)/6</f>
        <v>0</v>
      </c>
      <c r="N519" s="133">
        <f>+SUMIFS('nabati '!$BM:$BM,'nabati '!BP:BP,MTD!$A519)/6</f>
        <v>0</v>
      </c>
      <c r="O519" s="202">
        <f t="shared" si="58"/>
        <v>1028.22</v>
      </c>
      <c r="P519" s="84"/>
      <c r="Q519" s="85"/>
      <c r="R519" s="73"/>
      <c r="U519" s="524"/>
    </row>
    <row r="520" spans="1:21" s="70" customFormat="1" outlineLevel="1">
      <c r="A520" s="230">
        <v>9153</v>
      </c>
      <c r="B520" s="108" t="s">
        <v>53</v>
      </c>
      <c r="C520" s="162" t="s">
        <v>654</v>
      </c>
      <c r="D520" s="162" t="s">
        <v>596</v>
      </c>
      <c r="E520" s="64">
        <f>+SUMIFS('nabati '!B:B,'nabati '!$E:$E,MTD!$A520)/6</f>
        <v>1</v>
      </c>
      <c r="F520" s="64">
        <f>+SUMIFS('nabati '!I:I,'nabati '!$L:$L,MTD!$A520)/6</f>
        <v>1</v>
      </c>
      <c r="G520" s="64">
        <f>+SUMIFS('nabati '!P:P,'nabati '!$S:$S,MTD!$A520)/60</f>
        <v>0</v>
      </c>
      <c r="H520" s="64">
        <f>+SUMIFS('nabati '!W:W,'nabati '!$Z:$Z,MTD!$A520)/6</f>
        <v>1</v>
      </c>
      <c r="I520" s="64">
        <f>+SUMIFS('nabati '!AD:AD,'nabati '!$AG:$AG,MTD!$A520)/60</f>
        <v>0</v>
      </c>
      <c r="J520" s="64">
        <f>+SUMIFS('nabati '!AK:AK,'nabati '!$AN:$AN,MTD!$A520)/60</f>
        <v>0</v>
      </c>
      <c r="K520" s="64">
        <f>+SUMIFS('nabati '!AR:AR,'nabati '!$AU:$AU,MTD!$A520)/60</f>
        <v>0</v>
      </c>
      <c r="L520" s="64">
        <f>+SUMIFS('nabati '!AY:AY,'nabati '!$BB:$BB,MTD!$A520)/20</f>
        <v>0</v>
      </c>
      <c r="M520" s="172">
        <f>+SUMIFS('nabati '!$BF:$BF,'nabati '!BI:BI,MTD!$A520)/6</f>
        <v>0</v>
      </c>
      <c r="N520" s="133">
        <f>+SUMIFS('nabati '!$BM:$BM,'nabati '!BP:BP,MTD!$A520)/6</f>
        <v>0</v>
      </c>
      <c r="O520" s="202">
        <f t="shared" si="58"/>
        <v>541.14</v>
      </c>
      <c r="P520" s="84"/>
      <c r="Q520" s="85"/>
      <c r="R520" s="73"/>
      <c r="U520" s="524"/>
    </row>
    <row r="521" spans="1:21" s="70" customFormat="1" outlineLevel="1">
      <c r="A521" s="230">
        <v>9154</v>
      </c>
      <c r="B521" s="108" t="s">
        <v>53</v>
      </c>
      <c r="C521" s="162" t="s">
        <v>655</v>
      </c>
      <c r="D521" s="162" t="s">
        <v>596</v>
      </c>
      <c r="E521" s="64">
        <f>+SUMIFS('nabati '!B:B,'nabati '!$E:$E,MTD!$A521)/6</f>
        <v>0</v>
      </c>
      <c r="F521" s="64">
        <f>+SUMIFS('nabati '!I:I,'nabati '!$L:$L,MTD!$A521)/6</f>
        <v>0</v>
      </c>
      <c r="G521" s="64">
        <f>+SUMIFS('nabati '!P:P,'nabati '!$S:$S,MTD!$A521)/60</f>
        <v>0</v>
      </c>
      <c r="H521" s="64">
        <f>+SUMIFS('nabati '!W:W,'nabati '!$Z:$Z,MTD!$A521)/6</f>
        <v>0</v>
      </c>
      <c r="I521" s="64">
        <f>+SUMIFS('nabati '!AD:AD,'nabati '!$AG:$AG,MTD!$A521)/60</f>
        <v>0</v>
      </c>
      <c r="J521" s="64">
        <f>+SUMIFS('nabati '!AK:AK,'nabati '!$AN:$AN,MTD!$A521)/60</f>
        <v>0</v>
      </c>
      <c r="K521" s="64">
        <f>+SUMIFS('nabati '!AR:AR,'nabati '!$AU:$AU,MTD!$A521)/60</f>
        <v>0</v>
      </c>
      <c r="L521" s="64">
        <f>+SUMIFS('nabati '!AY:AY,'nabati '!$BB:$BB,MTD!$A521)/20</f>
        <v>0</v>
      </c>
      <c r="M521" s="172">
        <f>+SUMIFS('nabati '!$BF:$BF,'nabati '!BI:BI,MTD!$A521)/6</f>
        <v>0</v>
      </c>
      <c r="N521" s="133">
        <f>+SUMIFS('nabati '!$BM:$BM,'nabati '!BP:BP,MTD!$A521)/6</f>
        <v>0</v>
      </c>
      <c r="O521" s="202">
        <f t="shared" si="58"/>
        <v>0</v>
      </c>
      <c r="P521" s="84"/>
      <c r="Q521" s="85"/>
      <c r="R521" s="73"/>
      <c r="U521" s="524"/>
    </row>
    <row r="522" spans="1:21" s="70" customFormat="1" outlineLevel="1">
      <c r="A522" s="230">
        <v>9158</v>
      </c>
      <c r="B522" s="108" t="s">
        <v>53</v>
      </c>
      <c r="C522" s="162" t="s">
        <v>656</v>
      </c>
      <c r="D522" s="162" t="s">
        <v>596</v>
      </c>
      <c r="E522" s="64">
        <f>+SUMIFS('nabati '!B:B,'nabati '!$E:$E,MTD!$A522)/6</f>
        <v>0</v>
      </c>
      <c r="F522" s="64">
        <f>+SUMIFS('nabati '!I:I,'nabati '!$L:$L,MTD!$A522)/6</f>
        <v>0</v>
      </c>
      <c r="G522" s="64">
        <f>+SUMIFS('nabati '!P:P,'nabati '!$S:$S,MTD!$A522)/60</f>
        <v>0</v>
      </c>
      <c r="H522" s="64">
        <f>+SUMIFS('nabati '!W:W,'nabati '!$Z:$Z,MTD!$A522)/6</f>
        <v>0</v>
      </c>
      <c r="I522" s="64">
        <f>+SUMIFS('nabati '!AD:AD,'nabati '!$AG:$AG,MTD!$A522)/60</f>
        <v>0</v>
      </c>
      <c r="J522" s="64">
        <f>+SUMIFS('nabati '!AK:AK,'nabati '!$AN:$AN,MTD!$A522)/60</f>
        <v>0</v>
      </c>
      <c r="K522" s="64">
        <f>+SUMIFS('nabati '!AR:AR,'nabati '!$AU:$AU,MTD!$A522)/60</f>
        <v>0</v>
      </c>
      <c r="L522" s="64">
        <f>+SUMIFS('nabati '!AY:AY,'nabati '!$BB:$BB,MTD!$A522)/20</f>
        <v>0</v>
      </c>
      <c r="M522" s="172">
        <f>+SUMIFS('nabati '!$BF:$BF,'nabati '!BI:BI,MTD!$A522)/6</f>
        <v>0</v>
      </c>
      <c r="N522" s="133">
        <f>+SUMIFS('nabati '!$BM:$BM,'nabati '!BP:BP,MTD!$A522)/6</f>
        <v>0</v>
      </c>
      <c r="O522" s="202">
        <f t="shared" si="58"/>
        <v>0</v>
      </c>
      <c r="P522" s="84"/>
      <c r="Q522" s="85"/>
      <c r="R522" s="73"/>
      <c r="U522" s="524"/>
    </row>
    <row r="523" spans="1:21" s="70" customFormat="1" outlineLevel="1">
      <c r="A523" s="230">
        <v>9159</v>
      </c>
      <c r="B523" s="108" t="s">
        <v>53</v>
      </c>
      <c r="C523" s="162" t="s">
        <v>657</v>
      </c>
      <c r="D523" s="162" t="s">
        <v>596</v>
      </c>
      <c r="E523" s="64">
        <f>+SUMIFS('nabati '!B:B,'nabati '!$E:$E,MTD!$A523)/6</f>
        <v>0</v>
      </c>
      <c r="F523" s="64">
        <f>+SUMIFS('nabati '!I:I,'nabati '!$L:$L,MTD!$A523)/6</f>
        <v>0</v>
      </c>
      <c r="G523" s="64">
        <f>+SUMIFS('nabati '!P:P,'nabati '!$S:$S,MTD!$A523)/60</f>
        <v>0</v>
      </c>
      <c r="H523" s="64">
        <f>+SUMIFS('nabati '!W:W,'nabati '!$Z:$Z,MTD!$A523)/6</f>
        <v>0</v>
      </c>
      <c r="I523" s="64">
        <f>+SUMIFS('nabati '!AD:AD,'nabati '!$AG:$AG,MTD!$A523)/60</f>
        <v>0</v>
      </c>
      <c r="J523" s="64">
        <f>+SUMIFS('nabati '!AK:AK,'nabati '!$AN:$AN,MTD!$A523)/60</f>
        <v>0</v>
      </c>
      <c r="K523" s="64">
        <f>+SUMIFS('nabati '!AR:AR,'nabati '!$AU:$AU,MTD!$A523)/60</f>
        <v>0</v>
      </c>
      <c r="L523" s="64">
        <f>+SUMIFS('nabati '!AY:AY,'nabati '!$BB:$BB,MTD!$A523)/20</f>
        <v>0</v>
      </c>
      <c r="M523" s="172">
        <f>+SUMIFS('nabati '!$BF:$BF,'nabati '!BI:BI,MTD!$A523)/6</f>
        <v>0</v>
      </c>
      <c r="N523" s="133">
        <f>+SUMIFS('nabati '!$BM:$BM,'nabati '!BP:BP,MTD!$A523)/6</f>
        <v>0</v>
      </c>
      <c r="O523" s="202">
        <f t="shared" si="58"/>
        <v>0</v>
      </c>
      <c r="P523" s="84"/>
      <c r="Q523" s="85"/>
      <c r="R523" s="73"/>
      <c r="U523" s="524"/>
    </row>
    <row r="524" spans="1:21" s="70" customFormat="1" outlineLevel="1">
      <c r="A524" s="230">
        <v>9160</v>
      </c>
      <c r="B524" s="108" t="s">
        <v>53</v>
      </c>
      <c r="C524" s="162" t="s">
        <v>658</v>
      </c>
      <c r="D524" s="162" t="s">
        <v>596</v>
      </c>
      <c r="E524" s="64">
        <f>+SUMIFS('nabati '!B:B,'nabati '!$E:$E,MTD!$A524)/6</f>
        <v>0</v>
      </c>
      <c r="F524" s="64">
        <f>+SUMIFS('nabati '!I:I,'nabati '!$L:$L,MTD!$A524)/6</f>
        <v>1</v>
      </c>
      <c r="G524" s="64">
        <f>+SUMIFS('nabati '!P:P,'nabati '!$S:$S,MTD!$A524)/60</f>
        <v>0</v>
      </c>
      <c r="H524" s="64">
        <f>+SUMIFS('nabati '!W:W,'nabati '!$Z:$Z,MTD!$A524)/6</f>
        <v>0</v>
      </c>
      <c r="I524" s="64">
        <f>+SUMIFS('nabati '!AD:AD,'nabati '!$AG:$AG,MTD!$A524)/60</f>
        <v>0</v>
      </c>
      <c r="J524" s="64">
        <f>+SUMIFS('nabati '!AK:AK,'nabati '!$AN:$AN,MTD!$A524)/60</f>
        <v>0</v>
      </c>
      <c r="K524" s="64">
        <f>+SUMIFS('nabati '!AR:AR,'nabati '!$AU:$AU,MTD!$A524)/60</f>
        <v>0</v>
      </c>
      <c r="L524" s="64">
        <f>+SUMIFS('nabati '!AY:AY,'nabati '!$BB:$BB,MTD!$A524)/20</f>
        <v>0</v>
      </c>
      <c r="M524" s="172">
        <f>+SUMIFS('nabati '!$BF:$BF,'nabati '!BI:BI,MTD!$A524)/6</f>
        <v>0</v>
      </c>
      <c r="N524" s="133">
        <f>+SUMIFS('nabati '!$BM:$BM,'nabati '!BP:BP,MTD!$A524)/6</f>
        <v>0</v>
      </c>
      <c r="O524" s="202">
        <f t="shared" si="58"/>
        <v>190.74</v>
      </c>
      <c r="P524" s="84"/>
      <c r="Q524" s="85"/>
      <c r="R524" s="73"/>
      <c r="U524" s="524"/>
    </row>
    <row r="525" spans="1:21" s="70" customFormat="1" outlineLevel="1">
      <c r="A525" s="230">
        <v>9161</v>
      </c>
      <c r="B525" s="108" t="s">
        <v>53</v>
      </c>
      <c r="C525" s="162" t="s">
        <v>659</v>
      </c>
      <c r="D525" s="162" t="s">
        <v>596</v>
      </c>
      <c r="E525" s="64">
        <f>+SUMIFS('nabati '!B:B,'nabati '!$E:$E,MTD!$A525)/6</f>
        <v>0</v>
      </c>
      <c r="F525" s="64">
        <f>+SUMIFS('nabati '!I:I,'nabati '!$L:$L,MTD!$A525)/6</f>
        <v>0</v>
      </c>
      <c r="G525" s="64">
        <f>+SUMIFS('nabati '!P:P,'nabati '!$S:$S,MTD!$A525)/60</f>
        <v>0</v>
      </c>
      <c r="H525" s="64">
        <f>+SUMIFS('nabati '!W:W,'nabati '!$Z:$Z,MTD!$A525)/6</f>
        <v>0</v>
      </c>
      <c r="I525" s="64">
        <f>+SUMIFS('nabati '!AD:AD,'nabati '!$AG:$AG,MTD!$A525)/60</f>
        <v>0</v>
      </c>
      <c r="J525" s="64">
        <f>+SUMIFS('nabati '!AK:AK,'nabati '!$AN:$AN,MTD!$A525)/60</f>
        <v>0</v>
      </c>
      <c r="K525" s="64">
        <f>+SUMIFS('nabati '!AR:AR,'nabati '!$AU:$AU,MTD!$A525)/60</f>
        <v>0</v>
      </c>
      <c r="L525" s="64">
        <f>+SUMIFS('nabati '!AY:AY,'nabati '!$BB:$BB,MTD!$A525)/20</f>
        <v>0</v>
      </c>
      <c r="M525" s="172">
        <f>+SUMIFS('nabati '!$BF:$BF,'nabati '!BI:BI,MTD!$A525)/6</f>
        <v>0</v>
      </c>
      <c r="N525" s="133">
        <f>+SUMIFS('nabati '!$BM:$BM,'nabati '!BP:BP,MTD!$A525)/6</f>
        <v>0</v>
      </c>
      <c r="O525" s="202">
        <f t="shared" si="58"/>
        <v>0</v>
      </c>
      <c r="P525" s="84"/>
      <c r="Q525" s="85"/>
      <c r="R525" s="73"/>
      <c r="U525" s="524"/>
    </row>
    <row r="526" spans="1:21" s="70" customFormat="1" outlineLevel="1">
      <c r="A526" s="230">
        <v>9162</v>
      </c>
      <c r="B526" s="108" t="s">
        <v>53</v>
      </c>
      <c r="C526" s="162" t="s">
        <v>660</v>
      </c>
      <c r="D526" s="162" t="s">
        <v>596</v>
      </c>
      <c r="E526" s="64">
        <f>+SUMIFS('nabati '!B:B,'nabati '!$E:$E,MTD!$A526)/6</f>
        <v>0</v>
      </c>
      <c r="F526" s="64">
        <f>+SUMIFS('nabati '!I:I,'nabati '!$L:$L,MTD!$A526)/6</f>
        <v>0</v>
      </c>
      <c r="G526" s="64">
        <f>+SUMIFS('nabati '!P:P,'nabati '!$S:$S,MTD!$A526)/60</f>
        <v>0</v>
      </c>
      <c r="H526" s="64">
        <f>+SUMIFS('nabati '!W:W,'nabati '!$Z:$Z,MTD!$A526)/6</f>
        <v>0</v>
      </c>
      <c r="I526" s="64">
        <f>+SUMIFS('nabati '!AD:AD,'nabati '!$AG:$AG,MTD!$A526)/60</f>
        <v>0</v>
      </c>
      <c r="J526" s="64">
        <f>+SUMIFS('nabati '!AK:AK,'nabati '!$AN:$AN,MTD!$A526)/60</f>
        <v>0</v>
      </c>
      <c r="K526" s="64">
        <f>+SUMIFS('nabati '!AR:AR,'nabati '!$AU:$AU,MTD!$A526)/60</f>
        <v>0</v>
      </c>
      <c r="L526" s="64">
        <f>+SUMIFS('nabati '!AY:AY,'nabati '!$BB:$BB,MTD!$A526)/20</f>
        <v>0</v>
      </c>
      <c r="M526" s="172">
        <f>+SUMIFS('nabati '!$BF:$BF,'nabati '!BI:BI,MTD!$A526)/6</f>
        <v>0</v>
      </c>
      <c r="N526" s="133">
        <f>+SUMIFS('nabati '!$BM:$BM,'nabati '!BP:BP,MTD!$A526)/6</f>
        <v>0</v>
      </c>
      <c r="O526" s="202">
        <f t="shared" si="58"/>
        <v>0</v>
      </c>
      <c r="P526" s="84"/>
      <c r="Q526" s="85"/>
      <c r="R526" s="73"/>
      <c r="U526" s="524"/>
    </row>
    <row r="527" spans="1:21" s="70" customFormat="1" outlineLevel="1">
      <c r="A527" s="231">
        <v>9163</v>
      </c>
      <c r="B527" s="108"/>
      <c r="C527" s="162" t="s">
        <v>661</v>
      </c>
      <c r="D527" s="162" t="s">
        <v>596</v>
      </c>
      <c r="E527" s="64">
        <f>+SUMIFS('nabati '!B:B,'nabati '!$E:$E,MTD!$A527)/6</f>
        <v>0</v>
      </c>
      <c r="F527" s="64">
        <f>+SUMIFS('nabati '!I:I,'nabati '!$L:$L,MTD!$A527)/6</f>
        <v>0</v>
      </c>
      <c r="G527" s="64">
        <f>+SUMIFS('nabati '!P:P,'nabati '!$S:$S,MTD!$A527)/60</f>
        <v>0</v>
      </c>
      <c r="H527" s="64">
        <f>+SUMIFS('nabati '!W:W,'nabati '!$Z:$Z,MTD!$A527)/6</f>
        <v>0</v>
      </c>
      <c r="I527" s="64">
        <f>+SUMIFS('nabati '!AD:AD,'nabati '!$AG:$AG,MTD!$A527)/60</f>
        <v>0</v>
      </c>
      <c r="J527" s="64">
        <f>+SUMIFS('nabati '!AK:AK,'nabati '!$AN:$AN,MTD!$A527)/60</f>
        <v>0</v>
      </c>
      <c r="K527" s="64">
        <f>+SUMIFS('nabati '!AR:AR,'nabati '!$AU:$AU,MTD!$A527)/60</f>
        <v>0</v>
      </c>
      <c r="L527" s="64">
        <f>+SUMIFS('nabati '!AY:AY,'nabati '!$BB:$BB,MTD!$A527)/20</f>
        <v>0</v>
      </c>
      <c r="M527" s="172">
        <f>+SUMIFS('nabati '!$BF:$BF,'nabati '!BI:BI,MTD!$A527)/6</f>
        <v>0</v>
      </c>
      <c r="N527" s="133">
        <f>+SUMIFS('nabati '!$BM:$BM,'nabati '!BP:BP,MTD!$A527)/6</f>
        <v>0</v>
      </c>
      <c r="O527" s="202">
        <f t="shared" si="58"/>
        <v>0</v>
      </c>
      <c r="P527" s="84"/>
      <c r="Q527" s="85"/>
      <c r="R527" s="73"/>
      <c r="U527" s="524"/>
    </row>
    <row r="528" spans="1:21" s="70" customFormat="1" outlineLevel="1">
      <c r="A528" s="231">
        <v>9165</v>
      </c>
      <c r="B528" s="108"/>
      <c r="C528" s="162" t="s">
        <v>662</v>
      </c>
      <c r="D528" s="232" t="s">
        <v>596</v>
      </c>
      <c r="E528" s="64">
        <f>+SUMIFS('nabati '!B:B,'nabati '!$E:$E,MTD!$A528)/6</f>
        <v>0</v>
      </c>
      <c r="F528" s="64">
        <f>+SUMIFS('nabati '!I:I,'nabati '!$L:$L,MTD!$A528)/6</f>
        <v>0</v>
      </c>
      <c r="G528" s="64">
        <f>+SUMIFS('nabati '!P:P,'nabati '!$S:$S,MTD!$A528)/60</f>
        <v>0</v>
      </c>
      <c r="H528" s="64">
        <f>+SUMIFS('nabati '!W:W,'nabati '!$Z:$Z,MTD!$A528)/6</f>
        <v>0</v>
      </c>
      <c r="I528" s="64">
        <f>+SUMIFS('nabati '!AD:AD,'nabati '!$AG:$AG,MTD!$A528)/60</f>
        <v>0</v>
      </c>
      <c r="J528" s="64">
        <f>+SUMIFS('nabati '!AK:AK,'nabati '!$AN:$AN,MTD!$A528)/60</f>
        <v>0</v>
      </c>
      <c r="K528" s="64">
        <f>+SUMIFS('nabati '!AR:AR,'nabati '!$AU:$AU,MTD!$A528)/60</f>
        <v>0</v>
      </c>
      <c r="L528" s="64">
        <f>+SUMIFS('nabati '!AY:AY,'nabati '!$BB:$BB,MTD!$A528)/20</f>
        <v>0</v>
      </c>
      <c r="M528" s="172">
        <f>+SUMIFS('nabati '!$BF:$BF,'nabati '!BI:BI,MTD!$A528)/6</f>
        <v>0</v>
      </c>
      <c r="N528" s="133">
        <f>+SUMIFS('nabati '!$BM:$BM,'nabati '!BP:BP,MTD!$A528)/6</f>
        <v>0</v>
      </c>
      <c r="O528" s="202">
        <f t="shared" si="58"/>
        <v>0</v>
      </c>
      <c r="P528" s="84"/>
      <c r="Q528" s="85"/>
      <c r="R528" s="73"/>
      <c r="U528" s="524"/>
    </row>
    <row r="529" spans="1:21" s="70" customFormat="1" outlineLevel="1">
      <c r="A529" s="233">
        <v>15002</v>
      </c>
      <c r="B529" s="108"/>
      <c r="C529" s="162" t="s">
        <v>663</v>
      </c>
      <c r="D529" s="232" t="s">
        <v>596</v>
      </c>
      <c r="E529" s="64">
        <f>+SUMIFS('nabati '!B:B,'nabati '!$E:$E,MTD!$A529)/6</f>
        <v>0</v>
      </c>
      <c r="F529" s="64">
        <f>+SUMIFS('nabati '!I:I,'nabati '!$L:$L,MTD!$A529)/6</f>
        <v>0</v>
      </c>
      <c r="G529" s="64">
        <f>+SUMIFS('nabati '!P:P,'nabati '!$S:$S,MTD!$A529)/60</f>
        <v>0</v>
      </c>
      <c r="H529" s="64">
        <f>+SUMIFS('nabati '!W:W,'nabati '!$Z:$Z,MTD!$A529)/6</f>
        <v>0</v>
      </c>
      <c r="I529" s="64">
        <f>+SUMIFS('nabati '!AD:AD,'nabati '!$AG:$AG,MTD!$A529)/60</f>
        <v>0</v>
      </c>
      <c r="J529" s="64">
        <f>+SUMIFS('nabati '!AK:AK,'nabati '!$AN:$AN,MTD!$A529)/60</f>
        <v>0</v>
      </c>
      <c r="K529" s="64">
        <f>+SUMIFS('nabati '!AR:AR,'nabati '!$AU:$AU,MTD!$A529)/60</f>
        <v>0</v>
      </c>
      <c r="L529" s="64">
        <f>+SUMIFS('nabati '!AY:AY,'nabati '!$BB:$BB,MTD!$A529)/20</f>
        <v>0</v>
      </c>
      <c r="M529" s="172">
        <f>+SUMIFS('nabati '!$BF:$BF,'nabati '!BI:BI,MTD!$A529)/6</f>
        <v>0</v>
      </c>
      <c r="N529" s="133">
        <f>+SUMIFS('nabati '!$BM:$BM,'nabati '!BP:BP,MTD!$A529)/6</f>
        <v>0</v>
      </c>
      <c r="O529" s="202">
        <f t="shared" si="58"/>
        <v>0</v>
      </c>
      <c r="P529" s="84"/>
      <c r="Q529" s="85"/>
      <c r="R529" s="73"/>
      <c r="U529" s="524"/>
    </row>
    <row r="530" spans="1:21" s="70" customFormat="1" outlineLevel="1">
      <c r="A530" s="230">
        <v>69020</v>
      </c>
      <c r="B530" s="108" t="s">
        <v>53</v>
      </c>
      <c r="C530" s="162" t="s">
        <v>664</v>
      </c>
      <c r="D530" s="162" t="s">
        <v>596</v>
      </c>
      <c r="E530" s="64">
        <f>+SUMIFS('nabati '!B:B,'nabati '!$E:$E,MTD!$A530)/6</f>
        <v>0</v>
      </c>
      <c r="F530" s="64">
        <f>+SUMIFS('nabati '!I:I,'nabati '!$L:$L,MTD!$A530)/6</f>
        <v>0</v>
      </c>
      <c r="G530" s="64">
        <f>+SUMIFS('nabati '!P:P,'nabati '!$S:$S,MTD!$A530)/60</f>
        <v>0</v>
      </c>
      <c r="H530" s="64">
        <f>+SUMIFS('nabati '!W:W,'nabati '!$Z:$Z,MTD!$A530)/6</f>
        <v>0</v>
      </c>
      <c r="I530" s="64">
        <f>+SUMIFS('nabati '!AD:AD,'nabati '!$AG:$AG,MTD!$A530)/60</f>
        <v>0</v>
      </c>
      <c r="J530" s="64">
        <f>+SUMIFS('nabati '!AK:AK,'nabati '!$AN:$AN,MTD!$A530)/60</f>
        <v>0</v>
      </c>
      <c r="K530" s="64">
        <f>+SUMIFS('nabati '!AR:AR,'nabati '!$AU:$AU,MTD!$A530)/60</f>
        <v>0</v>
      </c>
      <c r="L530" s="64">
        <f>+SUMIFS('nabati '!AY:AY,'nabati '!$BB:$BB,MTD!$A530)/20</f>
        <v>0</v>
      </c>
      <c r="M530" s="172">
        <f>+SUMIFS('nabati '!$BF:$BF,'nabati '!BI:BI,MTD!$A530)/6</f>
        <v>0</v>
      </c>
      <c r="N530" s="133">
        <f>+SUMIFS('nabati '!$BM:$BM,'nabati '!BP:BP,MTD!$A530)/6</f>
        <v>0</v>
      </c>
      <c r="O530" s="202">
        <f t="shared" si="58"/>
        <v>0</v>
      </c>
      <c r="P530" s="84"/>
      <c r="Q530" s="85"/>
      <c r="R530" s="73"/>
      <c r="U530" s="524"/>
    </row>
    <row r="531" spans="1:21" s="70" customFormat="1" outlineLevel="1">
      <c r="A531" s="108">
        <v>54701</v>
      </c>
      <c r="B531" s="108" t="s">
        <v>53</v>
      </c>
      <c r="C531" s="65" t="s">
        <v>665</v>
      </c>
      <c r="D531" s="162" t="s">
        <v>596</v>
      </c>
      <c r="E531" s="64">
        <f>+SUMIFS('nabati '!B:B,'nabati '!$E:$E,MTD!$A531)/6</f>
        <v>0</v>
      </c>
      <c r="F531" s="64">
        <f>+SUMIFS('nabati '!I:I,'nabati '!$L:$L,MTD!$A531)/6</f>
        <v>0</v>
      </c>
      <c r="G531" s="64">
        <f>+SUMIFS('nabati '!P:P,'nabati '!$S:$S,MTD!$A531)/60</f>
        <v>0</v>
      </c>
      <c r="H531" s="64">
        <f>+SUMIFS('nabati '!W:W,'nabati '!$Z:$Z,MTD!$A531)/6</f>
        <v>0</v>
      </c>
      <c r="I531" s="64">
        <f>+SUMIFS('nabati '!AD:AD,'nabati '!$AG:$AG,MTD!$A531)/60</f>
        <v>0</v>
      </c>
      <c r="J531" s="64">
        <f>+SUMIFS('nabati '!AK:AK,'nabati '!$AN:$AN,MTD!$A531)/60</f>
        <v>0</v>
      </c>
      <c r="K531" s="64">
        <f>+SUMIFS('nabati '!AR:AR,'nabati '!$AU:$AU,MTD!$A531)/60</f>
        <v>0</v>
      </c>
      <c r="L531" s="64">
        <f>+SUMIFS('nabati '!AY:AY,'nabati '!$BB:$BB,MTD!$A531)/20</f>
        <v>0</v>
      </c>
      <c r="M531" s="172">
        <f>+SUMIFS('nabati '!$BF:$BF,'nabati '!BI:BI,MTD!$A531)/6</f>
        <v>0</v>
      </c>
      <c r="N531" s="133">
        <f>+SUMIFS('nabati '!$BM:$BM,'nabati '!BP:BP,MTD!$A531)/6</f>
        <v>0</v>
      </c>
      <c r="O531" s="202">
        <f t="shared" si="58"/>
        <v>0</v>
      </c>
      <c r="P531" s="84"/>
      <c r="Q531" s="85"/>
      <c r="R531" s="73"/>
      <c r="U531" s="524"/>
    </row>
    <row r="532" spans="1:21" s="70" customFormat="1" outlineLevel="1">
      <c r="A532" s="108">
        <v>18301</v>
      </c>
      <c r="B532" s="108" t="s">
        <v>53</v>
      </c>
      <c r="C532" s="65" t="s">
        <v>666</v>
      </c>
      <c r="D532" s="162" t="s">
        <v>596</v>
      </c>
      <c r="E532" s="64">
        <f>+SUMIFS('nabati '!B:B,'nabati '!$E:$E,MTD!$A532)/6</f>
        <v>0</v>
      </c>
      <c r="F532" s="64">
        <f>+SUMIFS('nabati '!I:I,'nabati '!$L:$L,MTD!$A532)/6</f>
        <v>0</v>
      </c>
      <c r="G532" s="64">
        <f>+SUMIFS('nabati '!P:P,'nabati '!$S:$S,MTD!$A532)/60</f>
        <v>0</v>
      </c>
      <c r="H532" s="64">
        <f>+SUMIFS('nabati '!W:W,'nabati '!$Z:$Z,MTD!$A532)/6</f>
        <v>0</v>
      </c>
      <c r="I532" s="64">
        <f>+SUMIFS('nabati '!AD:AD,'nabati '!$AG:$AG,MTD!$A532)/60</f>
        <v>0</v>
      </c>
      <c r="J532" s="64">
        <f>+SUMIFS('nabati '!AK:AK,'nabati '!$AN:$AN,MTD!$A532)/60</f>
        <v>0</v>
      </c>
      <c r="K532" s="64">
        <f>+SUMIFS('nabati '!AR:AR,'nabati '!$AU:$AU,MTD!$A532)/60</f>
        <v>0</v>
      </c>
      <c r="L532" s="64">
        <f>+SUMIFS('nabati '!AY:AY,'nabati '!$BB:$BB,MTD!$A532)/20</f>
        <v>0</v>
      </c>
      <c r="M532" s="172">
        <f>+SUMIFS('nabati '!$BF:$BF,'nabati '!BI:BI,MTD!$A532)/6</f>
        <v>0</v>
      </c>
      <c r="N532" s="133">
        <f>+SUMIFS('nabati '!$BM:$BM,'nabati '!BP:BP,MTD!$A532)/6</f>
        <v>0</v>
      </c>
      <c r="O532" s="202">
        <f t="shared" si="58"/>
        <v>0</v>
      </c>
      <c r="P532" s="84"/>
      <c r="Q532" s="85"/>
      <c r="R532" s="73"/>
      <c r="U532" s="524"/>
    </row>
    <row r="533" spans="1:21" s="70" customFormat="1">
      <c r="A533" s="108">
        <v>18501</v>
      </c>
      <c r="B533" s="108" t="s">
        <v>53</v>
      </c>
      <c r="C533" s="162" t="s">
        <v>667</v>
      </c>
      <c r="D533" s="162" t="s">
        <v>596</v>
      </c>
      <c r="E533" s="64">
        <f>+SUMIFS('nabati '!B:B,'nabati '!$E:$E,MTD!$A533)/6</f>
        <v>0</v>
      </c>
      <c r="F533" s="64">
        <f>+SUMIFS('nabati '!I:I,'nabati '!$L:$L,MTD!$A533)/6</f>
        <v>0</v>
      </c>
      <c r="G533" s="64">
        <f>+SUMIFS('nabati '!P:P,'nabati '!$S:$S,MTD!$A533)/60</f>
        <v>0</v>
      </c>
      <c r="H533" s="64">
        <f>+SUMIFS('nabati '!W:W,'nabati '!$Z:$Z,MTD!$A533)/6</f>
        <v>0</v>
      </c>
      <c r="I533" s="64">
        <f>+SUMIFS('nabati '!AD:AD,'nabati '!$AG:$AG,MTD!$A533)/60</f>
        <v>0</v>
      </c>
      <c r="J533" s="64">
        <f>+SUMIFS('nabati '!AK:AK,'nabati '!$AN:$AN,MTD!$A533)/60</f>
        <v>0</v>
      </c>
      <c r="K533" s="64">
        <f>+SUMIFS('nabati '!AR:AR,'nabati '!$AU:$AU,MTD!$A533)/60</f>
        <v>0</v>
      </c>
      <c r="L533" s="64">
        <f>+SUMIFS('nabati '!AY:AY,'nabati '!$BB:$BB,MTD!$A533)/20</f>
        <v>0</v>
      </c>
      <c r="M533" s="172">
        <f>+SUMIFS('nabati '!$BF:$BF,'nabati '!BI:BI,MTD!$A533)/6</f>
        <v>0</v>
      </c>
      <c r="N533" s="133">
        <f>+SUMIFS('nabati '!$BM:$BM,'nabati '!BP:BP,MTD!$A533)/6</f>
        <v>0</v>
      </c>
      <c r="O533" s="202">
        <f t="shared" si="58"/>
        <v>0</v>
      </c>
      <c r="P533" s="84"/>
      <c r="Q533" s="85"/>
      <c r="R533" s="73"/>
      <c r="U533" s="524"/>
    </row>
    <row r="534" spans="1:21" s="70" customFormat="1">
      <c r="A534" s="234" t="s">
        <v>668</v>
      </c>
      <c r="B534" s="108" t="s">
        <v>53</v>
      </c>
      <c r="D534" s="235" t="s">
        <v>668</v>
      </c>
      <c r="E534" s="236" t="s">
        <v>668</v>
      </c>
      <c r="F534" s="237" t="s">
        <v>668</v>
      </c>
      <c r="G534" s="237" t="s">
        <v>668</v>
      </c>
      <c r="H534" s="237" t="s">
        <v>668</v>
      </c>
      <c r="I534" s="237" t="s">
        <v>668</v>
      </c>
      <c r="J534" s="237" t="s">
        <v>668</v>
      </c>
      <c r="K534" s="240" t="s">
        <v>668</v>
      </c>
      <c r="L534" s="240" t="s">
        <v>668</v>
      </c>
      <c r="M534" s="241" t="s">
        <v>668</v>
      </c>
      <c r="N534" s="240" t="s">
        <v>668</v>
      </c>
      <c r="O534" s="242" t="s">
        <v>668</v>
      </c>
      <c r="P534" s="84"/>
      <c r="Q534" s="85"/>
      <c r="R534" s="73"/>
      <c r="U534" s="524"/>
    </row>
    <row r="535" spans="1:21" s="70" customFormat="1">
      <c r="A535" s="76"/>
      <c r="B535" s="76"/>
      <c r="C535" s="72"/>
      <c r="D535" s="229"/>
      <c r="E535" s="238"/>
      <c r="F535" s="238"/>
      <c r="G535" s="238"/>
      <c r="H535" s="238"/>
      <c r="I535" s="238"/>
      <c r="J535" s="238"/>
      <c r="K535" s="243"/>
      <c r="L535" s="243"/>
      <c r="M535" s="244"/>
      <c r="N535" s="245"/>
      <c r="O535" s="178"/>
      <c r="P535" s="84"/>
      <c r="Q535" s="85"/>
      <c r="R535" s="73"/>
      <c r="U535" s="524"/>
    </row>
    <row r="536" spans="1:21" s="70" customFormat="1">
      <c r="A536" s="76"/>
      <c r="B536" s="76"/>
      <c r="C536" s="72"/>
      <c r="D536" s="229"/>
      <c r="E536" s="239"/>
      <c r="F536" s="239"/>
      <c r="G536" s="239"/>
      <c r="H536" s="239"/>
      <c r="I536" s="238"/>
      <c r="J536" s="238"/>
      <c r="K536" s="238"/>
      <c r="L536" s="243"/>
      <c r="M536" s="244"/>
      <c r="N536" s="245"/>
      <c r="O536" s="178"/>
      <c r="P536" s="84"/>
      <c r="Q536" s="85"/>
      <c r="R536" s="73"/>
      <c r="U536" s="524"/>
    </row>
    <row r="537" spans="1:21">
      <c r="C537" t="s">
        <v>756</v>
      </c>
      <c r="D537" t="s">
        <v>757</v>
      </c>
    </row>
    <row r="538" spans="1:21">
      <c r="C538" t="s">
        <v>758</v>
      </c>
      <c r="D538" s="504">
        <v>83964.48000000001</v>
      </c>
    </row>
    <row r="539" spans="1:21">
      <c r="C539" t="s">
        <v>596</v>
      </c>
      <c r="D539" s="504">
        <v>51192.079999999994</v>
      </c>
    </row>
    <row r="541" spans="1:21">
      <c r="D541" s="79">
        <v>2142184.36</v>
      </c>
    </row>
    <row r="542" spans="1:21">
      <c r="D542" s="563">
        <f>+D541-D538-D539</f>
        <v>2007027.7999999998</v>
      </c>
    </row>
    <row r="543" spans="1:21">
      <c r="D543" s="79">
        <v>1311351.2600000002</v>
      </c>
    </row>
    <row r="544" spans="1:21">
      <c r="D544" s="563">
        <f>+D542-D543</f>
        <v>695676.53999999957</v>
      </c>
    </row>
  </sheetData>
  <mergeCells count="10">
    <mergeCell ref="Q3:Q4"/>
    <mergeCell ref="R3:R4"/>
    <mergeCell ref="R74:R84"/>
    <mergeCell ref="S3:S4"/>
    <mergeCell ref="T3:T4"/>
    <mergeCell ref="A3:A4"/>
    <mergeCell ref="C3:C4"/>
    <mergeCell ref="D3:D4"/>
    <mergeCell ref="O2:O4"/>
    <mergeCell ref="P3:P4"/>
  </mergeCells>
  <conditionalFormatting sqref="A24">
    <cfRule type="duplicateValues" dxfId="76" priority="125"/>
  </conditionalFormatting>
  <conditionalFormatting sqref="A58">
    <cfRule type="duplicateValues" dxfId="75" priority="124"/>
  </conditionalFormatting>
  <conditionalFormatting sqref="A63">
    <cfRule type="duplicateValues" dxfId="74" priority="48"/>
  </conditionalFormatting>
  <conditionalFormatting sqref="A92">
    <cfRule type="duplicateValues" dxfId="73" priority="116"/>
  </conditionalFormatting>
  <conditionalFormatting sqref="A93">
    <cfRule type="duplicateValues" dxfId="72" priority="117"/>
  </conditionalFormatting>
  <conditionalFormatting sqref="A94">
    <cfRule type="duplicateValues" dxfId="71" priority="115"/>
  </conditionalFormatting>
  <conditionalFormatting sqref="A98">
    <cfRule type="duplicateValues" dxfId="70" priority="114"/>
  </conditionalFormatting>
  <conditionalFormatting sqref="A99">
    <cfRule type="duplicateValues" dxfId="69" priority="123"/>
  </conditionalFormatting>
  <conditionalFormatting sqref="A115">
    <cfRule type="duplicateValues" dxfId="68" priority="226"/>
  </conditionalFormatting>
  <conditionalFormatting sqref="A177">
    <cfRule type="duplicateValues" dxfId="67" priority="26"/>
  </conditionalFormatting>
  <conditionalFormatting sqref="A178">
    <cfRule type="duplicateValues" dxfId="66" priority="23"/>
  </conditionalFormatting>
  <conditionalFormatting sqref="A181">
    <cfRule type="duplicateValues" dxfId="65" priority="20"/>
  </conditionalFormatting>
  <conditionalFormatting sqref="A182">
    <cfRule type="duplicateValues" dxfId="64" priority="21"/>
  </conditionalFormatting>
  <conditionalFormatting sqref="A183">
    <cfRule type="duplicateValues" dxfId="63" priority="22"/>
  </conditionalFormatting>
  <conditionalFormatting sqref="A188">
    <cfRule type="duplicateValues" dxfId="62" priority="27"/>
  </conditionalFormatting>
  <conditionalFormatting sqref="A244">
    <cfRule type="duplicateValues" dxfId="61" priority="9"/>
  </conditionalFormatting>
  <conditionalFormatting sqref="A245">
    <cfRule type="duplicateValues" dxfId="60" priority="8"/>
  </conditionalFormatting>
  <conditionalFormatting sqref="A253">
    <cfRule type="duplicateValues" dxfId="59" priority="6"/>
  </conditionalFormatting>
  <conditionalFormatting sqref="A267">
    <cfRule type="duplicateValues" dxfId="58" priority="157"/>
  </conditionalFormatting>
  <conditionalFormatting sqref="A318">
    <cfRule type="duplicateValues" dxfId="57" priority="57"/>
  </conditionalFormatting>
  <conditionalFormatting sqref="A319">
    <cfRule type="duplicateValues" dxfId="56" priority="56"/>
  </conditionalFormatting>
  <conditionalFormatting sqref="A322">
    <cfRule type="duplicateValues" dxfId="55" priority="51"/>
  </conditionalFormatting>
  <conditionalFormatting sqref="A323">
    <cfRule type="duplicateValues" dxfId="54" priority="61"/>
  </conditionalFormatting>
  <conditionalFormatting sqref="A328">
    <cfRule type="duplicateValues" dxfId="53" priority="54"/>
  </conditionalFormatting>
  <conditionalFormatting sqref="A331">
    <cfRule type="duplicateValues" dxfId="52" priority="58"/>
  </conditionalFormatting>
  <conditionalFormatting sqref="A332">
    <cfRule type="duplicateValues" dxfId="51" priority="55"/>
  </conditionalFormatting>
  <conditionalFormatting sqref="A333">
    <cfRule type="duplicateValues" dxfId="50" priority="53"/>
  </conditionalFormatting>
  <conditionalFormatting sqref="A334">
    <cfRule type="duplicateValues" dxfId="49" priority="52"/>
  </conditionalFormatting>
  <conditionalFormatting sqref="A336">
    <cfRule type="duplicateValues" dxfId="48" priority="14"/>
  </conditionalFormatting>
  <conditionalFormatting sqref="B339">
    <cfRule type="duplicateValues" dxfId="47" priority="198"/>
  </conditionalFormatting>
  <conditionalFormatting sqref="A355">
    <cfRule type="duplicateValues" dxfId="46" priority="34"/>
  </conditionalFormatting>
  <conditionalFormatting sqref="A356">
    <cfRule type="duplicateValues" dxfId="45" priority="46"/>
  </conditionalFormatting>
  <conditionalFormatting sqref="A357">
    <cfRule type="duplicateValues" dxfId="44" priority="47"/>
  </conditionalFormatting>
  <conditionalFormatting sqref="A358">
    <cfRule type="duplicateValues" dxfId="43" priority="42"/>
  </conditionalFormatting>
  <conditionalFormatting sqref="B358">
    <cfRule type="duplicateValues" dxfId="42" priority="37"/>
  </conditionalFormatting>
  <conditionalFormatting sqref="A365">
    <cfRule type="duplicateValues" dxfId="41" priority="41"/>
  </conditionalFormatting>
  <conditionalFormatting sqref="A366">
    <cfRule type="duplicateValues" dxfId="40" priority="40"/>
  </conditionalFormatting>
  <conditionalFormatting sqref="A370">
    <cfRule type="duplicateValues" dxfId="39" priority="36"/>
  </conditionalFormatting>
  <conditionalFormatting sqref="B370">
    <cfRule type="duplicateValues" dxfId="38" priority="35"/>
  </conditionalFormatting>
  <conditionalFormatting sqref="A371">
    <cfRule type="duplicateValues" dxfId="37" priority="45"/>
  </conditionalFormatting>
  <conditionalFormatting sqref="B422">
    <cfRule type="duplicateValues" dxfId="36" priority="194"/>
  </conditionalFormatting>
  <conditionalFormatting sqref="A95:A97">
    <cfRule type="duplicateValues" dxfId="35" priority="121"/>
  </conditionalFormatting>
  <conditionalFormatting sqref="A100:A108">
    <cfRule type="duplicateValues" dxfId="34" priority="113"/>
  </conditionalFormatting>
  <conditionalFormatting sqref="A113:A114">
    <cfRule type="duplicateValues" dxfId="33" priority="112"/>
  </conditionalFormatting>
  <conditionalFormatting sqref="A169:A172">
    <cfRule type="duplicateValues" dxfId="32" priority="28"/>
  </conditionalFormatting>
  <conditionalFormatting sqref="A173:A176">
    <cfRule type="duplicateValues" dxfId="31" priority="30"/>
  </conditionalFormatting>
  <conditionalFormatting sqref="A179:A180">
    <cfRule type="duplicateValues" dxfId="30" priority="32"/>
  </conditionalFormatting>
  <conditionalFormatting sqref="A184:A186">
    <cfRule type="duplicateValues" dxfId="29" priority="19"/>
  </conditionalFormatting>
  <conditionalFormatting sqref="A192:A193">
    <cfRule type="duplicateValues" dxfId="28" priority="29"/>
  </conditionalFormatting>
  <conditionalFormatting sqref="A194:A195">
    <cfRule type="duplicateValues" dxfId="27" priority="25"/>
  </conditionalFormatting>
  <conditionalFormatting sqref="A196:A197">
    <cfRule type="duplicateValues" dxfId="26" priority="24"/>
  </conditionalFormatting>
  <conditionalFormatting sqref="A198:A199">
    <cfRule type="duplicateValues" dxfId="25" priority="18"/>
  </conditionalFormatting>
  <conditionalFormatting sqref="A211:A241">
    <cfRule type="duplicateValues" dxfId="24" priority="13"/>
  </conditionalFormatting>
  <conditionalFormatting sqref="A242:A243">
    <cfRule type="duplicateValues" dxfId="23" priority="11"/>
  </conditionalFormatting>
  <conditionalFormatting sqref="A246:A247">
    <cfRule type="duplicateValues" dxfId="22" priority="7"/>
  </conditionalFormatting>
  <conditionalFormatting sqref="A248:A252">
    <cfRule type="duplicateValues" dxfId="21" priority="10"/>
  </conditionalFormatting>
  <conditionalFormatting sqref="A255:A257">
    <cfRule type="duplicateValues" dxfId="20" priority="5"/>
  </conditionalFormatting>
  <conditionalFormatting sqref="A280:A282">
    <cfRule type="duplicateValues" dxfId="19" priority="63"/>
  </conditionalFormatting>
  <conditionalFormatting sqref="A283:A317">
    <cfRule type="duplicateValues" dxfId="18" priority="62"/>
  </conditionalFormatting>
  <conditionalFormatting sqref="A320:A321">
    <cfRule type="duplicateValues" dxfId="17" priority="59"/>
  </conditionalFormatting>
  <conditionalFormatting sqref="A324:A327">
    <cfRule type="duplicateValues" dxfId="16" priority="50"/>
  </conditionalFormatting>
  <conditionalFormatting sqref="A329:A330">
    <cfRule type="duplicateValues" dxfId="15" priority="60"/>
  </conditionalFormatting>
  <conditionalFormatting sqref="A359:A364">
    <cfRule type="duplicateValues" dxfId="14" priority="43"/>
  </conditionalFormatting>
  <conditionalFormatting sqref="A367:A369">
    <cfRule type="duplicateValues" dxfId="13" priority="39"/>
  </conditionalFormatting>
  <conditionalFormatting sqref="A413:A414">
    <cfRule type="duplicateValues" dxfId="12" priority="3"/>
  </conditionalFormatting>
  <conditionalFormatting sqref="A415:A421">
    <cfRule type="duplicateValues" dxfId="11" priority="2"/>
  </conditionalFormatting>
  <conditionalFormatting sqref="B359:B369">
    <cfRule type="duplicateValues" dxfId="10" priority="38"/>
  </conditionalFormatting>
  <conditionalFormatting sqref="B413:B421">
    <cfRule type="duplicateValues" dxfId="9" priority="1"/>
  </conditionalFormatting>
  <conditionalFormatting sqref="C198:C199">
    <cfRule type="containsText" dxfId="8" priority="16" operator="containsText" text="NQ">
      <formula>NOT(ISERROR(SEARCH("NQ",C198)))</formula>
    </cfRule>
    <cfRule type="containsText" priority="17" operator="containsText" text="NQ">
      <formula>NOT(ISERROR(SEARCH("NQ",C198)))</formula>
    </cfRule>
  </conditionalFormatting>
  <conditionalFormatting sqref="E1:I1 K1:O1 E2:O1048576">
    <cfRule type="cellIs" dxfId="7" priority="33" operator="equal">
      <formula>0</formula>
    </cfRule>
  </conditionalFormatting>
  <conditionalFormatting sqref="A74:A91 A109:A112">
    <cfRule type="duplicateValues" dxfId="6" priority="122"/>
  </conditionalFormatting>
  <conditionalFormatting sqref="A122:A168 A189:A191 A187">
    <cfRule type="duplicateValues" dxfId="5" priority="31"/>
  </conditionalFormatting>
  <conditionalFormatting sqref="A254 A258">
    <cfRule type="duplicateValues" dxfId="4" priority="12"/>
  </conditionalFormatting>
  <conditionalFormatting sqref="A259 A261:A266">
    <cfRule type="duplicateValues" dxfId="3" priority="4"/>
  </conditionalFormatting>
  <conditionalFormatting sqref="A335 A337">
    <cfRule type="duplicateValues" dxfId="2" priority="1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zoomScale="68" zoomScaleNormal="68" workbookViewId="0">
      <selection activeCell="F9" sqref="F9"/>
    </sheetView>
  </sheetViews>
  <sheetFormatPr defaultColWidth="8.7109375" defaultRowHeight="12"/>
  <cols>
    <col min="1" max="1" width="8.7109375" style="61"/>
    <col min="2" max="2" width="36" style="61" customWidth="1"/>
    <col min="3" max="8" width="8.7109375" style="61"/>
    <col min="9" max="9" width="8.5703125" style="61" hidden="1" customWidth="1"/>
    <col min="10" max="10" width="10" style="61" customWidth="1"/>
    <col min="11" max="11" width="8.85546875" style="62"/>
    <col min="12" max="16384" width="8.7109375" style="61"/>
  </cols>
  <sheetData>
    <row r="2" spans="2:11">
      <c r="C2" s="63">
        <v>125.9</v>
      </c>
      <c r="D2" s="63">
        <v>190.7</v>
      </c>
      <c r="E2" s="61">
        <v>330</v>
      </c>
      <c r="F2" s="61">
        <v>224</v>
      </c>
      <c r="G2" s="61">
        <v>330</v>
      </c>
      <c r="H2" s="61">
        <v>280</v>
      </c>
      <c r="I2" s="61">
        <v>264</v>
      </c>
      <c r="J2" s="61">
        <v>374</v>
      </c>
    </row>
    <row r="3" spans="2:11">
      <c r="C3" s="7">
        <v>3284683</v>
      </c>
      <c r="D3" s="8">
        <v>3352387</v>
      </c>
      <c r="E3" s="9">
        <v>3373113</v>
      </c>
      <c r="F3" s="7">
        <v>3384346</v>
      </c>
      <c r="G3" s="8">
        <v>3384347</v>
      </c>
      <c r="H3" s="9">
        <v>3479885</v>
      </c>
      <c r="I3" s="7">
        <v>3495074</v>
      </c>
      <c r="J3" s="7">
        <v>3408152</v>
      </c>
    </row>
    <row r="4" spans="2:11" ht="60">
      <c r="C4" s="10" t="s">
        <v>703</v>
      </c>
      <c r="D4" s="11" t="s">
        <v>686</v>
      </c>
      <c r="E4" s="12" t="s">
        <v>704</v>
      </c>
      <c r="F4" s="10" t="s">
        <v>20</v>
      </c>
      <c r="G4" s="11" t="s">
        <v>705</v>
      </c>
      <c r="H4" s="12" t="s">
        <v>22</v>
      </c>
      <c r="I4" s="10" t="s">
        <v>706</v>
      </c>
      <c r="J4" s="10" t="s">
        <v>707</v>
      </c>
    </row>
    <row r="5" spans="2:11" ht="24">
      <c r="C5" s="13" t="s">
        <v>1</v>
      </c>
      <c r="D5" s="14" t="s">
        <v>1</v>
      </c>
      <c r="E5" s="15" t="s">
        <v>1</v>
      </c>
      <c r="F5" s="13" t="s">
        <v>1</v>
      </c>
      <c r="G5" s="14" t="s">
        <v>1</v>
      </c>
      <c r="H5" s="15" t="s">
        <v>1</v>
      </c>
      <c r="I5" s="13" t="s">
        <v>1</v>
      </c>
      <c r="J5" s="13" t="s">
        <v>1</v>
      </c>
      <c r="K5" s="62">
        <f>SUM(K6:K28)</f>
        <v>97474.4</v>
      </c>
    </row>
    <row r="6" spans="2:11" ht="15.75">
      <c r="B6" s="61" t="s">
        <v>595</v>
      </c>
      <c r="C6" s="64">
        <v>20</v>
      </c>
      <c r="D6" s="64">
        <v>0</v>
      </c>
      <c r="E6" s="64">
        <v>0</v>
      </c>
      <c r="F6" s="64">
        <v>4</v>
      </c>
      <c r="G6" s="64">
        <v>0</v>
      </c>
      <c r="H6" s="64">
        <v>0</v>
      </c>
      <c r="I6" s="64">
        <v>0</v>
      </c>
      <c r="J6" s="64">
        <v>0</v>
      </c>
      <c r="K6" s="62">
        <f>SUMPRODUCT($C$2:$J$2,C6:J6)</f>
        <v>3414</v>
      </c>
    </row>
    <row r="7" spans="2:11" ht="15.75">
      <c r="B7" s="61" t="s">
        <v>597</v>
      </c>
      <c r="C7" s="64">
        <v>25</v>
      </c>
      <c r="D7" s="64">
        <v>8</v>
      </c>
      <c r="E7" s="64">
        <v>3</v>
      </c>
      <c r="F7" s="64">
        <v>0</v>
      </c>
      <c r="G7" s="64">
        <v>2</v>
      </c>
      <c r="H7" s="64">
        <v>0</v>
      </c>
      <c r="I7" s="64">
        <v>0</v>
      </c>
      <c r="J7" s="64">
        <v>3</v>
      </c>
      <c r="K7" s="62">
        <f t="shared" ref="K7:K29" si="0">SUMPRODUCT($C$2:$J$2,C7:J7)</f>
        <v>7445.1</v>
      </c>
    </row>
    <row r="8" spans="2:11" ht="15.75">
      <c r="B8" s="61" t="s">
        <v>598</v>
      </c>
      <c r="C8" s="64">
        <v>0</v>
      </c>
      <c r="D8" s="64">
        <v>20</v>
      </c>
      <c r="E8" s="64">
        <v>3</v>
      </c>
      <c r="F8" s="64">
        <v>8</v>
      </c>
      <c r="G8" s="64">
        <v>3</v>
      </c>
      <c r="H8" s="64">
        <v>3</v>
      </c>
      <c r="I8" s="64">
        <v>0</v>
      </c>
      <c r="J8" s="64">
        <v>10</v>
      </c>
      <c r="K8" s="62">
        <f t="shared" si="0"/>
        <v>12166</v>
      </c>
    </row>
    <row r="9" spans="2:11" ht="15.75">
      <c r="B9" s="61" t="s">
        <v>599</v>
      </c>
      <c r="C9" s="64">
        <v>5</v>
      </c>
      <c r="D9" s="64">
        <v>15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2">
        <f t="shared" si="0"/>
        <v>3490</v>
      </c>
    </row>
    <row r="10" spans="2:11" ht="15.75">
      <c r="B10" s="61" t="s">
        <v>702</v>
      </c>
      <c r="C10" s="64">
        <v>15</v>
      </c>
      <c r="D10" s="64">
        <v>13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2">
        <f t="shared" si="0"/>
        <v>4367.6000000000004</v>
      </c>
    </row>
    <row r="11" spans="2:11" ht="15.75">
      <c r="B11" s="61" t="s">
        <v>601</v>
      </c>
      <c r="C11" s="64">
        <v>3</v>
      </c>
      <c r="D11" s="64">
        <v>3</v>
      </c>
      <c r="E11" s="64">
        <v>1</v>
      </c>
      <c r="F11" s="64">
        <v>2</v>
      </c>
      <c r="G11" s="64">
        <v>0</v>
      </c>
      <c r="H11" s="64">
        <v>0</v>
      </c>
      <c r="I11" s="64">
        <v>0</v>
      </c>
      <c r="J11" s="64">
        <v>3</v>
      </c>
      <c r="K11" s="62">
        <f t="shared" si="0"/>
        <v>2849.8</v>
      </c>
    </row>
    <row r="12" spans="2:11" ht="15.75">
      <c r="B12" s="61" t="s">
        <v>602</v>
      </c>
      <c r="C12" s="64">
        <v>10</v>
      </c>
      <c r="D12" s="64">
        <v>10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2">
        <f t="shared" si="0"/>
        <v>3166</v>
      </c>
    </row>
    <row r="13" spans="2:11" ht="15.75">
      <c r="B13" s="61" t="s">
        <v>603</v>
      </c>
      <c r="C13" s="64">
        <v>15</v>
      </c>
      <c r="D13" s="64">
        <v>8</v>
      </c>
      <c r="E13" s="64">
        <v>2</v>
      </c>
      <c r="F13" s="64">
        <v>2</v>
      </c>
      <c r="G13" s="64">
        <v>0</v>
      </c>
      <c r="H13" s="64">
        <v>1</v>
      </c>
      <c r="I13" s="64">
        <v>0</v>
      </c>
      <c r="J13" s="64">
        <v>0</v>
      </c>
      <c r="K13" s="62">
        <f t="shared" si="0"/>
        <v>4802.1000000000004</v>
      </c>
    </row>
    <row r="14" spans="2:11" ht="15.75">
      <c r="B14" s="61" t="s">
        <v>604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2">
        <f t="shared" si="0"/>
        <v>0</v>
      </c>
    </row>
    <row r="15" spans="2:11" ht="15.75">
      <c r="B15" s="61" t="s">
        <v>605</v>
      </c>
      <c r="C15" s="64">
        <v>30</v>
      </c>
      <c r="D15" s="64">
        <v>30</v>
      </c>
      <c r="E15" s="64">
        <v>4</v>
      </c>
      <c r="F15" s="64">
        <v>5</v>
      </c>
      <c r="G15" s="64">
        <v>1</v>
      </c>
      <c r="H15" s="64">
        <v>1</v>
      </c>
      <c r="I15" s="64">
        <v>0</v>
      </c>
      <c r="J15" s="64">
        <v>2</v>
      </c>
      <c r="K15" s="62">
        <f t="shared" si="0"/>
        <v>13296</v>
      </c>
    </row>
    <row r="16" spans="2:11" ht="15.75">
      <c r="B16" s="61" t="s">
        <v>606</v>
      </c>
      <c r="C16" s="64">
        <v>10</v>
      </c>
      <c r="D16" s="64">
        <v>10</v>
      </c>
      <c r="E16" s="64">
        <v>5</v>
      </c>
      <c r="F16" s="64">
        <v>3</v>
      </c>
      <c r="G16" s="64">
        <v>0</v>
      </c>
      <c r="H16" s="64">
        <v>0</v>
      </c>
      <c r="I16" s="64">
        <v>0</v>
      </c>
      <c r="J16" s="64">
        <v>0</v>
      </c>
      <c r="K16" s="62">
        <f t="shared" si="0"/>
        <v>5488</v>
      </c>
    </row>
    <row r="17" spans="2:11" ht="15.75">
      <c r="B17" s="61" t="s">
        <v>607</v>
      </c>
      <c r="C17" s="64">
        <v>0</v>
      </c>
      <c r="D17" s="64">
        <v>5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2">
        <f t="shared" si="0"/>
        <v>953.5</v>
      </c>
    </row>
    <row r="18" spans="2:11" ht="15.75">
      <c r="B18" s="61" t="s">
        <v>608</v>
      </c>
      <c r="C18" s="64">
        <v>5</v>
      </c>
      <c r="D18" s="64">
        <v>5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2">
        <f t="shared" si="0"/>
        <v>1583</v>
      </c>
    </row>
    <row r="19" spans="2:11" ht="15.75">
      <c r="B19" s="61" t="s">
        <v>609</v>
      </c>
      <c r="C19" s="64">
        <v>9</v>
      </c>
      <c r="D19" s="64">
        <v>9</v>
      </c>
      <c r="E19" s="64">
        <v>5</v>
      </c>
      <c r="F19" s="64">
        <v>6</v>
      </c>
      <c r="G19" s="64">
        <v>0</v>
      </c>
      <c r="H19" s="64">
        <v>0</v>
      </c>
      <c r="I19" s="64">
        <v>0</v>
      </c>
      <c r="J19" s="64">
        <v>0</v>
      </c>
      <c r="K19" s="62">
        <f t="shared" si="0"/>
        <v>5843.4</v>
      </c>
    </row>
    <row r="20" spans="2:11" ht="15.75">
      <c r="B20" s="61" t="s">
        <v>610</v>
      </c>
      <c r="C20" s="64">
        <v>3</v>
      </c>
      <c r="D20" s="64">
        <v>4</v>
      </c>
      <c r="E20" s="64">
        <v>1</v>
      </c>
      <c r="F20" s="64">
        <v>0</v>
      </c>
      <c r="G20" s="64">
        <v>1</v>
      </c>
      <c r="H20" s="64">
        <v>0</v>
      </c>
      <c r="I20" s="64">
        <v>0</v>
      </c>
      <c r="J20" s="64">
        <v>1</v>
      </c>
      <c r="K20" s="62">
        <f t="shared" si="0"/>
        <v>2174.5</v>
      </c>
    </row>
    <row r="21" spans="2:11" ht="15.75">
      <c r="B21" s="61" t="s">
        <v>611</v>
      </c>
      <c r="C21" s="64">
        <v>1</v>
      </c>
      <c r="D21" s="64">
        <v>0</v>
      </c>
      <c r="E21" s="64">
        <v>1</v>
      </c>
      <c r="F21" s="64">
        <v>1</v>
      </c>
      <c r="G21" s="64">
        <v>0</v>
      </c>
      <c r="H21" s="64">
        <v>0</v>
      </c>
      <c r="I21" s="64">
        <v>0</v>
      </c>
      <c r="J21" s="64">
        <v>0</v>
      </c>
      <c r="K21" s="62">
        <f t="shared" si="0"/>
        <v>679.9</v>
      </c>
    </row>
    <row r="22" spans="2:11" ht="15.75">
      <c r="B22" s="61" t="s">
        <v>612</v>
      </c>
      <c r="C22" s="64">
        <v>5</v>
      </c>
      <c r="D22" s="64">
        <v>5</v>
      </c>
      <c r="E22" s="64">
        <v>2</v>
      </c>
      <c r="F22" s="64">
        <v>1</v>
      </c>
      <c r="G22" s="64">
        <v>2</v>
      </c>
      <c r="H22" s="64">
        <v>1</v>
      </c>
      <c r="I22" s="64">
        <v>0</v>
      </c>
      <c r="J22" s="64">
        <v>1</v>
      </c>
      <c r="K22" s="62">
        <f t="shared" si="0"/>
        <v>3781</v>
      </c>
    </row>
    <row r="23" spans="2:11" ht="15.75">
      <c r="B23" s="61" t="s">
        <v>613</v>
      </c>
      <c r="C23" s="64">
        <v>18</v>
      </c>
      <c r="D23" s="64">
        <v>20</v>
      </c>
      <c r="E23" s="64">
        <v>2</v>
      </c>
      <c r="F23" s="64">
        <v>0</v>
      </c>
      <c r="G23" s="64">
        <v>0</v>
      </c>
      <c r="H23" s="64">
        <v>0</v>
      </c>
      <c r="I23" s="64">
        <v>0</v>
      </c>
      <c r="J23" s="64">
        <v>5</v>
      </c>
      <c r="K23" s="62">
        <f t="shared" si="0"/>
        <v>8610.2000000000007</v>
      </c>
    </row>
    <row r="24" spans="2:11" ht="15.75">
      <c r="B24" s="61" t="s">
        <v>614</v>
      </c>
      <c r="C24" s="64">
        <v>15</v>
      </c>
      <c r="D24" s="64">
        <v>14</v>
      </c>
      <c r="E24" s="64">
        <v>3</v>
      </c>
      <c r="F24" s="64">
        <v>4</v>
      </c>
      <c r="G24" s="64">
        <v>2</v>
      </c>
      <c r="H24" s="64">
        <v>1</v>
      </c>
      <c r="I24" s="64">
        <v>0</v>
      </c>
      <c r="J24" s="64">
        <v>0</v>
      </c>
      <c r="K24" s="62">
        <f t="shared" si="0"/>
        <v>7384.2999999999993</v>
      </c>
    </row>
    <row r="25" spans="2:11" ht="15.75">
      <c r="B25" s="61" t="s">
        <v>615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2">
        <f t="shared" si="0"/>
        <v>0</v>
      </c>
    </row>
    <row r="26" spans="2:11" ht="15.75">
      <c r="B26" s="61" t="s">
        <v>616</v>
      </c>
      <c r="C26" s="64">
        <v>5</v>
      </c>
      <c r="D26" s="64">
        <v>5</v>
      </c>
      <c r="E26" s="64">
        <v>2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2">
        <f t="shared" si="0"/>
        <v>2243</v>
      </c>
    </row>
    <row r="27" spans="2:11" ht="15.75">
      <c r="B27" s="61" t="s">
        <v>617</v>
      </c>
      <c r="C27" s="64">
        <v>5</v>
      </c>
      <c r="D27" s="64">
        <v>5</v>
      </c>
      <c r="E27" s="64">
        <v>2</v>
      </c>
      <c r="F27" s="64">
        <v>5</v>
      </c>
      <c r="G27" s="64">
        <v>0</v>
      </c>
      <c r="H27" s="64">
        <v>0</v>
      </c>
      <c r="I27" s="64">
        <v>0</v>
      </c>
      <c r="J27" s="64">
        <v>1</v>
      </c>
      <c r="K27" s="62">
        <f t="shared" si="0"/>
        <v>3737</v>
      </c>
    </row>
    <row r="28" spans="2:11" ht="15.75">
      <c r="B28" s="65" t="s">
        <v>618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2">
        <f t="shared" si="0"/>
        <v>0</v>
      </c>
    </row>
    <row r="29" spans="2:11">
      <c r="K29" s="62">
        <f t="shared" si="0"/>
        <v>0</v>
      </c>
    </row>
    <row r="31" spans="2:11">
      <c r="K31" s="62">
        <f t="shared" ref="K31:K36" si="1">SUMPRODUCT($C$2:$J$2,C31:J31)</f>
        <v>0</v>
      </c>
    </row>
    <row r="32" spans="2:11">
      <c r="K32" s="62">
        <f t="shared" si="1"/>
        <v>0</v>
      </c>
    </row>
    <row r="33" spans="11:11">
      <c r="K33" s="62">
        <f t="shared" si="1"/>
        <v>0</v>
      </c>
    </row>
    <row r="34" spans="11:11">
      <c r="K34" s="62">
        <f t="shared" si="1"/>
        <v>0</v>
      </c>
    </row>
    <row r="35" spans="11:11">
      <c r="K35" s="62">
        <f t="shared" si="1"/>
        <v>0</v>
      </c>
    </row>
    <row r="36" spans="11:11">
      <c r="K36" s="62">
        <f t="shared" si="1"/>
        <v>0</v>
      </c>
    </row>
  </sheetData>
  <conditionalFormatting sqref="C6:J28">
    <cfRule type="cellIs" dxfId="1" priority="1" operator="equal">
      <formula>0</formula>
    </cfRule>
  </conditionalFormatting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O22"/>
  <sheetViews>
    <sheetView topLeftCell="H1" workbookViewId="0">
      <selection activeCell="K16" sqref="K16"/>
    </sheetView>
  </sheetViews>
  <sheetFormatPr defaultColWidth="8.7109375" defaultRowHeight="15"/>
  <cols>
    <col min="7" max="7" width="12.85546875" customWidth="1"/>
    <col min="8" max="8" width="18.42578125" customWidth="1"/>
    <col min="9" max="9" width="13.140625" customWidth="1"/>
    <col min="10" max="11" width="12.5703125"/>
    <col min="12" max="12" width="14"/>
    <col min="13" max="13" width="15.5703125"/>
    <col min="14" max="14" width="12.85546875"/>
    <col min="15" max="15" width="15" customWidth="1"/>
  </cols>
  <sheetData>
    <row r="2" spans="6:15">
      <c r="J2" s="49"/>
      <c r="K2" s="49" t="s">
        <v>31</v>
      </c>
      <c r="L2" s="49">
        <f>SUM(L3:L11)</f>
        <v>303</v>
      </c>
      <c r="M2" s="50">
        <v>689326</v>
      </c>
      <c r="N2" s="49">
        <f>M2/L2</f>
        <v>2275.0033003300332</v>
      </c>
      <c r="O2" t="s">
        <v>708</v>
      </c>
    </row>
    <row r="3" spans="6:15">
      <c r="F3" s="45"/>
      <c r="G3" s="45"/>
      <c r="H3" s="46"/>
      <c r="I3" s="45"/>
      <c r="J3" s="51" t="s">
        <v>709</v>
      </c>
      <c r="K3" s="51"/>
      <c r="L3" s="49">
        <v>44</v>
      </c>
      <c r="M3" s="49">
        <f>L3*$N$2</f>
        <v>100100.14521452146</v>
      </c>
      <c r="N3" s="49"/>
    </row>
    <row r="4" spans="6:15">
      <c r="F4" s="45"/>
      <c r="G4" s="45"/>
      <c r="H4" s="46"/>
      <c r="I4" s="45"/>
      <c r="J4" s="52" t="s">
        <v>710</v>
      </c>
      <c r="K4" s="52"/>
      <c r="L4" s="53">
        <v>36</v>
      </c>
      <c r="M4" s="49">
        <f t="shared" ref="M4:M11" si="0">L4*$N$2</f>
        <v>81900.118811881199</v>
      </c>
      <c r="N4" s="49"/>
      <c r="O4">
        <v>11</v>
      </c>
    </row>
    <row r="5" spans="6:15">
      <c r="F5" s="45"/>
      <c r="G5" s="45"/>
      <c r="H5" s="46"/>
      <c r="I5" s="45"/>
      <c r="J5" s="51" t="s">
        <v>711</v>
      </c>
      <c r="K5" s="51"/>
      <c r="L5" s="49">
        <v>68</v>
      </c>
      <c r="M5" s="49">
        <f t="shared" si="0"/>
        <v>154700.22442244226</v>
      </c>
      <c r="N5" s="49"/>
      <c r="O5">
        <v>14</v>
      </c>
    </row>
    <row r="6" spans="6:15">
      <c r="F6" s="591"/>
      <c r="G6" s="47"/>
      <c r="H6" s="46"/>
      <c r="I6" s="45"/>
      <c r="J6" s="51" t="s">
        <v>712</v>
      </c>
      <c r="K6" s="51"/>
      <c r="L6" s="49">
        <v>53</v>
      </c>
      <c r="M6" s="49">
        <f t="shared" si="0"/>
        <v>120575.17491749176</v>
      </c>
      <c r="N6" s="49"/>
      <c r="O6">
        <v>4</v>
      </c>
    </row>
    <row r="7" spans="6:15">
      <c r="F7" s="591"/>
      <c r="G7" s="47"/>
      <c r="H7" s="46"/>
      <c r="I7" s="45"/>
      <c r="J7" s="51" t="s">
        <v>713</v>
      </c>
      <c r="K7" s="51"/>
      <c r="L7" s="49">
        <v>52</v>
      </c>
      <c r="M7" s="49">
        <f t="shared" si="0"/>
        <v>118300.17161716173</v>
      </c>
      <c r="N7" s="49"/>
      <c r="O7">
        <v>9</v>
      </c>
    </row>
    <row r="8" spans="6:15">
      <c r="F8" s="591"/>
      <c r="G8" s="47"/>
      <c r="H8" s="46"/>
      <c r="I8" s="45"/>
      <c r="J8" s="51" t="s">
        <v>714</v>
      </c>
      <c r="K8" s="51"/>
      <c r="L8" s="49">
        <v>17</v>
      </c>
      <c r="M8" s="49">
        <f t="shared" si="0"/>
        <v>38675.056105610565</v>
      </c>
      <c r="N8" s="49"/>
    </row>
    <row r="9" spans="6:15">
      <c r="F9" s="45"/>
      <c r="G9" s="45"/>
      <c r="H9" s="46"/>
      <c r="I9" s="45"/>
      <c r="J9" s="51" t="s">
        <v>715</v>
      </c>
      <c r="K9" s="51"/>
      <c r="L9" s="49">
        <v>8</v>
      </c>
      <c r="M9" s="49">
        <f t="shared" si="0"/>
        <v>18200.026402640266</v>
      </c>
      <c r="N9" s="49"/>
    </row>
    <row r="10" spans="6:15" ht="17.100000000000001" customHeight="1">
      <c r="F10" s="589"/>
      <c r="G10" s="590"/>
      <c r="H10" s="590"/>
      <c r="I10" s="590"/>
      <c r="J10" s="51" t="s">
        <v>716</v>
      </c>
      <c r="K10" s="51"/>
      <c r="L10" s="49">
        <v>6</v>
      </c>
      <c r="M10" s="49">
        <f t="shared" si="0"/>
        <v>13650.019801980199</v>
      </c>
      <c r="N10" s="49"/>
      <c r="O10">
        <v>1</v>
      </c>
    </row>
    <row r="11" spans="6:15">
      <c r="F11" s="45"/>
      <c r="G11" s="45"/>
      <c r="H11" s="45"/>
      <c r="I11" s="45"/>
      <c r="J11" s="51" t="s">
        <v>717</v>
      </c>
      <c r="K11" s="51"/>
      <c r="L11" s="49">
        <v>19</v>
      </c>
      <c r="M11" s="49">
        <f t="shared" si="0"/>
        <v>43225.062706270633</v>
      </c>
      <c r="N11" s="49"/>
      <c r="O11">
        <v>1</v>
      </c>
    </row>
    <row r="12" spans="6:15">
      <c r="F12" s="45"/>
      <c r="G12" s="45"/>
      <c r="H12" s="45"/>
      <c r="I12" s="45"/>
    </row>
    <row r="13" spans="6:15">
      <c r="F13" s="45"/>
      <c r="G13" s="45"/>
      <c r="H13" s="45"/>
      <c r="I13" s="45"/>
      <c r="J13" t="s">
        <v>53</v>
      </c>
      <c r="K13" t="s">
        <v>31</v>
      </c>
      <c r="L13" t="s">
        <v>718</v>
      </c>
    </row>
    <row r="14" spans="6:15" ht="15.75">
      <c r="F14" s="45"/>
      <c r="G14" s="45"/>
      <c r="H14" s="45"/>
      <c r="I14" s="45" t="s">
        <v>709</v>
      </c>
      <c r="J14" s="54">
        <v>92951.089108910906</v>
      </c>
      <c r="K14" s="54">
        <v>220206.34</v>
      </c>
      <c r="L14" s="55">
        <f>SUM(J14:K14)</f>
        <v>313157.4291089109</v>
      </c>
    </row>
    <row r="15" spans="6:15" ht="15.75">
      <c r="F15" s="45"/>
      <c r="G15" s="45"/>
      <c r="H15" s="45"/>
      <c r="I15" s="45" t="s">
        <v>710</v>
      </c>
      <c r="J15" s="56">
        <v>76050.891089108904</v>
      </c>
      <c r="K15" s="57"/>
      <c r="L15" s="58"/>
    </row>
    <row r="16" spans="6:15" ht="15.75">
      <c r="F16" s="45"/>
      <c r="G16" s="45"/>
      <c r="H16" s="45"/>
      <c r="I16" s="45" t="s">
        <v>711</v>
      </c>
      <c r="J16" s="56">
        <v>143651.68316831699</v>
      </c>
      <c r="K16" s="57"/>
      <c r="L16" s="58"/>
    </row>
    <row r="17" spans="6:12" ht="15.75">
      <c r="F17" s="45"/>
      <c r="G17" s="45"/>
      <c r="H17" s="45"/>
      <c r="I17" s="45" t="s">
        <v>712</v>
      </c>
      <c r="J17" s="56">
        <v>111963.811881188</v>
      </c>
      <c r="K17" s="57"/>
      <c r="L17" s="58"/>
    </row>
    <row r="18" spans="6:12" ht="15.75">
      <c r="F18" s="45"/>
      <c r="G18" s="45"/>
      <c r="H18" s="45"/>
      <c r="I18" s="45" t="s">
        <v>713</v>
      </c>
      <c r="J18" s="56">
        <v>109851.287128713</v>
      </c>
      <c r="K18" s="57"/>
      <c r="L18" s="58"/>
    </row>
    <row r="19" spans="6:12" ht="15.75">
      <c r="F19" s="48"/>
      <c r="G19" s="48"/>
      <c r="H19" s="48"/>
      <c r="I19" s="48" t="s">
        <v>714</v>
      </c>
      <c r="J19" s="56">
        <v>35912.920792079203</v>
      </c>
      <c r="K19" s="57"/>
      <c r="L19" s="58"/>
    </row>
    <row r="20" spans="6:12" ht="15.75">
      <c r="I20" t="s">
        <v>715</v>
      </c>
      <c r="J20" s="59">
        <v>16900.198019801999</v>
      </c>
      <c r="K20" s="58"/>
      <c r="L20" s="58"/>
    </row>
    <row r="21" spans="6:12" ht="15.75">
      <c r="I21" t="s">
        <v>719</v>
      </c>
      <c r="J21" s="59">
        <v>12675.1485148515</v>
      </c>
      <c r="K21" s="58"/>
      <c r="L21" s="58"/>
    </row>
    <row r="22" spans="6:12">
      <c r="I22" t="s">
        <v>717</v>
      </c>
      <c r="J22" s="60">
        <v>40137.9702970297</v>
      </c>
    </row>
  </sheetData>
  <mergeCells count="2">
    <mergeCell ref="F10:I10"/>
    <mergeCell ref="F6:F8"/>
  </mergeCells>
  <conditionalFormatting sqref="J15:K21">
    <cfRule type="duplicateValues" dxfId="0" priority="3"/>
  </conditionalFormatting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6"/>
  <sheetViews>
    <sheetView workbookViewId="0">
      <selection activeCell="F19" sqref="F19"/>
    </sheetView>
  </sheetViews>
  <sheetFormatPr defaultColWidth="8.7109375" defaultRowHeight="15"/>
  <cols>
    <col min="3" max="3" width="10.28515625" customWidth="1"/>
    <col min="4" max="4" width="10.5703125" customWidth="1"/>
    <col min="5" max="5" width="10.85546875" customWidth="1"/>
    <col min="6" max="6" width="11.7109375" customWidth="1"/>
    <col min="7" max="7" width="12.28515625" customWidth="1"/>
    <col min="8" max="8" width="14.7109375" customWidth="1"/>
    <col min="9" max="9" width="12.42578125" customWidth="1"/>
    <col min="10" max="10" width="11" customWidth="1"/>
    <col min="11" max="11" width="12.42578125" customWidth="1"/>
    <col min="12" max="12" width="15.5703125" customWidth="1"/>
  </cols>
  <sheetData>
    <row r="4" spans="3:12" ht="18.75">
      <c r="E4" s="37"/>
      <c r="F4" s="37" t="s">
        <v>720</v>
      </c>
      <c r="G4" s="37"/>
      <c r="H4" s="37"/>
      <c r="I4" s="37"/>
      <c r="J4" s="37"/>
      <c r="K4" s="37"/>
      <c r="L4" s="37"/>
    </row>
    <row r="5" spans="3:12" ht="18.75">
      <c r="E5" s="38" t="s">
        <v>721</v>
      </c>
      <c r="F5" s="38" t="s">
        <v>722</v>
      </c>
      <c r="G5" s="38" t="s">
        <v>723</v>
      </c>
      <c r="H5" s="38" t="s">
        <v>724</v>
      </c>
      <c r="I5" s="38" t="s">
        <v>725</v>
      </c>
      <c r="J5" s="38" t="s">
        <v>726</v>
      </c>
      <c r="K5" s="38" t="s">
        <v>727</v>
      </c>
      <c r="L5" s="38" t="s">
        <v>728</v>
      </c>
    </row>
    <row r="6" spans="3:12" ht="18.75">
      <c r="E6" s="39">
        <v>70</v>
      </c>
      <c r="F6" s="39">
        <v>90</v>
      </c>
      <c r="G6" s="39">
        <v>50</v>
      </c>
      <c r="H6" s="39">
        <v>20</v>
      </c>
      <c r="I6" s="39">
        <v>70</v>
      </c>
      <c r="J6" s="39">
        <v>50</v>
      </c>
      <c r="K6" s="39">
        <v>70</v>
      </c>
      <c r="L6" s="39">
        <v>70</v>
      </c>
    </row>
    <row r="7" spans="3:12" ht="18.75">
      <c r="E7" s="37"/>
      <c r="F7" s="37"/>
      <c r="G7" s="37"/>
      <c r="H7" s="37"/>
      <c r="I7" s="37"/>
      <c r="J7" s="37"/>
      <c r="K7" s="37"/>
      <c r="L7" s="37"/>
    </row>
    <row r="8" spans="3:12">
      <c r="F8" t="s">
        <v>729</v>
      </c>
    </row>
    <row r="9" spans="3:12">
      <c r="F9" t="s">
        <v>730</v>
      </c>
    </row>
    <row r="10" spans="3:12">
      <c r="C10" s="40" t="s">
        <v>731</v>
      </c>
      <c r="D10" s="40" t="s">
        <v>10</v>
      </c>
      <c r="E10" s="41" t="s">
        <v>732</v>
      </c>
      <c r="F10" s="42"/>
      <c r="G10" s="43"/>
      <c r="H10" s="43"/>
      <c r="I10" s="43"/>
      <c r="J10" s="43"/>
      <c r="K10" s="43"/>
    </row>
    <row r="11" spans="3:12">
      <c r="C11" s="43">
        <v>19219</v>
      </c>
      <c r="D11" s="43">
        <v>3284683</v>
      </c>
      <c r="E11" s="44" t="s">
        <v>733</v>
      </c>
      <c r="F11" s="42"/>
      <c r="G11" s="43"/>
      <c r="H11" s="43"/>
      <c r="I11" s="43"/>
      <c r="J11" s="43"/>
      <c r="K11" s="43"/>
    </row>
    <row r="12" spans="3:12">
      <c r="C12" s="43">
        <v>19219</v>
      </c>
      <c r="D12" s="43">
        <v>3352387</v>
      </c>
      <c r="E12" s="44" t="s">
        <v>734</v>
      </c>
      <c r="F12" s="42"/>
      <c r="G12" s="43"/>
      <c r="H12" s="43"/>
      <c r="I12" s="43"/>
      <c r="J12" s="43"/>
      <c r="K12" s="43"/>
    </row>
    <row r="13" spans="3:12">
      <c r="C13" s="43">
        <v>19219</v>
      </c>
      <c r="D13" s="43">
        <v>3384346</v>
      </c>
      <c r="E13" s="44" t="s">
        <v>735</v>
      </c>
      <c r="F13" s="42"/>
      <c r="G13" s="43"/>
      <c r="H13" s="43"/>
      <c r="I13" s="43"/>
      <c r="J13" s="43"/>
      <c r="K13" s="43"/>
    </row>
    <row r="14" spans="3:12">
      <c r="C14" s="43">
        <v>19219</v>
      </c>
      <c r="D14" s="43">
        <v>3384347</v>
      </c>
      <c r="E14" s="44" t="s">
        <v>736</v>
      </c>
      <c r="F14" s="42"/>
      <c r="G14" s="43"/>
      <c r="H14" s="43"/>
      <c r="I14" s="43"/>
      <c r="J14" s="43"/>
      <c r="K14" s="43"/>
    </row>
    <row r="15" spans="3:12">
      <c r="C15" s="43">
        <v>19219</v>
      </c>
      <c r="D15" s="43">
        <v>3479885</v>
      </c>
      <c r="E15" s="44" t="s">
        <v>737</v>
      </c>
      <c r="F15" s="42"/>
      <c r="G15" s="43"/>
      <c r="H15" s="43"/>
      <c r="I15" s="43"/>
      <c r="J15" s="43"/>
      <c r="K15" s="43"/>
    </row>
    <row r="16" spans="3:12">
      <c r="C16" s="43">
        <v>19219</v>
      </c>
      <c r="D16" s="43">
        <v>3373113</v>
      </c>
      <c r="E16" s="43" t="s">
        <v>738</v>
      </c>
    </row>
  </sheetData>
  <hyperlinks>
    <hyperlink ref="E11" r:id="rId1"/>
    <hyperlink ref="E12" r:id="rId2"/>
    <hyperlink ref="E14" r:id="rId3"/>
    <hyperlink ref="E15" r:id="rId4"/>
    <hyperlink ref="E13" r:id="rId5"/>
  </hyperlink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" sqref="C1"/>
    </sheetView>
  </sheetViews>
  <sheetFormatPr defaultRowHeight="15"/>
  <cols>
    <col min="1" max="1" width="43.5703125" bestFit="1" customWidth="1"/>
    <col min="2" max="2" width="10.5703125" style="504" bestFit="1" customWidth="1"/>
  </cols>
  <sheetData>
    <row r="1" spans="1:3">
      <c r="A1" t="s">
        <v>515</v>
      </c>
      <c r="B1" s="504" t="s">
        <v>757</v>
      </c>
      <c r="C1" s="564">
        <f>+SUM(B2:B21)</f>
        <v>83609.239999999976</v>
      </c>
    </row>
    <row r="2" spans="1:3">
      <c r="A2" t="s">
        <v>595</v>
      </c>
      <c r="B2" s="504">
        <v>11245.800000000001</v>
      </c>
    </row>
    <row r="3" spans="1:3">
      <c r="A3" t="s">
        <v>597</v>
      </c>
      <c r="B3" s="504">
        <v>2785.92</v>
      </c>
    </row>
    <row r="4" spans="1:3">
      <c r="A4" t="s">
        <v>598</v>
      </c>
      <c r="B4" s="504">
        <v>4804.8</v>
      </c>
    </row>
    <row r="5" spans="1:3">
      <c r="A5" t="s">
        <v>599</v>
      </c>
      <c r="B5" s="504">
        <v>10815.400000000001</v>
      </c>
    </row>
    <row r="6" spans="1:3">
      <c r="A6" t="s">
        <v>702</v>
      </c>
      <c r="B6" s="504">
        <v>3739.62</v>
      </c>
    </row>
    <row r="7" spans="1:3">
      <c r="A7" t="s">
        <v>601</v>
      </c>
      <c r="B7" s="504">
        <v>2851.02</v>
      </c>
    </row>
    <row r="8" spans="1:3">
      <c r="A8" t="s">
        <v>602</v>
      </c>
      <c r="B8" s="504">
        <v>1878.96</v>
      </c>
    </row>
    <row r="9" spans="1:3">
      <c r="A9" t="s">
        <v>603</v>
      </c>
      <c r="B9" s="504">
        <v>3608.7200000000003</v>
      </c>
    </row>
    <row r="10" spans="1:3">
      <c r="A10" t="s">
        <v>604</v>
      </c>
      <c r="B10" s="504">
        <v>2986.2000000000003</v>
      </c>
    </row>
    <row r="11" spans="1:3">
      <c r="A11" t="s">
        <v>605</v>
      </c>
      <c r="B11" s="504">
        <v>7516.8</v>
      </c>
    </row>
    <row r="12" spans="1:3">
      <c r="A12" t="s">
        <v>606</v>
      </c>
      <c r="B12" s="504">
        <v>4830.5999999999995</v>
      </c>
    </row>
    <row r="13" spans="1:3">
      <c r="A13" t="s">
        <v>607</v>
      </c>
      <c r="B13" s="504">
        <v>6576.3</v>
      </c>
    </row>
    <row r="14" spans="1:3">
      <c r="A14" t="s">
        <v>608</v>
      </c>
      <c r="B14" s="504">
        <v>1583.7</v>
      </c>
    </row>
    <row r="15" spans="1:3">
      <c r="A15" t="s">
        <v>609</v>
      </c>
      <c r="B15" s="504">
        <v>1266.96</v>
      </c>
    </row>
    <row r="16" spans="1:3">
      <c r="A16" t="s">
        <v>610</v>
      </c>
      <c r="B16" s="504">
        <v>1283.7</v>
      </c>
    </row>
    <row r="17" spans="1:2">
      <c r="A17" t="s">
        <v>611</v>
      </c>
      <c r="B17" s="504">
        <v>680.4</v>
      </c>
    </row>
    <row r="18" spans="1:2">
      <c r="A18" t="s">
        <v>613</v>
      </c>
      <c r="B18" s="504">
        <v>2915.4</v>
      </c>
    </row>
    <row r="19" spans="1:2">
      <c r="A19" t="s">
        <v>614</v>
      </c>
      <c r="B19" s="504">
        <v>6255.54</v>
      </c>
    </row>
    <row r="20" spans="1:2">
      <c r="A20" t="s">
        <v>616</v>
      </c>
      <c r="B20" s="504">
        <v>2243.6999999999998</v>
      </c>
    </row>
    <row r="21" spans="1:2">
      <c r="A21" t="s">
        <v>617</v>
      </c>
      <c r="B21" s="504">
        <v>3739.7</v>
      </c>
    </row>
  </sheetData>
  <autoFilter ref="A1:B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nabati </vt:lpstr>
      <vt:lpstr>Daily</vt:lpstr>
      <vt:lpstr>Weekly</vt:lpstr>
      <vt:lpstr>Sheet1</vt:lpstr>
      <vt:lpstr>MTD</vt:lpstr>
      <vt:lpstr>North </vt:lpstr>
      <vt:lpstr>1</vt:lpstr>
      <vt:lpstr>Sheet2</vt:lpstr>
      <vt:lpstr>North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Trọng Phúc</dc:creator>
  <cp:lastModifiedBy>AutoBVT</cp:lastModifiedBy>
  <dcterms:created xsi:type="dcterms:W3CDTF">2020-10-23T06:56:00Z</dcterms:created>
  <dcterms:modified xsi:type="dcterms:W3CDTF">2021-11-15T05:26:37Z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  <property fmtid="{D5CDD505-2E9C-101B-9397-08002B2CF9AE}" pid="3" name="KSOReadingLayout">
    <vt:bool>false</vt:bool>
  </property>
</Properties>
</file>