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065" activeTab="1"/>
  </bookViews>
  <sheets>
    <sheet name="SODA" sheetId="1" r:id="rId1"/>
    <sheet name="TF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2" l="1"/>
  <c r="AH4" i="2" s="1"/>
  <c r="AG5" i="2"/>
  <c r="AH5" i="2" s="1"/>
  <c r="AG6" i="2"/>
  <c r="AH6" i="2" s="1"/>
  <c r="AG7" i="2"/>
  <c r="AG8" i="2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G15" i="2"/>
  <c r="AH15" i="2" s="1"/>
  <c r="AG3" i="2"/>
  <c r="AH3" i="2" s="1"/>
  <c r="AJ15" i="2"/>
  <c r="AJ14" i="2"/>
  <c r="AH14" i="2"/>
  <c r="AJ13" i="2"/>
  <c r="AJ12" i="2"/>
  <c r="AJ11" i="2"/>
  <c r="AJ10" i="2"/>
  <c r="AJ9" i="2"/>
  <c r="AJ8" i="2"/>
  <c r="AH8" i="2"/>
  <c r="AI7" i="2"/>
  <c r="AJ7" i="2" s="1"/>
  <c r="AK7" i="2" s="1"/>
  <c r="AH7" i="2"/>
  <c r="AI6" i="2"/>
  <c r="AJ6" i="2" s="1"/>
  <c r="AJ5" i="2"/>
  <c r="AI4" i="2"/>
  <c r="AJ4" i="2" s="1"/>
  <c r="AJ3" i="2"/>
  <c r="AI3" i="2"/>
  <c r="Q7" i="2"/>
  <c r="R7" i="2" s="1"/>
  <c r="Q6" i="2"/>
  <c r="R6" i="2" s="1"/>
  <c r="Q3" i="2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O12" i="2"/>
  <c r="P12" i="2" s="1"/>
  <c r="O13" i="2"/>
  <c r="O14" i="2"/>
  <c r="P14" i="2" s="1"/>
  <c r="O15" i="2"/>
  <c r="O3" i="2"/>
  <c r="P3" i="2" s="1"/>
  <c r="R15" i="2"/>
  <c r="P15" i="2"/>
  <c r="R14" i="2"/>
  <c r="R13" i="2"/>
  <c r="P13" i="2"/>
  <c r="R12" i="2"/>
  <c r="R11" i="2"/>
  <c r="P11" i="2"/>
  <c r="R10" i="2"/>
  <c r="R9" i="2"/>
  <c r="R8" i="2"/>
  <c r="Q5" i="2"/>
  <c r="R5" i="2" s="1"/>
  <c r="Q4" i="2"/>
  <c r="R4" i="2" s="1"/>
  <c r="R3" i="2"/>
  <c r="AK5" i="2" l="1"/>
  <c r="AK3" i="2"/>
  <c r="AK4" i="2"/>
  <c r="AK8" i="2"/>
  <c r="AK10" i="2"/>
  <c r="AK12" i="2"/>
  <c r="AK14" i="2"/>
  <c r="AK6" i="2"/>
  <c r="AK9" i="2"/>
  <c r="AK11" i="2"/>
  <c r="AK13" i="2"/>
  <c r="AK15" i="2"/>
  <c r="S6" i="2"/>
  <c r="S4" i="2"/>
  <c r="S8" i="2"/>
  <c r="S10" i="2"/>
  <c r="S12" i="2"/>
  <c r="S14" i="2"/>
  <c r="S3" i="2"/>
  <c r="S5" i="2"/>
  <c r="S7" i="2"/>
  <c r="S9" i="2"/>
  <c r="S11" i="2"/>
  <c r="S13" i="2"/>
  <c r="S15" i="2"/>
  <c r="AK16" i="2" l="1"/>
  <c r="AK18" i="2" s="1"/>
  <c r="S16" i="2"/>
  <c r="S18" i="2" s="1"/>
  <c r="AK20" i="2" l="1"/>
</calcChain>
</file>

<file path=xl/sharedStrings.xml><?xml version="1.0" encoding="utf-8"?>
<sst xmlns="http://schemas.openxmlformats.org/spreadsheetml/2006/main" count="346" uniqueCount="271">
  <si>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</si>
  <si>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</si>
  <si>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</si>
  <si>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</si>
  <si>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</si>
  <si>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</si>
  <si>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</si>
  <si>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</si>
  <si>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</si>
  <si>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</si>
  <si>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</si>
  <si>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</si>
  <si>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</si>
  <si>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</si>
  <si>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</si>
  <si>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</si>
  <si>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</si>
  <si>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</si>
  <si>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</si>
  <si>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</si>
  <si>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</si>
  <si>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</si>
  <si>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</si>
  <si>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</si>
  <si>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</si>
  <si>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</si>
  <si>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</si>
  <si>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</si>
  <si>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</si>
  <si>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</si>
  <si>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</si>
  <si>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</si>
  <si>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</si>
  <si>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</si>
  <si>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</si>
  <si>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</si>
  <si>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</si>
  <si>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</si>
  <si>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</si>
  <si>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</si>
  <si>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</si>
  <si>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</si>
  <si>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</si>
  <si>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</si>
  <si>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</si>
  <si>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</si>
  <si>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</si>
  <si>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</si>
  <si>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</si>
  <si>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</si>
  <si>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</si>
  <si>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</si>
  <si>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</si>
  <si>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</si>
  <si>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</si>
  <si>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</si>
  <si>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</si>
  <si>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</si>
  <si>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</si>
  <si>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</si>
  <si>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</si>
  <si>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</si>
  <si>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</si>
  <si>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</si>
  <si>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</si>
  <si>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</si>
  <si>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</si>
  <si>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</si>
  <si>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</si>
  <si>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</si>
  <si>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</si>
  <si>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</si>
  <si>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</si>
  <si>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</si>
  <si>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</si>
  <si>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</si>
  <si>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</si>
  <si>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</si>
  <si>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</si>
  <si>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</si>
  <si>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</si>
  <si>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</si>
  <si>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</si>
  <si>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</si>
  <si>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</si>
  <si>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</si>
  <si>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</si>
  <si>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</si>
  <si>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</si>
  <si>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</si>
  <si>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</si>
  <si>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</si>
  <si>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</si>
  <si>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</si>
  <si>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</si>
  <si>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</si>
  <si>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</si>
  <si>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</si>
  <si>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</si>
  <si>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</si>
  <si>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</si>
  <si>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</si>
  <si>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</si>
  <si>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</si>
  <si>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</si>
  <si>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</si>
  <si>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</si>
  <si>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</si>
  <si>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</si>
  <si>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</si>
  <si>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</si>
  <si>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</si>
  <si>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</si>
  <si>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</si>
  <si>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</si>
  <si>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</si>
  <si>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</si>
  <si>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</si>
  <si>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</si>
  <si>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</si>
  <si>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</si>
  <si>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</si>
  <si>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</si>
  <si>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</si>
  <si>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</si>
  <si>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</si>
  <si>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</si>
  <si>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</si>
  <si>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</si>
  <si>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</si>
  <si>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</si>
  <si>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</si>
  <si>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</si>
  <si>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</si>
  <si>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</si>
  <si>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</si>
  <si>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</si>
  <si>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</si>
  <si>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</si>
  <si>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</si>
  <si>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</si>
  <si>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</si>
  <si>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</si>
  <si>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</si>
  <si>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</si>
  <si>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</si>
  <si>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</si>
  <si>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</si>
  <si>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</si>
  <si>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</si>
  <si>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</si>
  <si>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</si>
  <si>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</si>
  <si>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</si>
  <si>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</si>
  <si>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</si>
  <si>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</si>
  <si>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</si>
  <si>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</si>
  <si>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</si>
  <si>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</si>
  <si>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</si>
  <si>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</si>
  <si>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</si>
  <si>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</si>
  <si>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</si>
  <si>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</si>
  <si>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</si>
  <si>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</si>
  <si>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</si>
  <si>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</si>
  <si>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</si>
  <si>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</si>
  <si>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</si>
  <si>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</si>
  <si>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</si>
  <si>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</si>
  <si>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</si>
  <si>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</si>
  <si>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</si>
  <si>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</si>
  <si>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</si>
  <si>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</si>
  <si>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</si>
  <si>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</si>
  <si>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</si>
  <si>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</si>
  <si>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</si>
  <si>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</si>
  <si>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</si>
  <si>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</si>
  <si>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</si>
  <si>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</si>
  <si>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</si>
  <si>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</si>
  <si>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</si>
  <si>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</si>
  <si>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</si>
  <si>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</si>
  <si>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</si>
  <si>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</si>
  <si>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</si>
  <si>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</si>
  <si>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</si>
  <si>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</si>
  <si>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</si>
  <si>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</si>
  <si>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</si>
  <si>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</si>
  <si>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</si>
  <si>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</si>
  <si>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</si>
  <si>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</si>
  <si>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</si>
  <si>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</si>
  <si>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</si>
  <si>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</si>
  <si>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</si>
  <si>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</si>
  <si>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</si>
  <si>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</si>
  <si>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</si>
  <si>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</si>
  <si>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</si>
  <si>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</si>
  <si>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</si>
  <si>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</si>
  <si>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</si>
  <si>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</si>
  <si>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</si>
  <si>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</si>
  <si>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</si>
  <si>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</si>
  <si>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</si>
  <si>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</si>
  <si>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</si>
  <si>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</si>
  <si>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</si>
  <si>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</si>
  <si>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</si>
  <si>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</si>
  <si>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</si>
  <si>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</si>
  <si>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</si>
  <si>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</si>
  <si>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4200</t>
  </si>
  <si>
    <t>130-Cty TNHH Nabati Viet Nam</t>
  </si>
  <si>
    <t>C-B.xop NA.RICHE. p.mai ht350g</t>
  </si>
  <si>
    <t>B.xop NA.RICHEESE p.mai 50g</t>
  </si>
  <si>
    <t>B.xop NA.RICHOCO soco 50g</t>
  </si>
  <si>
    <t>B.RICH.AHH TRIPp.mai hg10x15g</t>
  </si>
  <si>
    <t>B.quy hh NA.soco-p.mai ht 260g</t>
  </si>
  <si>
    <t>SỐ LIỆU TRANSFER</t>
  </si>
  <si>
    <t>B.xop NABATIRICHEESE hg20x7.5g</t>
  </si>
  <si>
    <t>B.xop NA.RICH p.mai hg 20x16g</t>
  </si>
  <si>
    <t>B.xop NA.RICHOCO soco hg20x16g</t>
  </si>
  <si>
    <t>C-B.quyNABAsocoN.brownies8x14g</t>
  </si>
  <si>
    <t>C-BqueNA.RICHE. ROLL'S ht330g</t>
  </si>
  <si>
    <t>B.quy NA.Nextar brownieht 336g</t>
  </si>
  <si>
    <t>Banh xop NABATI kem t.xanh 40g</t>
  </si>
  <si>
    <t>B.quy ph.mai NABATI GATITO 32g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</si>
  <si>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</si>
  <si>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</si>
  <si>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</si>
  <si>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</si>
  <si>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</si>
  <si>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</si>
  <si>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</si>
  <si>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Co.op Cen</t>
  </si>
  <si>
    <t>Co.op North</t>
  </si>
  <si>
    <t>Tổng Coop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</si>
</sst>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165" fontId="8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right"/>
    </xf>
    <xf numFmtId="0" fontId="5" fillId="0" borderId="1" xfId="3" applyFont="1" applyFill="1" applyBorder="1" applyAlignment="1"/>
    <xf numFmtId="164" fontId="5" fillId="0" borderId="1" xfId="1" applyNumberFormat="1" applyFont="1" applyFill="1" applyBorder="1" applyAlignment="1"/>
    <xf numFmtId="164" fontId="4" fillId="0" borderId="1" xfId="1" applyNumberFormat="1" applyFont="1" applyBorder="1" applyAlignment="1"/>
    <xf numFmtId="164" fontId="5" fillId="0" borderId="1" xfId="1" applyNumberFormat="1" applyFont="1" applyFill="1" applyBorder="1" applyAlignment="1">
      <alignment horizontal="right"/>
    </xf>
    <xf numFmtId="0" fontId="5" fillId="3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ont="1" applyFill="1" applyBorder="1" applyAlignment="1"/>
    <xf numFmtId="0" fontId="5" fillId="0" borderId="1" xfId="4" applyFont="1" applyFill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right"/>
    </xf>
    <xf numFmtId="164" fontId="0" fillId="7" borderId="1" xfId="1" applyNumberFormat="1" applyFont="1" applyFill="1" applyBorder="1" applyAlignment="1">
      <alignment horizontal="center" vertical="center"/>
    </xf>
    <xf numFmtId="0" fontId="7" fillId="6" borderId="0" xfId="0" applyFont="1" applyFill="1"/>
    <xf numFmtId="164" fontId="7" fillId="6" borderId="0" xfId="1" applyNumberFormat="1" applyFont="1" applyFill="1"/>
    <xf numFmtId="164" fontId="6" fillId="6" borderId="0" xfId="0" applyNumberFormat="1" applyFont="1" applyFill="1"/>
    <xf numFmtId="0" fontId="3" fillId="0" borderId="0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6">
    <cellStyle name="Comma" xfId="1" builtinId="3"/>
    <cellStyle name="Comma 4" xfId="5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"/>
  <sheetViews>
    <sheetView workbookViewId="0">
      <selection activeCell="C5" sqref="C5"/>
    </sheetView>
  </sheetViews>
  <sheetFormatPr defaultRowHeight="15" x14ac:dyDescent="0.25"/>
  <sheetData>
    <row r="1" spans="1:125" ht="26.25" x14ac:dyDescent="0.4">
      <c r="A1" s="27" t="s">
        <v>0</v>
      </c>
      <c r="B1" s="27"/>
      <c r="C1" s="27"/>
      <c r="D1" s="27"/>
      <c r="E1" s="27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2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</row>
    <row r="2" spans="1:125" x14ac:dyDescent="0.25">
      <c r="A2" s="3" t="s">
        <v>121</v>
      </c>
      <c r="B2" s="3" t="s">
        <v>122</v>
      </c>
      <c r="C2" s="3" t="s">
        <v>123</v>
      </c>
      <c r="D2" s="3" t="s">
        <v>124</v>
      </c>
      <c r="E2" s="4" t="s">
        <v>125</v>
      </c>
      <c r="F2" s="4" t="s">
        <v>126</v>
      </c>
      <c r="G2" s="4" t="s">
        <v>127</v>
      </c>
      <c r="H2" s="4" t="s">
        <v>128</v>
      </c>
      <c r="I2" s="4" t="s">
        <v>129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4" t="s">
        <v>149</v>
      </c>
      <c r="AD2" s="4" t="s">
        <v>150</v>
      </c>
      <c r="AE2" s="4" t="s">
        <v>151</v>
      </c>
      <c r="AF2" s="4" t="s">
        <v>152</v>
      </c>
      <c r="AG2" s="4" t="s">
        <v>153</v>
      </c>
      <c r="AH2" s="4" t="s">
        <v>154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159</v>
      </c>
      <c r="AN2" s="4" t="s">
        <v>160</v>
      </c>
      <c r="AO2" s="4" t="s">
        <v>161</v>
      </c>
      <c r="AP2" s="4" t="s">
        <v>162</v>
      </c>
      <c r="AQ2" s="4" t="s">
        <v>163</v>
      </c>
      <c r="AR2" s="4" t="s">
        <v>164</v>
      </c>
      <c r="AS2" s="4" t="s">
        <v>165</v>
      </c>
      <c r="AT2" s="4" t="s">
        <v>166</v>
      </c>
      <c r="AU2" s="4" t="s">
        <v>167</v>
      </c>
      <c r="AV2" s="4" t="s">
        <v>168</v>
      </c>
      <c r="AW2" s="4" t="s">
        <v>169</v>
      </c>
      <c r="AX2" s="4" t="s">
        <v>170</v>
      </c>
      <c r="AY2" s="4" t="s">
        <v>171</v>
      </c>
      <c r="AZ2" s="4" t="s">
        <v>172</v>
      </c>
      <c r="BA2" s="4" t="s">
        <v>173</v>
      </c>
      <c r="BB2" s="4" t="s">
        <v>174</v>
      </c>
      <c r="BC2" s="4" t="s">
        <v>175</v>
      </c>
      <c r="BD2" s="4" t="s">
        <v>176</v>
      </c>
      <c r="BE2" s="4" t="s">
        <v>177</v>
      </c>
      <c r="BF2" s="4" t="s">
        <v>178</v>
      </c>
      <c r="BG2" s="4" t="s">
        <v>179</v>
      </c>
      <c r="BH2" s="4" t="s">
        <v>180</v>
      </c>
      <c r="BI2" s="4" t="s">
        <v>181</v>
      </c>
      <c r="BJ2" s="4" t="s">
        <v>182</v>
      </c>
      <c r="BK2" s="4" t="s">
        <v>183</v>
      </c>
      <c r="BL2" s="4" t="s">
        <v>184</v>
      </c>
      <c r="BM2" s="4" t="s">
        <v>185</v>
      </c>
      <c r="BN2" s="4" t="s">
        <v>186</v>
      </c>
      <c r="BO2" s="4" t="s">
        <v>187</v>
      </c>
      <c r="BP2" s="4" t="s">
        <v>188</v>
      </c>
      <c r="BQ2" s="4" t="s">
        <v>189</v>
      </c>
      <c r="BR2" s="4" t="s">
        <v>190</v>
      </c>
      <c r="BS2" s="4" t="s">
        <v>191</v>
      </c>
      <c r="BT2" s="4" t="s">
        <v>192</v>
      </c>
      <c r="BU2" s="4" t="s">
        <v>193</v>
      </c>
      <c r="BV2" s="4" t="s">
        <v>194</v>
      </c>
      <c r="BW2" s="4" t="s">
        <v>195</v>
      </c>
      <c r="BX2" s="4" t="s">
        <v>196</v>
      </c>
      <c r="BY2" s="4" t="s">
        <v>197</v>
      </c>
      <c r="BZ2" s="4" t="s">
        <v>198</v>
      </c>
      <c r="CA2" s="4" t="s">
        <v>199</v>
      </c>
      <c r="CB2" s="4" t="s">
        <v>200</v>
      </c>
      <c r="CC2" s="4" t="s">
        <v>201</v>
      </c>
      <c r="CD2" s="4" t="s">
        <v>202</v>
      </c>
      <c r="CE2" s="4" t="s">
        <v>203</v>
      </c>
      <c r="CF2" s="4" t="s">
        <v>204</v>
      </c>
      <c r="CG2" s="4" t="s">
        <v>205</v>
      </c>
      <c r="CH2" s="4" t="s">
        <v>206</v>
      </c>
      <c r="CI2" s="4" t="s">
        <v>207</v>
      </c>
      <c r="CJ2" s="4" t="s">
        <v>208</v>
      </c>
      <c r="CK2" s="4" t="s">
        <v>209</v>
      </c>
      <c r="CL2" s="4" t="s">
        <v>210</v>
      </c>
      <c r="CM2" s="4" t="s">
        <v>211</v>
      </c>
      <c r="CN2" s="4" t="s">
        <v>212</v>
      </c>
      <c r="CO2" s="4" t="s">
        <v>213</v>
      </c>
      <c r="CP2" s="4" t="s">
        <v>214</v>
      </c>
      <c r="CQ2" s="4" t="s">
        <v>215</v>
      </c>
      <c r="CR2" s="4" t="s">
        <v>216</v>
      </c>
      <c r="CS2" s="4" t="s">
        <v>217</v>
      </c>
      <c r="CT2" s="4" t="s">
        <v>218</v>
      </c>
      <c r="CU2" s="4" t="s">
        <v>219</v>
      </c>
      <c r="CV2" s="4" t="s">
        <v>220</v>
      </c>
      <c r="CW2" s="4" t="s">
        <v>221</v>
      </c>
      <c r="CX2" s="4" t="s">
        <v>222</v>
      </c>
      <c r="CY2" s="4" t="s">
        <v>223</v>
      </c>
      <c r="CZ2" s="4" t="s">
        <v>224</v>
      </c>
      <c r="DA2" s="4" t="s">
        <v>225</v>
      </c>
      <c r="DB2" s="4" t="s">
        <v>226</v>
      </c>
      <c r="DC2" s="4" t="s">
        <v>227</v>
      </c>
      <c r="DD2" s="4" t="s">
        <v>228</v>
      </c>
      <c r="DE2" s="4" t="s">
        <v>229</v>
      </c>
      <c r="DF2" s="4" t="s">
        <v>230</v>
      </c>
      <c r="DG2" s="4" t="s">
        <v>231</v>
      </c>
      <c r="DH2" s="4" t="s">
        <v>232</v>
      </c>
      <c r="DI2" s="4" t="s">
        <v>233</v>
      </c>
      <c r="DJ2" s="4" t="s">
        <v>234</v>
      </c>
      <c r="DK2" s="4" t="s">
        <v>235</v>
      </c>
      <c r="DL2" s="4" t="s">
        <v>236</v>
      </c>
      <c r="DM2" s="4" t="s">
        <v>237</v>
      </c>
      <c r="DN2" s="4" t="s">
        <v>238</v>
      </c>
      <c r="DO2" s="4" t="s">
        <v>239</v>
      </c>
      <c r="DP2" s="4" t="s">
        <v>240</v>
      </c>
      <c r="DQ2" s="4" t="s">
        <v>241</v>
      </c>
      <c r="DR2" s="4" t="s">
        <v>242</v>
      </c>
      <c r="DS2" s="4" t="s">
        <v>243</v>
      </c>
      <c r="DT2" s="4" t="s">
        <v>244</v>
      </c>
      <c r="DU2" s="4" t="s">
        <v>245</v>
      </c>
    </row>
    <row r="3" spans="1:125" x14ac:dyDescent="0.25">
      <c r="A3" s="5">
        <v>2</v>
      </c>
      <c r="B3" s="5">
        <v>19219</v>
      </c>
      <c r="C3" s="6" t="s">
        <v>246</v>
      </c>
      <c r="D3" s="5">
        <v>3360436</v>
      </c>
      <c r="E3" s="7" t="s">
        <v>247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>
        <v>-2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</row>
    <row r="4" spans="1:125" x14ac:dyDescent="0.25">
      <c r="A4" s="5">
        <v>2</v>
      </c>
      <c r="B4" s="5">
        <v>19219</v>
      </c>
      <c r="C4" s="6" t="s">
        <v>246</v>
      </c>
      <c r="D4" s="5">
        <v>3373113</v>
      </c>
      <c r="E4" s="7" t="s">
        <v>248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9">
        <v>500</v>
      </c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</row>
    <row r="5" spans="1:125" x14ac:dyDescent="0.25">
      <c r="A5" s="5">
        <v>2</v>
      </c>
      <c r="B5" s="5">
        <v>19219</v>
      </c>
      <c r="C5" s="6" t="s">
        <v>246</v>
      </c>
      <c r="D5" s="5">
        <v>3384347</v>
      </c>
      <c r="E5" s="7" t="s">
        <v>249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>
        <v>344</v>
      </c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</row>
    <row r="6" spans="1:125" x14ac:dyDescent="0.25">
      <c r="A6" s="5">
        <v>2</v>
      </c>
      <c r="B6" s="5">
        <v>19219</v>
      </c>
      <c r="C6" s="6" t="s">
        <v>246</v>
      </c>
      <c r="D6" s="5">
        <v>3408152</v>
      </c>
      <c r="E6" s="7" t="s">
        <v>250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9">
        <v>56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</row>
    <row r="7" spans="1:125" x14ac:dyDescent="0.25">
      <c r="A7" s="5">
        <v>2</v>
      </c>
      <c r="B7" s="5">
        <v>19219</v>
      </c>
      <c r="C7" s="6" t="s">
        <v>246</v>
      </c>
      <c r="D7" s="5">
        <v>3512276</v>
      </c>
      <c r="E7" s="7" t="s">
        <v>251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9">
        <v>-12</v>
      </c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9">
        <v>-6</v>
      </c>
      <c r="DP7" s="8"/>
      <c r="DQ7" s="8"/>
      <c r="DR7" s="8"/>
      <c r="DS7" s="8"/>
      <c r="DT7" s="8"/>
      <c r="DU7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topLeftCell="F1" workbookViewId="0">
      <selection activeCell="X13" sqref="X13"/>
    </sheetView>
  </sheetViews>
  <sheetFormatPr defaultRowHeight="15" x14ac:dyDescent="0.25"/>
  <cols>
    <col min="1" max="4" width="0" hidden="1" customWidth="1"/>
    <col min="5" max="5" width="37.5703125" customWidth="1"/>
    <col min="15" max="16" width="10.7109375" style="22" customWidth="1"/>
    <col min="17" max="17" width="10.7109375" style="21" customWidth="1"/>
    <col min="18" max="18" width="14.42578125" style="21" customWidth="1"/>
    <col min="19" max="19" width="16" style="21" customWidth="1"/>
    <col min="33" max="34" width="10.7109375" style="22" customWidth="1"/>
    <col min="35" max="35" width="10.7109375" style="21" customWidth="1"/>
    <col min="36" max="36" width="14.42578125" style="21" customWidth="1"/>
    <col min="37" max="37" width="16" style="21" customWidth="1"/>
  </cols>
  <sheetData>
    <row r="1" spans="1:37" ht="26.25" x14ac:dyDescent="0.4">
      <c r="A1" s="27" t="s">
        <v>252</v>
      </c>
      <c r="B1" s="27"/>
      <c r="C1" s="27"/>
      <c r="D1" s="27"/>
      <c r="E1" s="27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66</v>
      </c>
      <c r="L1" s="1" t="s">
        <v>81</v>
      </c>
      <c r="M1" s="1" t="s">
        <v>103</v>
      </c>
      <c r="N1" s="1" t="s">
        <v>41</v>
      </c>
      <c r="O1" s="28" t="s">
        <v>262</v>
      </c>
      <c r="P1" s="28"/>
      <c r="Q1" s="28"/>
      <c r="R1" s="28"/>
      <c r="S1" s="28"/>
      <c r="T1" s="1" t="s">
        <v>49</v>
      </c>
      <c r="U1" s="1" t="s">
        <v>51</v>
      </c>
      <c r="V1" s="1" t="s">
        <v>53</v>
      </c>
      <c r="W1" s="1" t="s">
        <v>67</v>
      </c>
      <c r="X1" s="1" t="s">
        <v>84</v>
      </c>
      <c r="Y1" s="1" t="s">
        <v>95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118</v>
      </c>
      <c r="AE1" s="1" t="s">
        <v>28</v>
      </c>
      <c r="AF1" s="1" t="s">
        <v>40</v>
      </c>
      <c r="AG1" s="28" t="s">
        <v>270</v>
      </c>
      <c r="AH1" s="28"/>
      <c r="AI1" s="28"/>
      <c r="AJ1" s="28"/>
      <c r="AK1" s="28"/>
    </row>
    <row r="2" spans="1:37" ht="30" x14ac:dyDescent="0.25">
      <c r="A2" s="10" t="s">
        <v>121</v>
      </c>
      <c r="B2" s="10" t="s">
        <v>122</v>
      </c>
      <c r="C2" s="10" t="s">
        <v>123</v>
      </c>
      <c r="D2" s="10" t="s">
        <v>124</v>
      </c>
      <c r="E2" s="4" t="s">
        <v>125</v>
      </c>
      <c r="F2" s="4" t="s">
        <v>126</v>
      </c>
      <c r="G2" s="4" t="s">
        <v>136</v>
      </c>
      <c r="H2" s="4" t="s">
        <v>139</v>
      </c>
      <c r="I2" s="4" t="s">
        <v>144</v>
      </c>
      <c r="J2" s="4" t="s">
        <v>150</v>
      </c>
      <c r="K2" s="4" t="s">
        <v>191</v>
      </c>
      <c r="L2" s="4" t="s">
        <v>206</v>
      </c>
      <c r="M2" s="4" t="s">
        <v>228</v>
      </c>
      <c r="N2" s="4" t="s">
        <v>166</v>
      </c>
      <c r="O2" s="14" t="s">
        <v>263</v>
      </c>
      <c r="P2" s="14" t="s">
        <v>264</v>
      </c>
      <c r="Q2" s="15" t="s">
        <v>265</v>
      </c>
      <c r="R2" s="15" t="s">
        <v>266</v>
      </c>
      <c r="S2" s="15" t="s">
        <v>267</v>
      </c>
      <c r="T2" s="4" t="s">
        <v>174</v>
      </c>
      <c r="U2" s="4" t="s">
        <v>176</v>
      </c>
      <c r="V2" s="4" t="s">
        <v>178</v>
      </c>
      <c r="W2" s="4" t="s">
        <v>192</v>
      </c>
      <c r="X2" s="4" t="s">
        <v>209</v>
      </c>
      <c r="Y2" s="4" t="s">
        <v>220</v>
      </c>
      <c r="Z2" s="4" t="s">
        <v>231</v>
      </c>
      <c r="AA2" s="4" t="s">
        <v>232</v>
      </c>
      <c r="AB2" s="4" t="s">
        <v>233</v>
      </c>
      <c r="AC2" s="4" t="s">
        <v>234</v>
      </c>
      <c r="AD2" s="4" t="s">
        <v>243</v>
      </c>
      <c r="AE2" s="4" t="s">
        <v>153</v>
      </c>
      <c r="AF2" s="4" t="s">
        <v>165</v>
      </c>
      <c r="AG2" s="14" t="s">
        <v>263</v>
      </c>
      <c r="AH2" s="14" t="s">
        <v>264</v>
      </c>
      <c r="AI2" s="15" t="s">
        <v>265</v>
      </c>
      <c r="AJ2" s="15" t="s">
        <v>266</v>
      </c>
      <c r="AK2" s="15" t="s">
        <v>267</v>
      </c>
    </row>
    <row r="3" spans="1:37" x14ac:dyDescent="0.25">
      <c r="A3" s="11">
        <v>2</v>
      </c>
      <c r="B3" s="11">
        <v>19219</v>
      </c>
      <c r="C3" s="12" t="s">
        <v>246</v>
      </c>
      <c r="D3" s="13">
        <v>3284683</v>
      </c>
      <c r="E3" s="7" t="s">
        <v>253</v>
      </c>
      <c r="F3" s="8"/>
      <c r="G3" s="9">
        <v>126</v>
      </c>
      <c r="H3" s="9">
        <v>60</v>
      </c>
      <c r="I3" s="9">
        <v>54</v>
      </c>
      <c r="J3" s="8"/>
      <c r="K3" s="9">
        <v>12</v>
      </c>
      <c r="L3" s="9">
        <v>12</v>
      </c>
      <c r="M3" s="9">
        <v>18</v>
      </c>
      <c r="N3" s="8"/>
      <c r="O3" s="16">
        <f>SUM(F3:N3)</f>
        <v>282</v>
      </c>
      <c r="P3" s="17">
        <f>O3/6</f>
        <v>47</v>
      </c>
      <c r="Q3" s="18">
        <f>152727</f>
        <v>152727</v>
      </c>
      <c r="R3" s="19">
        <f>Q3*1.1</f>
        <v>167999.7</v>
      </c>
      <c r="S3" s="19">
        <f>R3*P3</f>
        <v>7895985.9000000004</v>
      </c>
      <c r="T3" s="9">
        <v>12</v>
      </c>
      <c r="U3" s="9">
        <v>12</v>
      </c>
      <c r="V3" s="9">
        <v>30</v>
      </c>
      <c r="W3" s="8"/>
      <c r="X3" s="8"/>
      <c r="Y3" s="9">
        <v>6</v>
      </c>
      <c r="Z3" s="8"/>
      <c r="AA3" s="8"/>
      <c r="AB3" s="9">
        <v>18</v>
      </c>
      <c r="AC3" s="9">
        <v>18</v>
      </c>
      <c r="AD3" s="9">
        <v>12</v>
      </c>
      <c r="AE3" s="8"/>
      <c r="AF3" s="9">
        <v>240</v>
      </c>
      <c r="AG3" s="16">
        <f>SUM(T3:AF3)</f>
        <v>348</v>
      </c>
      <c r="AH3" s="17">
        <f>AG3/6</f>
        <v>58</v>
      </c>
      <c r="AI3" s="18">
        <f>152727</f>
        <v>152727</v>
      </c>
      <c r="AJ3" s="19">
        <f>AI3*1.1</f>
        <v>167999.7</v>
      </c>
      <c r="AK3" s="19">
        <f>AJ3*AH3</f>
        <v>9743982.6000000015</v>
      </c>
    </row>
    <row r="4" spans="1:37" x14ac:dyDescent="0.25">
      <c r="A4" s="11">
        <v>2</v>
      </c>
      <c r="B4" s="11">
        <v>19219</v>
      </c>
      <c r="C4" s="12" t="s">
        <v>246</v>
      </c>
      <c r="D4" s="13">
        <v>3352387</v>
      </c>
      <c r="E4" s="7" t="s">
        <v>254</v>
      </c>
      <c r="F4" s="9">
        <v>90</v>
      </c>
      <c r="G4" s="9">
        <v>126</v>
      </c>
      <c r="H4" s="9">
        <v>30</v>
      </c>
      <c r="I4" s="9">
        <v>120</v>
      </c>
      <c r="J4" s="8"/>
      <c r="K4" s="9">
        <v>12</v>
      </c>
      <c r="L4" s="9">
        <v>12</v>
      </c>
      <c r="M4" s="9">
        <v>30</v>
      </c>
      <c r="N4" s="9">
        <v>24</v>
      </c>
      <c r="O4" s="16">
        <f t="shared" ref="O4:O15" si="0">SUM(F4:N4)</f>
        <v>444</v>
      </c>
      <c r="P4" s="20">
        <f>O4/6</f>
        <v>74</v>
      </c>
      <c r="Q4" s="18">
        <f>204000*85%</f>
        <v>173400</v>
      </c>
      <c r="R4" s="19">
        <f t="shared" ref="R4:R15" si="1">Q4*1.1</f>
        <v>190740.00000000003</v>
      </c>
      <c r="S4" s="19">
        <f t="shared" ref="S4:S15" si="2">R4*P4</f>
        <v>14114760.000000002</v>
      </c>
      <c r="T4" s="9">
        <v>12</v>
      </c>
      <c r="U4" s="9">
        <v>30</v>
      </c>
      <c r="V4" s="9">
        <v>66</v>
      </c>
      <c r="W4" s="8"/>
      <c r="X4" s="9">
        <v>6</v>
      </c>
      <c r="Y4" s="9">
        <v>12</v>
      </c>
      <c r="Z4" s="8"/>
      <c r="AA4" s="8"/>
      <c r="AB4" s="9">
        <v>18</v>
      </c>
      <c r="AC4" s="9">
        <v>12</v>
      </c>
      <c r="AD4" s="9">
        <v>12</v>
      </c>
      <c r="AE4" s="8"/>
      <c r="AF4" s="9">
        <v>180</v>
      </c>
      <c r="AG4" s="16">
        <f t="shared" ref="AG4:AG15" si="3">SUM(T4:AF4)</f>
        <v>348</v>
      </c>
      <c r="AH4" s="20">
        <f>AG4/6</f>
        <v>58</v>
      </c>
      <c r="AI4" s="18">
        <f>204000*85%</f>
        <v>173400</v>
      </c>
      <c r="AJ4" s="19">
        <f t="shared" ref="AJ4:AJ15" si="4">AI4*1.1</f>
        <v>190740.00000000003</v>
      </c>
      <c r="AK4" s="19">
        <f t="shared" ref="AK4:AK15" si="5">AJ4*AH4</f>
        <v>11062920.000000002</v>
      </c>
    </row>
    <row r="5" spans="1:37" x14ac:dyDescent="0.25">
      <c r="A5" s="11">
        <v>2</v>
      </c>
      <c r="B5" s="11">
        <v>19219</v>
      </c>
      <c r="C5" s="12" t="s">
        <v>246</v>
      </c>
      <c r="D5" s="13">
        <v>3360436</v>
      </c>
      <c r="E5" s="7" t="s">
        <v>247</v>
      </c>
      <c r="F5" s="8"/>
      <c r="G5" s="8"/>
      <c r="H5" s="8"/>
      <c r="I5" s="8"/>
      <c r="J5" s="8"/>
      <c r="K5" s="8"/>
      <c r="L5" s="8"/>
      <c r="M5" s="8"/>
      <c r="N5" s="8"/>
      <c r="O5" s="16">
        <f t="shared" si="0"/>
        <v>0</v>
      </c>
      <c r="P5" s="17">
        <f>O5/6</f>
        <v>0</v>
      </c>
      <c r="Q5" s="19">
        <f>300000*0.88</f>
        <v>264000</v>
      </c>
      <c r="R5" s="19">
        <f t="shared" si="1"/>
        <v>290400</v>
      </c>
      <c r="S5" s="19">
        <f t="shared" si="2"/>
        <v>0</v>
      </c>
      <c r="T5" s="8"/>
      <c r="U5" s="8"/>
      <c r="V5" s="8"/>
      <c r="W5" s="8"/>
      <c r="X5" s="8"/>
      <c r="Y5" s="8"/>
      <c r="Z5" s="8"/>
      <c r="AA5" s="8"/>
      <c r="AB5" s="8"/>
      <c r="AC5" s="8"/>
      <c r="AD5" s="9">
        <v>0</v>
      </c>
      <c r="AE5" s="8"/>
      <c r="AF5" s="8"/>
      <c r="AG5" s="16">
        <f t="shared" si="3"/>
        <v>0</v>
      </c>
      <c r="AH5" s="17">
        <f>AG5/6</f>
        <v>0</v>
      </c>
      <c r="AI5" s="19"/>
      <c r="AJ5" s="19">
        <f t="shared" si="4"/>
        <v>0</v>
      </c>
      <c r="AK5" s="19">
        <f t="shared" si="5"/>
        <v>0</v>
      </c>
    </row>
    <row r="6" spans="1:37" x14ac:dyDescent="0.25">
      <c r="A6" s="11">
        <v>2</v>
      </c>
      <c r="B6" s="11">
        <v>19219</v>
      </c>
      <c r="C6" s="12" t="s">
        <v>246</v>
      </c>
      <c r="D6" s="13">
        <v>3373113</v>
      </c>
      <c r="E6" s="7" t="s">
        <v>248</v>
      </c>
      <c r="F6" s="9">
        <v>180</v>
      </c>
      <c r="G6" s="9">
        <v>360</v>
      </c>
      <c r="H6" s="9">
        <v>180</v>
      </c>
      <c r="I6" s="9">
        <v>60</v>
      </c>
      <c r="J6" s="8"/>
      <c r="K6" s="9">
        <v>60</v>
      </c>
      <c r="L6" s="8"/>
      <c r="M6" s="9">
        <v>120</v>
      </c>
      <c r="N6" s="9">
        <v>60</v>
      </c>
      <c r="O6" s="16">
        <f t="shared" si="0"/>
        <v>1020</v>
      </c>
      <c r="P6" s="17">
        <f>O6/60</f>
        <v>17</v>
      </c>
      <c r="Q6" s="18">
        <f>300000*85%</f>
        <v>255000</v>
      </c>
      <c r="R6" s="19">
        <f t="shared" si="1"/>
        <v>280500</v>
      </c>
      <c r="S6" s="19">
        <f t="shared" si="2"/>
        <v>4768500</v>
      </c>
      <c r="T6" s="8"/>
      <c r="U6" s="8"/>
      <c r="V6" s="9">
        <v>60</v>
      </c>
      <c r="W6" s="8"/>
      <c r="X6" s="8"/>
      <c r="Y6" s="9">
        <v>60</v>
      </c>
      <c r="Z6" s="8"/>
      <c r="AA6" s="8"/>
      <c r="AB6" s="9">
        <v>120</v>
      </c>
      <c r="AC6" s="9">
        <v>120</v>
      </c>
      <c r="AD6" s="9">
        <v>60</v>
      </c>
      <c r="AE6" s="8"/>
      <c r="AF6" s="8"/>
      <c r="AG6" s="16">
        <f t="shared" si="3"/>
        <v>420</v>
      </c>
      <c r="AH6" s="17">
        <f>AG6/60</f>
        <v>7</v>
      </c>
      <c r="AI6" s="18">
        <f>300000*85%</f>
        <v>255000</v>
      </c>
      <c r="AJ6" s="19">
        <f t="shared" si="4"/>
        <v>280500</v>
      </c>
      <c r="AK6" s="19">
        <f t="shared" si="5"/>
        <v>1963500</v>
      </c>
    </row>
    <row r="7" spans="1:37" x14ac:dyDescent="0.25">
      <c r="A7" s="11">
        <v>2</v>
      </c>
      <c r="B7" s="11">
        <v>19219</v>
      </c>
      <c r="C7" s="12" t="s">
        <v>246</v>
      </c>
      <c r="D7" s="13">
        <v>3384346</v>
      </c>
      <c r="E7" s="7" t="s">
        <v>255</v>
      </c>
      <c r="F7" s="9">
        <v>30</v>
      </c>
      <c r="G7" s="9">
        <v>66</v>
      </c>
      <c r="H7" s="9">
        <v>18</v>
      </c>
      <c r="I7" s="9">
        <v>30</v>
      </c>
      <c r="J7" s="8"/>
      <c r="K7" s="8"/>
      <c r="L7" s="9">
        <v>6</v>
      </c>
      <c r="M7" s="8"/>
      <c r="N7" s="9">
        <v>12</v>
      </c>
      <c r="O7" s="16">
        <f t="shared" si="0"/>
        <v>162</v>
      </c>
      <c r="P7" s="17">
        <f>O7/6</f>
        <v>27</v>
      </c>
      <c r="Q7" s="18">
        <f>204000</f>
        <v>204000</v>
      </c>
      <c r="R7" s="19">
        <f t="shared" si="1"/>
        <v>224400.00000000003</v>
      </c>
      <c r="S7" s="19">
        <f t="shared" si="2"/>
        <v>6058800.0000000009</v>
      </c>
      <c r="T7" s="8"/>
      <c r="U7" s="8"/>
      <c r="V7" s="9">
        <v>30</v>
      </c>
      <c r="W7" s="8"/>
      <c r="X7" s="9">
        <v>6</v>
      </c>
      <c r="Y7" s="8"/>
      <c r="Z7" s="8"/>
      <c r="AA7" s="8"/>
      <c r="AB7" s="9">
        <v>18</v>
      </c>
      <c r="AC7" s="9">
        <v>12</v>
      </c>
      <c r="AD7" s="8"/>
      <c r="AE7" s="8"/>
      <c r="AF7" s="9">
        <v>60</v>
      </c>
      <c r="AG7" s="16">
        <f t="shared" si="3"/>
        <v>126</v>
      </c>
      <c r="AH7" s="17">
        <f>AG7/6</f>
        <v>21</v>
      </c>
      <c r="AI7" s="18">
        <f>204000</f>
        <v>204000</v>
      </c>
      <c r="AJ7" s="19">
        <f t="shared" si="4"/>
        <v>224400.00000000003</v>
      </c>
      <c r="AK7" s="19">
        <f t="shared" si="5"/>
        <v>4712400.0000000009</v>
      </c>
    </row>
    <row r="8" spans="1:37" x14ac:dyDescent="0.25">
      <c r="A8" s="11">
        <v>2</v>
      </c>
      <c r="B8" s="11">
        <v>19219</v>
      </c>
      <c r="C8" s="12" t="s">
        <v>246</v>
      </c>
      <c r="D8" s="13">
        <v>3384347</v>
      </c>
      <c r="E8" s="7" t="s">
        <v>249</v>
      </c>
      <c r="F8" s="8"/>
      <c r="G8" s="9">
        <v>240</v>
      </c>
      <c r="H8" s="9">
        <v>120</v>
      </c>
      <c r="I8" s="9">
        <v>60</v>
      </c>
      <c r="J8" s="8"/>
      <c r="K8" s="9">
        <v>60</v>
      </c>
      <c r="L8" s="8"/>
      <c r="M8" s="8"/>
      <c r="N8" s="8"/>
      <c r="O8" s="16">
        <f t="shared" si="0"/>
        <v>480</v>
      </c>
      <c r="P8" s="17">
        <f>O8/60</f>
        <v>8</v>
      </c>
      <c r="Q8" s="18">
        <v>300000</v>
      </c>
      <c r="R8" s="19">
        <f t="shared" si="1"/>
        <v>330000</v>
      </c>
      <c r="S8" s="19">
        <f t="shared" si="2"/>
        <v>2640000</v>
      </c>
      <c r="T8" s="8"/>
      <c r="U8" s="8"/>
      <c r="V8" s="9">
        <v>60</v>
      </c>
      <c r="W8" s="9">
        <v>120</v>
      </c>
      <c r="X8" s="8"/>
      <c r="Y8" s="8"/>
      <c r="Z8" s="8"/>
      <c r="AA8" s="8"/>
      <c r="AB8" s="9">
        <v>120</v>
      </c>
      <c r="AC8" s="9">
        <v>120</v>
      </c>
      <c r="AD8" s="9">
        <v>120</v>
      </c>
      <c r="AE8" s="8"/>
      <c r="AF8" s="9">
        <v>300</v>
      </c>
      <c r="AG8" s="16">
        <f t="shared" si="3"/>
        <v>840</v>
      </c>
      <c r="AH8" s="17">
        <f>AG8/60</f>
        <v>14</v>
      </c>
      <c r="AI8" s="18">
        <v>300000</v>
      </c>
      <c r="AJ8" s="19">
        <f t="shared" si="4"/>
        <v>330000</v>
      </c>
      <c r="AK8" s="19">
        <f t="shared" si="5"/>
        <v>4620000</v>
      </c>
    </row>
    <row r="9" spans="1:37" x14ac:dyDescent="0.25">
      <c r="A9" s="11">
        <v>2</v>
      </c>
      <c r="B9" s="11">
        <v>19219</v>
      </c>
      <c r="C9" s="12" t="s">
        <v>246</v>
      </c>
      <c r="D9" s="13">
        <v>3408152</v>
      </c>
      <c r="E9" s="7" t="s">
        <v>250</v>
      </c>
      <c r="F9" s="9">
        <v>60</v>
      </c>
      <c r="G9" s="9">
        <v>160</v>
      </c>
      <c r="H9" s="9">
        <v>40</v>
      </c>
      <c r="I9" s="9">
        <v>80</v>
      </c>
      <c r="J9" s="8"/>
      <c r="K9" s="9">
        <v>20</v>
      </c>
      <c r="L9" s="8"/>
      <c r="M9" s="8"/>
      <c r="N9" s="8"/>
      <c r="O9" s="16">
        <f t="shared" si="0"/>
        <v>360</v>
      </c>
      <c r="P9" s="20">
        <f>O9/20</f>
        <v>18</v>
      </c>
      <c r="Q9" s="18">
        <v>340000</v>
      </c>
      <c r="R9" s="19">
        <f t="shared" si="1"/>
        <v>374000.00000000006</v>
      </c>
      <c r="S9" s="19">
        <f t="shared" si="2"/>
        <v>6732000.0000000009</v>
      </c>
      <c r="T9" s="8"/>
      <c r="U9" s="8"/>
      <c r="V9" s="9">
        <v>20</v>
      </c>
      <c r="W9" s="8"/>
      <c r="X9" s="8"/>
      <c r="Y9" s="9">
        <v>20</v>
      </c>
      <c r="Z9" s="8"/>
      <c r="AA9" s="8"/>
      <c r="AB9" s="9">
        <v>40</v>
      </c>
      <c r="AC9" s="9">
        <v>20</v>
      </c>
      <c r="AD9" s="8"/>
      <c r="AE9" s="8"/>
      <c r="AF9" s="9">
        <v>40</v>
      </c>
      <c r="AG9" s="16">
        <f t="shared" si="3"/>
        <v>140</v>
      </c>
      <c r="AH9" s="20">
        <f>AG9/20</f>
        <v>7</v>
      </c>
      <c r="AI9" s="18">
        <v>340000</v>
      </c>
      <c r="AJ9" s="19">
        <f t="shared" si="4"/>
        <v>374000.00000000006</v>
      </c>
      <c r="AK9" s="19">
        <f t="shared" si="5"/>
        <v>2618000.0000000005</v>
      </c>
    </row>
    <row r="10" spans="1:37" x14ac:dyDescent="0.25">
      <c r="A10" s="11">
        <v>2</v>
      </c>
      <c r="B10" s="11">
        <v>19219</v>
      </c>
      <c r="C10" s="12" t="s">
        <v>246</v>
      </c>
      <c r="D10" s="13">
        <v>3429507</v>
      </c>
      <c r="E10" s="7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16">
        <f t="shared" si="0"/>
        <v>0</v>
      </c>
      <c r="P10" s="17">
        <f t="shared" ref="P10:P15" si="6">O10/60</f>
        <v>0</v>
      </c>
      <c r="Q10" s="18"/>
      <c r="R10" s="19">
        <f t="shared" si="1"/>
        <v>0</v>
      </c>
      <c r="S10" s="19">
        <f t="shared" si="2"/>
        <v>0</v>
      </c>
      <c r="T10" s="8"/>
      <c r="U10" s="8"/>
      <c r="V10" s="8"/>
      <c r="W10" s="8"/>
      <c r="X10" s="8"/>
      <c r="Y10" s="8"/>
      <c r="Z10" s="8"/>
      <c r="AA10" s="8"/>
      <c r="AB10" s="8"/>
      <c r="AC10" s="9">
        <v>0</v>
      </c>
      <c r="AD10" s="8"/>
      <c r="AE10" s="8"/>
      <c r="AF10" s="8"/>
      <c r="AG10" s="16">
        <f t="shared" si="3"/>
        <v>0</v>
      </c>
      <c r="AH10" s="17">
        <f t="shared" ref="AH10:AH15" si="7">AG10/60</f>
        <v>0</v>
      </c>
      <c r="AI10" s="18"/>
      <c r="AJ10" s="19">
        <f t="shared" si="4"/>
        <v>0</v>
      </c>
      <c r="AK10" s="19">
        <f t="shared" si="5"/>
        <v>0</v>
      </c>
    </row>
    <row r="11" spans="1:37" x14ac:dyDescent="0.25">
      <c r="A11" s="11">
        <v>2</v>
      </c>
      <c r="B11" s="11">
        <v>19219</v>
      </c>
      <c r="C11" s="12" t="s">
        <v>246</v>
      </c>
      <c r="D11" s="13">
        <v>3441792</v>
      </c>
      <c r="E11" s="7" t="s">
        <v>257</v>
      </c>
      <c r="F11" s="8"/>
      <c r="G11" s="8"/>
      <c r="H11" s="8"/>
      <c r="I11" s="8"/>
      <c r="J11" s="8"/>
      <c r="K11" s="8"/>
      <c r="L11" s="8"/>
      <c r="M11" s="8"/>
      <c r="N11" s="8"/>
      <c r="O11" s="16">
        <f t="shared" si="0"/>
        <v>0</v>
      </c>
      <c r="P11" s="17">
        <f t="shared" si="6"/>
        <v>0</v>
      </c>
      <c r="Q11" s="19"/>
      <c r="R11" s="19">
        <f t="shared" si="1"/>
        <v>0</v>
      </c>
      <c r="S11" s="19">
        <f t="shared" si="2"/>
        <v>0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9">
        <v>0</v>
      </c>
      <c r="AE11" s="8"/>
      <c r="AF11" s="8"/>
      <c r="AG11" s="16">
        <f t="shared" si="3"/>
        <v>0</v>
      </c>
      <c r="AH11" s="17">
        <f t="shared" si="7"/>
        <v>0</v>
      </c>
      <c r="AI11" s="19"/>
      <c r="AJ11" s="19">
        <f t="shared" si="4"/>
        <v>0</v>
      </c>
      <c r="AK11" s="19">
        <f t="shared" si="5"/>
        <v>0</v>
      </c>
    </row>
    <row r="12" spans="1:37" x14ac:dyDescent="0.25">
      <c r="A12" s="11">
        <v>2</v>
      </c>
      <c r="B12" s="11">
        <v>19219</v>
      </c>
      <c r="C12" s="12" t="s">
        <v>246</v>
      </c>
      <c r="D12" s="13">
        <v>3441793</v>
      </c>
      <c r="E12" s="7" t="s">
        <v>258</v>
      </c>
      <c r="F12" s="8"/>
      <c r="G12" s="8"/>
      <c r="H12" s="8"/>
      <c r="I12" s="9">
        <v>0</v>
      </c>
      <c r="J12" s="8"/>
      <c r="K12" s="8"/>
      <c r="L12" s="8"/>
      <c r="M12" s="8"/>
      <c r="N12" s="8"/>
      <c r="O12" s="16">
        <f t="shared" si="0"/>
        <v>0</v>
      </c>
      <c r="P12" s="17">
        <f t="shared" si="6"/>
        <v>0</v>
      </c>
      <c r="Q12" s="18"/>
      <c r="R12" s="19">
        <f t="shared" si="1"/>
        <v>0</v>
      </c>
      <c r="S12" s="19">
        <f t="shared" si="2"/>
        <v>0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6">
        <f t="shared" si="3"/>
        <v>0</v>
      </c>
      <c r="AH12" s="17">
        <f t="shared" si="7"/>
        <v>0</v>
      </c>
      <c r="AI12" s="18"/>
      <c r="AJ12" s="19">
        <f t="shared" si="4"/>
        <v>0</v>
      </c>
      <c r="AK12" s="19">
        <f t="shared" si="5"/>
        <v>0</v>
      </c>
    </row>
    <row r="13" spans="1:37" x14ac:dyDescent="0.25">
      <c r="A13" s="11">
        <v>2</v>
      </c>
      <c r="B13" s="11">
        <v>19219</v>
      </c>
      <c r="C13" s="12" t="s">
        <v>246</v>
      </c>
      <c r="D13" s="13">
        <v>3479885</v>
      </c>
      <c r="E13" s="7" t="s">
        <v>259</v>
      </c>
      <c r="F13" s="9">
        <v>120</v>
      </c>
      <c r="G13" s="9">
        <v>120</v>
      </c>
      <c r="H13" s="9">
        <v>0</v>
      </c>
      <c r="I13" s="9">
        <v>120</v>
      </c>
      <c r="J13" s="8"/>
      <c r="K13" s="8"/>
      <c r="L13" s="8"/>
      <c r="M13" s="9">
        <v>120</v>
      </c>
      <c r="N13" s="9">
        <v>120</v>
      </c>
      <c r="O13" s="16">
        <f t="shared" si="0"/>
        <v>600</v>
      </c>
      <c r="P13" s="17">
        <f t="shared" si="6"/>
        <v>10</v>
      </c>
      <c r="Q13" s="19">
        <v>300000</v>
      </c>
      <c r="R13" s="19">
        <f t="shared" si="1"/>
        <v>330000</v>
      </c>
      <c r="S13" s="19">
        <f t="shared" si="2"/>
        <v>3300000</v>
      </c>
      <c r="T13" s="8"/>
      <c r="U13" s="8"/>
      <c r="V13" s="8"/>
      <c r="W13" s="8"/>
      <c r="X13" s="9">
        <v>60</v>
      </c>
      <c r="Y13" s="9">
        <v>60</v>
      </c>
      <c r="Z13" s="8"/>
      <c r="AA13" s="8"/>
      <c r="AB13" s="9">
        <v>0</v>
      </c>
      <c r="AC13" s="9">
        <v>120</v>
      </c>
      <c r="AD13" s="8"/>
      <c r="AE13" s="8"/>
      <c r="AF13" s="8"/>
      <c r="AG13" s="16">
        <f t="shared" si="3"/>
        <v>240</v>
      </c>
      <c r="AH13" s="17">
        <f t="shared" si="7"/>
        <v>4</v>
      </c>
      <c r="AI13" s="19">
        <v>300000</v>
      </c>
      <c r="AJ13" s="19">
        <f t="shared" si="4"/>
        <v>330000</v>
      </c>
      <c r="AK13" s="19">
        <f t="shared" si="5"/>
        <v>1320000</v>
      </c>
    </row>
    <row r="14" spans="1:37" x14ac:dyDescent="0.25">
      <c r="A14" s="11">
        <v>2</v>
      </c>
      <c r="B14" s="11">
        <v>19219</v>
      </c>
      <c r="C14" s="12" t="s">
        <v>246</v>
      </c>
      <c r="D14" s="13">
        <v>3495074</v>
      </c>
      <c r="E14" s="7" t="s">
        <v>260</v>
      </c>
      <c r="F14" s="8"/>
      <c r="G14" s="9">
        <v>60</v>
      </c>
      <c r="H14" s="9">
        <v>60</v>
      </c>
      <c r="I14" s="8"/>
      <c r="J14" s="8"/>
      <c r="K14" s="8"/>
      <c r="L14" s="8"/>
      <c r="M14" s="9">
        <v>120</v>
      </c>
      <c r="N14" s="8"/>
      <c r="O14" s="16">
        <f t="shared" si="0"/>
        <v>240</v>
      </c>
      <c r="P14" s="17">
        <f t="shared" si="6"/>
        <v>4</v>
      </c>
      <c r="Q14" s="18">
        <v>240000</v>
      </c>
      <c r="R14" s="19">
        <f t="shared" si="1"/>
        <v>264000</v>
      </c>
      <c r="S14" s="19">
        <f t="shared" si="2"/>
        <v>1056000</v>
      </c>
      <c r="T14" s="8"/>
      <c r="U14" s="8"/>
      <c r="V14" s="8"/>
      <c r="W14" s="8"/>
      <c r="X14" s="8"/>
      <c r="Y14" s="8"/>
      <c r="Z14" s="8"/>
      <c r="AA14" s="8"/>
      <c r="AB14" s="9">
        <v>60</v>
      </c>
      <c r="AC14" s="9">
        <v>120</v>
      </c>
      <c r="AD14" s="8"/>
      <c r="AE14" s="8"/>
      <c r="AF14" s="8"/>
      <c r="AG14" s="16">
        <f t="shared" si="3"/>
        <v>180</v>
      </c>
      <c r="AH14" s="17">
        <f t="shared" si="7"/>
        <v>3</v>
      </c>
      <c r="AI14" s="18">
        <v>240000</v>
      </c>
      <c r="AJ14" s="19">
        <f t="shared" si="4"/>
        <v>264000</v>
      </c>
      <c r="AK14" s="19">
        <f t="shared" si="5"/>
        <v>792000</v>
      </c>
    </row>
    <row r="15" spans="1:37" x14ac:dyDescent="0.25">
      <c r="A15" s="11">
        <v>2</v>
      </c>
      <c r="B15" s="11">
        <v>19219</v>
      </c>
      <c r="C15" s="12" t="s">
        <v>246</v>
      </c>
      <c r="D15" s="13">
        <v>3505767</v>
      </c>
      <c r="E15" s="7" t="s">
        <v>261</v>
      </c>
      <c r="F15" s="8"/>
      <c r="G15" s="8"/>
      <c r="H15" s="8"/>
      <c r="I15" s="8"/>
      <c r="J15" s="8"/>
      <c r="K15" s="8"/>
      <c r="L15" s="8"/>
      <c r="M15" s="8"/>
      <c r="N15" s="8"/>
      <c r="O15" s="16">
        <f t="shared" si="0"/>
        <v>0</v>
      </c>
      <c r="P15" s="17">
        <f t="shared" si="6"/>
        <v>0</v>
      </c>
      <c r="Q15" s="19"/>
      <c r="R15" s="19">
        <f t="shared" si="1"/>
        <v>0</v>
      </c>
      <c r="S15" s="19">
        <f t="shared" si="2"/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6">
        <f t="shared" si="3"/>
        <v>0</v>
      </c>
      <c r="AH15" s="17">
        <f t="shared" si="7"/>
        <v>0</v>
      </c>
      <c r="AI15" s="19"/>
      <c r="AJ15" s="19">
        <f t="shared" si="4"/>
        <v>0</v>
      </c>
      <c r="AK15" s="19">
        <f t="shared" si="5"/>
        <v>0</v>
      </c>
    </row>
    <row r="16" spans="1:37" x14ac:dyDescent="0.25">
      <c r="O16" s="21"/>
      <c r="Q16" s="22"/>
      <c r="S16" s="23">
        <f>SUM(S3:S15)</f>
        <v>46566045.900000006</v>
      </c>
      <c r="AG16" s="21"/>
      <c r="AI16" s="22"/>
      <c r="AK16" s="23">
        <f>SUM(AK3:AK15)</f>
        <v>36832802.600000001</v>
      </c>
    </row>
    <row r="18" spans="18:37" x14ac:dyDescent="0.25">
      <c r="R18" s="24" t="s">
        <v>268</v>
      </c>
      <c r="S18" s="25">
        <f>+S16/1000</f>
        <v>46566.045900000005</v>
      </c>
      <c r="AJ18" s="24" t="s">
        <v>269</v>
      </c>
      <c r="AK18" s="25">
        <f>+AK16/1000</f>
        <v>36832.802600000003</v>
      </c>
    </row>
    <row r="20" spans="18:37" x14ac:dyDescent="0.25">
      <c r="AK20" s="26">
        <f>AK18+S18</f>
        <v>83398.848500000007</v>
      </c>
    </row>
  </sheetData>
  <mergeCells count="3">
    <mergeCell ref="A1:E1"/>
    <mergeCell ref="O1:S1"/>
    <mergeCell ref="AG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2021-04-03T03:27:35Z</dcterms:created>
  <dcterms:modified xsi:type="dcterms:W3CDTF">2021-04-15T07:41:11Z</dcterms:modified>
</cp:coreProperties>
</file>