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1\T4\"/>
    </mc:Choice>
  </mc:AlternateContent>
  <bookViews>
    <workbookView xWindow="0" yWindow="0" windowWidth="20490" windowHeight="7065" activeTab="1"/>
  </bookViews>
  <sheets>
    <sheet name="SODA" sheetId="1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7" i="2" l="1"/>
  <c r="AH8" i="2"/>
  <c r="AH7" i="2"/>
  <c r="R8" i="2"/>
  <c r="R7" i="2"/>
  <c r="AH4" i="2" l="1"/>
  <c r="AH3" i="2"/>
  <c r="AF14" i="2" l="1"/>
  <c r="AG14" i="2" s="1"/>
  <c r="AF13" i="2"/>
  <c r="AG13" i="2" s="1"/>
  <c r="AI12" i="2"/>
  <c r="AF12" i="2"/>
  <c r="AG12" i="2" s="1"/>
  <c r="AI11" i="2"/>
  <c r="AF11" i="2"/>
  <c r="AG11" i="2" s="1"/>
  <c r="AI10" i="2"/>
  <c r="AF10" i="2"/>
  <c r="AG10" i="2" s="1"/>
  <c r="AI9" i="2"/>
  <c r="AF9" i="2"/>
  <c r="AG9" i="2" s="1"/>
  <c r="AI8" i="2"/>
  <c r="AF8" i="2"/>
  <c r="AG8" i="2" s="1"/>
  <c r="AI7" i="2"/>
  <c r="AF7" i="2"/>
  <c r="AG7" i="2" s="1"/>
  <c r="AI6" i="2"/>
  <c r="AF6" i="2"/>
  <c r="AG6" i="2" s="1"/>
  <c r="AI5" i="2"/>
  <c r="AF5" i="2"/>
  <c r="AG5" i="2" s="1"/>
  <c r="AI4" i="2"/>
  <c r="AF4" i="2"/>
  <c r="AG4" i="2" s="1"/>
  <c r="AI3" i="2"/>
  <c r="AF3" i="2"/>
  <c r="AG3" i="2" s="1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P11" i="2"/>
  <c r="Q11" i="2" s="1"/>
  <c r="P12" i="2"/>
  <c r="P13" i="2"/>
  <c r="P14" i="2"/>
  <c r="R4" i="2"/>
  <c r="R3" i="2"/>
  <c r="AJ5" i="2" l="1"/>
  <c r="AJ7" i="2"/>
  <c r="AJ9" i="2"/>
  <c r="AJ11" i="2"/>
  <c r="AJ13" i="2"/>
  <c r="AJ4" i="2"/>
  <c r="AJ6" i="2"/>
  <c r="AJ3" i="2"/>
  <c r="AJ8" i="2"/>
  <c r="AJ10" i="2"/>
  <c r="AJ12" i="2"/>
  <c r="AJ14" i="2"/>
  <c r="Q10" i="2"/>
  <c r="Q14" i="2"/>
  <c r="P3" i="2"/>
  <c r="Q3" i="2" s="1"/>
  <c r="S14" i="2"/>
  <c r="S13" i="2"/>
  <c r="Q13" i="2"/>
  <c r="T13" i="2" s="1"/>
  <c r="S12" i="2"/>
  <c r="Q12" i="2"/>
  <c r="S11" i="2"/>
  <c r="S10" i="2"/>
  <c r="S9" i="2"/>
  <c r="Q9" i="2"/>
  <c r="S8" i="2"/>
  <c r="S7" i="2"/>
  <c r="S6" i="2"/>
  <c r="S5" i="2"/>
  <c r="S4" i="2"/>
  <c r="S3" i="2"/>
  <c r="T14" i="2" l="1"/>
  <c r="T11" i="2"/>
  <c r="T9" i="2"/>
  <c r="T10" i="2"/>
  <c r="T12" i="2"/>
  <c r="T8" i="2"/>
  <c r="T3" i="2"/>
  <c r="T5" i="2"/>
  <c r="T6" i="2"/>
  <c r="T4" i="2"/>
  <c r="T7" i="2"/>
  <c r="T15" i="2" l="1"/>
  <c r="AJ15" i="2" l="1"/>
</calcChain>
</file>

<file path=xl/sharedStrings.xml><?xml version="1.0" encoding="utf-8"?>
<sst xmlns="http://schemas.openxmlformats.org/spreadsheetml/2006/main" count="338" uniqueCount="266">
  <si>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</si>
  <si>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</si>
  <si>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</si>
  <si>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</si>
  <si>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</si>
  <si>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</si>
  <si>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</si>
  <si>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</si>
  <si>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</si>
  <si>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</si>
  <si>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</si>
  <si>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</si>
  <si>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</si>
  <si>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</si>
  <si>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</si>
  <si>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</si>
  <si>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</si>
  <si>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</si>
  <si>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</si>
  <si>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</si>
  <si>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</si>
  <si>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</si>
  <si>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</si>
  <si>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</si>
  <si>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</si>
  <si>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</si>
  <si>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</si>
  <si>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</si>
  <si>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</si>
  <si>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</si>
  <si>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</si>
  <si>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</si>
  <si>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</si>
  <si>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</si>
  <si>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</si>
  <si>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</si>
  <si>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</si>
  <si>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</si>
  <si>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</si>
  <si>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</si>
  <si>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</si>
  <si>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</si>
  <si>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</si>
  <si>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</si>
  <si>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</si>
  <si>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</si>
  <si>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</si>
  <si>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</si>
  <si>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</si>
  <si>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</si>
  <si>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</si>
  <si>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</si>
  <si>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</si>
  <si>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</si>
  <si>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</si>
  <si>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</si>
  <si>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</si>
  <si>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</si>
  <si>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</si>
  <si>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</si>
  <si>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</si>
  <si>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</si>
  <si>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</si>
  <si>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</si>
  <si>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</si>
  <si>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</si>
  <si>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</si>
  <si>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</si>
  <si>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</si>
  <si>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</si>
  <si>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</si>
  <si>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</si>
  <si>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</si>
  <si>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</si>
  <si>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</si>
  <si>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</si>
  <si>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</si>
  <si>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</si>
  <si>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</si>
  <si>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</si>
  <si>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</si>
  <si>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</si>
  <si>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</si>
  <si>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</si>
  <si>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</si>
  <si>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</si>
  <si>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</si>
  <si>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</si>
  <si>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</si>
  <si>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</si>
  <si>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</si>
  <si>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</si>
  <si>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</si>
  <si>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</si>
  <si>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</si>
  <si>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</si>
  <si>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</si>
  <si>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</si>
  <si>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</si>
  <si>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</si>
  <si>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</si>
  <si>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</si>
  <si>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</si>
  <si>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</si>
  <si>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</si>
  <si>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</si>
  <si>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</si>
  <si>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</si>
  <si>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</si>
  <si>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</si>
  <si>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</si>
  <si>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</si>
  <si>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</si>
  <si>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</si>
  <si>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</si>
  <si>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</si>
  <si>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</si>
  <si>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</si>
  <si>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</si>
  <si>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</si>
  <si>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</si>
  <si>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</si>
  <si>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</si>
  <si>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</si>
  <si>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</si>
  <si>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</si>
  <si>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</si>
  <si>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</si>
  <si>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</si>
  <si>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</si>
  <si>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</si>
  <si>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</si>
  <si>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</si>
  <si>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</si>
  <si>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</si>
  <si>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</si>
  <si>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</si>
  <si>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</si>
  <si>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</si>
  <si>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</si>
  <si>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</si>
  <si>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</si>
  <si>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</si>
  <si>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</si>
  <si>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</si>
  <si>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</si>
  <si>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</si>
  <si>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</si>
  <si>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</si>
  <si>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</si>
  <si>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</si>
  <si>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</si>
  <si>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</si>
  <si>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</si>
  <si>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</si>
  <si>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</si>
  <si>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</si>
  <si>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</si>
  <si>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</si>
  <si>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</si>
  <si>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</si>
  <si>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</si>
  <si>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</si>
  <si>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</si>
  <si>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</si>
  <si>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</si>
  <si>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</si>
  <si>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</si>
  <si>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</si>
  <si>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</si>
  <si>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</si>
  <si>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</si>
  <si>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</si>
  <si>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</si>
  <si>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</si>
  <si>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</si>
  <si>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</si>
  <si>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</si>
  <si>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</si>
  <si>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</si>
  <si>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</si>
  <si>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</si>
  <si>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</si>
  <si>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</si>
  <si>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</si>
  <si>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</si>
  <si>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</si>
  <si>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</si>
  <si>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</si>
  <si>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</si>
  <si>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</si>
  <si>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</si>
  <si>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</si>
  <si>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</si>
  <si>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</si>
  <si>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</si>
  <si>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</si>
  <si>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</si>
  <si>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</si>
  <si>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</si>
  <si>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</si>
  <si>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</si>
  <si>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</si>
  <si>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</si>
  <si>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</si>
  <si>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</si>
  <si>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</si>
  <si>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</si>
  <si>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</si>
  <si>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</si>
  <si>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</si>
  <si>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</si>
  <si>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</si>
  <si>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</si>
  <si>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</si>
  <si>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</si>
  <si>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</si>
  <si>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</si>
  <si>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</si>
  <si>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</si>
  <si>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</si>
  <si>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</si>
  <si>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</si>
  <si>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</si>
  <si>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</si>
  <si>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</si>
  <si>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</si>
  <si>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</si>
  <si>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</si>
  <si>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</si>
  <si>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</si>
  <si>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</si>
  <si>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</si>
  <si>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</si>
  <si>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</si>
  <si>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</si>
  <si>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</si>
  <si>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</si>
  <si>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</si>
  <si>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</si>
  <si>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</si>
  <si>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</si>
  <si>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</si>
  <si>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4200</t>
  </si>
  <si>
    <t>130-Cty TNHH Nabati Viet Nam</t>
  </si>
  <si>
    <t>C-B.xop NA.RICHE. p.mai ht350g</t>
  </si>
  <si>
    <t>B.xop NA.RICHEESE p.mai 50g</t>
  </si>
  <si>
    <t>B.xop NA.RICHOCO soco 50g</t>
  </si>
  <si>
    <t>B.RICH.AHH TRIPp.mai hg10x15g</t>
  </si>
  <si>
    <t>B.quy hh NA.soco-p.mai ht 260g</t>
  </si>
  <si>
    <t>SỐ LIỆU TRANSFER</t>
  </si>
  <si>
    <t>B.xop NABATIRICHEESE hg20x7.5g</t>
  </si>
  <si>
    <t>B.xop NA.RICH p.mai hg 20x16g</t>
  </si>
  <si>
    <t>B.xop NA.RICHOCO soco hg20x16g</t>
  </si>
  <si>
    <t>C-B.quyNABAsocoN.brownies8x14g</t>
  </si>
  <si>
    <t>B.quy NA.Nextar brownieht 336g</t>
  </si>
  <si>
    <t>Banh xop NABATI kem t.xanh 40g</t>
  </si>
  <si>
    <t>B.quy ph.mai NABATI GATITO 32g</t>
  </si>
  <si>
    <t>KM-2T1 Khau trang (3352387)</t>
  </si>
  <si>
    <t>Tổng Coop North</t>
  </si>
  <si>
    <t>Tổng cộng
 (hộp)</t>
  </si>
  <si>
    <t>Tổng cộng 
(thùng)</t>
  </si>
  <si>
    <t>Giá (-vat)</t>
  </si>
  <si>
    <t>Giá (+vat)</t>
  </si>
  <si>
    <t>Thành tiền</t>
  </si>
  <si>
    <t>Tổng Coop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</si>
</sst>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/>
    </xf>
    <xf numFmtId="41" fontId="4" fillId="3" borderId="1" xfId="1" applyFont="1" applyFill="1" applyBorder="1" applyAlignment="1">
      <alignment horizontal="center"/>
    </xf>
    <xf numFmtId="0" fontId="4" fillId="0" borderId="1" xfId="3" applyFont="1" applyFill="1" applyBorder="1" applyAlignment="1">
      <alignment horizontal="right"/>
    </xf>
    <xf numFmtId="0" fontId="4" fillId="0" borderId="1" xfId="3" applyFont="1" applyFill="1" applyBorder="1" applyAlignment="1"/>
    <xf numFmtId="41" fontId="4" fillId="0" borderId="1" xfId="1" applyFont="1" applyFill="1" applyBorder="1" applyAlignment="1"/>
    <xf numFmtId="41" fontId="2" fillId="0" borderId="1" xfId="1" applyFont="1" applyBorder="1" applyAlignment="1"/>
    <xf numFmtId="41" fontId="4" fillId="0" borderId="1" xfId="1" applyFont="1" applyFill="1" applyBorder="1" applyAlignment="1">
      <alignment horizontal="right"/>
    </xf>
    <xf numFmtId="0" fontId="4" fillId="3" borderId="1" xfId="4" applyFont="1" applyFill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0" fontId="4" fillId="0" borderId="1" xfId="4" applyFont="1" applyFill="1" applyBorder="1" applyAlignment="1"/>
    <xf numFmtId="0" fontId="4" fillId="0" borderId="1" xfId="4" applyFont="1" applyFill="1" applyBorder="1" applyAlignment="1">
      <alignment horizontal="right"/>
    </xf>
    <xf numFmtId="0" fontId="4" fillId="0" borderId="1" xfId="3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horizontal="right" vertical="center" wrapText="1"/>
    </xf>
    <xf numFmtId="0" fontId="6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vertical="center"/>
    </xf>
    <xf numFmtId="164" fontId="0" fillId="5" borderId="1" xfId="5" applyNumberFormat="1" applyFont="1" applyFill="1" applyBorder="1" applyAlignment="1">
      <alignment vertical="center"/>
    </xf>
    <xf numFmtId="164" fontId="0" fillId="5" borderId="1" xfId="5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right"/>
    </xf>
    <xf numFmtId="164" fontId="0" fillId="7" borderId="1" xfId="5" applyNumberFormat="1" applyFont="1" applyFill="1" applyBorder="1" applyAlignment="1">
      <alignment horizontal="center" vertical="center"/>
    </xf>
    <xf numFmtId="0" fontId="6" fillId="6" borderId="0" xfId="0" applyFont="1" applyFill="1"/>
    <xf numFmtId="164" fontId="6" fillId="6" borderId="0" xfId="5" applyNumberFormat="1" applyFont="1" applyFill="1"/>
    <xf numFmtId="164" fontId="5" fillId="6" borderId="0" xfId="0" applyNumberFormat="1" applyFont="1" applyFill="1"/>
    <xf numFmtId="0" fontId="0" fillId="0" borderId="0" xfId="0"/>
    <xf numFmtId="0" fontId="0" fillId="2" borderId="1" xfId="0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/>
    </xf>
    <xf numFmtId="41" fontId="2" fillId="0" borderId="1" xfId="1" applyFont="1" applyBorder="1" applyAlignment="1"/>
    <xf numFmtId="41" fontId="4" fillId="0" borderId="1" xfId="1" applyFont="1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/>
    </xf>
    <xf numFmtId="41" fontId="2" fillId="0" borderId="1" xfId="1" applyFont="1" applyBorder="1" applyAlignment="1"/>
    <xf numFmtId="41" fontId="4" fillId="0" borderId="1" xfId="1" applyFont="1" applyFill="1" applyBorder="1" applyAlignment="1">
      <alignment horizontal="right"/>
    </xf>
    <xf numFmtId="164" fontId="0" fillId="7" borderId="1" xfId="0" applyNumberFormat="1" applyFill="1" applyBorder="1" applyAlignment="1">
      <alignment horizontal="right" vertical="center"/>
    </xf>
    <xf numFmtId="0" fontId="4" fillId="8" borderId="1" xfId="4" applyFont="1" applyFill="1" applyBorder="1" applyAlignment="1">
      <alignment horizontal="center"/>
    </xf>
    <xf numFmtId="0" fontId="4" fillId="8" borderId="1" xfId="4" applyFont="1" applyFill="1" applyBorder="1" applyAlignment="1"/>
    <xf numFmtId="0" fontId="4" fillId="8" borderId="1" xfId="4" applyFont="1" applyFill="1" applyBorder="1" applyAlignment="1">
      <alignment horizontal="right"/>
    </xf>
    <xf numFmtId="41" fontId="4" fillId="8" borderId="1" xfId="1" applyFont="1" applyFill="1" applyBorder="1" applyAlignment="1"/>
    <xf numFmtId="41" fontId="2" fillId="8" borderId="1" xfId="1" applyFont="1" applyFill="1" applyBorder="1" applyAlignment="1"/>
    <xf numFmtId="41" fontId="4" fillId="8" borderId="1" xfId="1" applyFont="1" applyFill="1" applyBorder="1" applyAlignment="1">
      <alignment horizontal="right"/>
    </xf>
    <xf numFmtId="164" fontId="0" fillId="8" borderId="1" xfId="0" applyNumberFormat="1" applyFill="1" applyBorder="1" applyAlignment="1">
      <alignment horizontal="right" vertical="center"/>
    </xf>
    <xf numFmtId="164" fontId="0" fillId="8" borderId="1" xfId="0" applyNumberFormat="1" applyFill="1" applyBorder="1" applyAlignment="1">
      <alignment vertical="center"/>
    </xf>
    <xf numFmtId="164" fontId="0" fillId="8" borderId="1" xfId="5" applyNumberFormat="1" applyFont="1" applyFill="1" applyBorder="1" applyAlignment="1">
      <alignment vertical="center"/>
    </xf>
    <xf numFmtId="164" fontId="0" fillId="8" borderId="1" xfId="5" applyNumberFormat="1" applyFont="1" applyFill="1" applyBorder="1" applyAlignment="1">
      <alignment horizontal="center" vertical="center"/>
    </xf>
    <xf numFmtId="0" fontId="0" fillId="8" borderId="0" xfId="0" applyFill="1"/>
    <xf numFmtId="43" fontId="0" fillId="8" borderId="1" xfId="0" applyNumberFormat="1" applyFill="1" applyBorder="1" applyAlignment="1">
      <alignment vertical="center"/>
    </xf>
    <xf numFmtId="0" fontId="3" fillId="0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164" fontId="0" fillId="6" borderId="0" xfId="0" applyNumberFormat="1" applyFill="1"/>
  </cellXfs>
  <cellStyles count="6">
    <cellStyle name="Comma" xfId="5" builtinId="3"/>
    <cellStyle name="Comma [0]" xfId="1" builtinId="6"/>
    <cellStyle name="Normal" xfId="0" builtinId="0"/>
    <cellStyle name="Normal_Sheet3" xfId="2"/>
    <cellStyle name="Normal_SODA" xfId="3"/>
    <cellStyle name="Normal_T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"/>
  <sheetViews>
    <sheetView workbookViewId="0">
      <selection activeCell="C11" sqref="C11"/>
    </sheetView>
  </sheetViews>
  <sheetFormatPr defaultRowHeight="15" x14ac:dyDescent="0.25"/>
  <cols>
    <col min="1" max="2" width="9.140625" style="14"/>
    <col min="3" max="3" width="28.85546875" customWidth="1"/>
    <col min="5" max="5" width="37.7109375" customWidth="1"/>
  </cols>
  <sheetData>
    <row r="1" spans="1:124" ht="27" customHeight="1" x14ac:dyDescent="0.4">
      <c r="A1" s="50" t="s">
        <v>0</v>
      </c>
      <c r="B1" s="50"/>
      <c r="C1" s="50"/>
      <c r="D1" s="50"/>
      <c r="E1" s="50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</row>
    <row r="2" spans="1:124" x14ac:dyDescent="0.25">
      <c r="A2" s="2" t="s">
        <v>120</v>
      </c>
      <c r="B2" s="2" t="s">
        <v>121</v>
      </c>
      <c r="C2" s="2" t="s">
        <v>122</v>
      </c>
      <c r="D2" s="2" t="s">
        <v>123</v>
      </c>
      <c r="E2" s="3" t="s">
        <v>124</v>
      </c>
      <c r="F2" s="3" t="s">
        <v>125</v>
      </c>
      <c r="G2" s="3" t="s">
        <v>126</v>
      </c>
      <c r="H2" s="3" t="s">
        <v>127</v>
      </c>
      <c r="I2" s="3" t="s">
        <v>128</v>
      </c>
      <c r="J2" s="3" t="s">
        <v>129</v>
      </c>
      <c r="K2" s="3" t="s">
        <v>130</v>
      </c>
      <c r="L2" s="3" t="s">
        <v>131</v>
      </c>
      <c r="M2" s="3" t="s">
        <v>132</v>
      </c>
      <c r="N2" s="3" t="s">
        <v>133</v>
      </c>
      <c r="O2" s="3" t="s">
        <v>134</v>
      </c>
      <c r="P2" s="3" t="s">
        <v>135</v>
      </c>
      <c r="Q2" s="3" t="s">
        <v>136</v>
      </c>
      <c r="R2" s="3" t="s">
        <v>137</v>
      </c>
      <c r="S2" s="3" t="s">
        <v>138</v>
      </c>
      <c r="T2" s="3" t="s">
        <v>139</v>
      </c>
      <c r="U2" s="3" t="s">
        <v>140</v>
      </c>
      <c r="V2" s="3" t="s">
        <v>141</v>
      </c>
      <c r="W2" s="3" t="s">
        <v>142</v>
      </c>
      <c r="X2" s="3" t="s">
        <v>143</v>
      </c>
      <c r="Y2" s="3" t="s">
        <v>144</v>
      </c>
      <c r="Z2" s="3" t="s">
        <v>145</v>
      </c>
      <c r="AA2" s="3" t="s">
        <v>146</v>
      </c>
      <c r="AB2" s="3" t="s">
        <v>147</v>
      </c>
      <c r="AC2" s="3" t="s">
        <v>148</v>
      </c>
      <c r="AD2" s="3" t="s">
        <v>149</v>
      </c>
      <c r="AE2" s="3" t="s">
        <v>150</v>
      </c>
      <c r="AF2" s="3" t="s">
        <v>151</v>
      </c>
      <c r="AG2" s="3" t="s">
        <v>152</v>
      </c>
      <c r="AH2" s="3" t="s">
        <v>153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158</v>
      </c>
      <c r="AN2" s="3" t="s">
        <v>159</v>
      </c>
      <c r="AO2" s="3" t="s">
        <v>160</v>
      </c>
      <c r="AP2" s="3" t="s">
        <v>161</v>
      </c>
      <c r="AQ2" s="3" t="s">
        <v>162</v>
      </c>
      <c r="AR2" s="3" t="s">
        <v>163</v>
      </c>
      <c r="AS2" s="3" t="s">
        <v>164</v>
      </c>
      <c r="AT2" s="3" t="s">
        <v>165</v>
      </c>
      <c r="AU2" s="3" t="s">
        <v>166</v>
      </c>
      <c r="AV2" s="3" t="s">
        <v>167</v>
      </c>
      <c r="AW2" s="3" t="s">
        <v>168</v>
      </c>
      <c r="AX2" s="3" t="s">
        <v>169</v>
      </c>
      <c r="AY2" s="3" t="s">
        <v>170</v>
      </c>
      <c r="AZ2" s="3" t="s">
        <v>171</v>
      </c>
      <c r="BA2" s="3" t="s">
        <v>172</v>
      </c>
      <c r="BB2" s="3" t="s">
        <v>173</v>
      </c>
      <c r="BC2" s="3" t="s">
        <v>174</v>
      </c>
      <c r="BD2" s="3" t="s">
        <v>175</v>
      </c>
      <c r="BE2" s="3" t="s">
        <v>176</v>
      </c>
      <c r="BF2" s="3" t="s">
        <v>177</v>
      </c>
      <c r="BG2" s="3" t="s">
        <v>178</v>
      </c>
      <c r="BH2" s="3" t="s">
        <v>179</v>
      </c>
      <c r="BI2" s="3" t="s">
        <v>180</v>
      </c>
      <c r="BJ2" s="3" t="s">
        <v>181</v>
      </c>
      <c r="BK2" s="3" t="s">
        <v>182</v>
      </c>
      <c r="BL2" s="3" t="s">
        <v>183</v>
      </c>
      <c r="BM2" s="3" t="s">
        <v>184</v>
      </c>
      <c r="BN2" s="3" t="s">
        <v>185</v>
      </c>
      <c r="BO2" s="3" t="s">
        <v>186</v>
      </c>
      <c r="BP2" s="3" t="s">
        <v>187</v>
      </c>
      <c r="BQ2" s="3" t="s">
        <v>188</v>
      </c>
      <c r="BR2" s="3" t="s">
        <v>189</v>
      </c>
      <c r="BS2" s="3" t="s">
        <v>190</v>
      </c>
      <c r="BT2" s="3" t="s">
        <v>191</v>
      </c>
      <c r="BU2" s="3" t="s">
        <v>192</v>
      </c>
      <c r="BV2" s="3" t="s">
        <v>193</v>
      </c>
      <c r="BW2" s="3" t="s">
        <v>194</v>
      </c>
      <c r="BX2" s="3" t="s">
        <v>195</v>
      </c>
      <c r="BY2" s="3" t="s">
        <v>196</v>
      </c>
      <c r="BZ2" s="3" t="s">
        <v>197</v>
      </c>
      <c r="CA2" s="3" t="s">
        <v>198</v>
      </c>
      <c r="CB2" s="3" t="s">
        <v>199</v>
      </c>
      <c r="CC2" s="3" t="s">
        <v>200</v>
      </c>
      <c r="CD2" s="3" t="s">
        <v>201</v>
      </c>
      <c r="CE2" s="3" t="s">
        <v>202</v>
      </c>
      <c r="CF2" s="3" t="s">
        <v>203</v>
      </c>
      <c r="CG2" s="3" t="s">
        <v>204</v>
      </c>
      <c r="CH2" s="3" t="s">
        <v>205</v>
      </c>
      <c r="CI2" s="3" t="s">
        <v>206</v>
      </c>
      <c r="CJ2" s="3" t="s">
        <v>207</v>
      </c>
      <c r="CK2" s="3" t="s">
        <v>208</v>
      </c>
      <c r="CL2" s="3" t="s">
        <v>209</v>
      </c>
      <c r="CM2" s="3" t="s">
        <v>210</v>
      </c>
      <c r="CN2" s="3" t="s">
        <v>211</v>
      </c>
      <c r="CO2" s="3" t="s">
        <v>212</v>
      </c>
      <c r="CP2" s="3" t="s">
        <v>213</v>
      </c>
      <c r="CQ2" s="3" t="s">
        <v>214</v>
      </c>
      <c r="CR2" s="3" t="s">
        <v>215</v>
      </c>
      <c r="CS2" s="3" t="s">
        <v>216</v>
      </c>
      <c r="CT2" s="3" t="s">
        <v>217</v>
      </c>
      <c r="CU2" s="3" t="s">
        <v>218</v>
      </c>
      <c r="CV2" s="3" t="s">
        <v>219</v>
      </c>
      <c r="CW2" s="3" t="s">
        <v>220</v>
      </c>
      <c r="CX2" s="3" t="s">
        <v>221</v>
      </c>
      <c r="CY2" s="3" t="s">
        <v>222</v>
      </c>
      <c r="CZ2" s="3" t="s">
        <v>223</v>
      </c>
      <c r="DA2" s="3" t="s">
        <v>224</v>
      </c>
      <c r="DB2" s="3" t="s">
        <v>225</v>
      </c>
      <c r="DC2" s="3" t="s">
        <v>226</v>
      </c>
      <c r="DD2" s="3" t="s">
        <v>227</v>
      </c>
      <c r="DE2" s="3" t="s">
        <v>228</v>
      </c>
      <c r="DF2" s="3" t="s">
        <v>229</v>
      </c>
      <c r="DG2" s="3" t="s">
        <v>230</v>
      </c>
      <c r="DH2" s="3" t="s">
        <v>231</v>
      </c>
      <c r="DI2" s="3" t="s">
        <v>232</v>
      </c>
      <c r="DJ2" s="3" t="s">
        <v>233</v>
      </c>
      <c r="DK2" s="3" t="s">
        <v>234</v>
      </c>
      <c r="DL2" s="3" t="s">
        <v>235</v>
      </c>
      <c r="DM2" s="3" t="s">
        <v>236</v>
      </c>
      <c r="DN2" s="3" t="s">
        <v>237</v>
      </c>
      <c r="DO2" s="3" t="s">
        <v>238</v>
      </c>
      <c r="DP2" s="3" t="s">
        <v>239</v>
      </c>
      <c r="DQ2" s="3" t="s">
        <v>240</v>
      </c>
      <c r="DR2" s="3" t="s">
        <v>241</v>
      </c>
      <c r="DS2" s="3" t="s">
        <v>242</v>
      </c>
      <c r="DT2" s="3" t="s">
        <v>243</v>
      </c>
    </row>
    <row r="3" spans="1:124" x14ac:dyDescent="0.25">
      <c r="A3" s="13">
        <v>2</v>
      </c>
      <c r="B3" s="13">
        <v>19219</v>
      </c>
      <c r="C3" s="5" t="s">
        <v>244</v>
      </c>
      <c r="D3" s="4">
        <v>3360436</v>
      </c>
      <c r="E3" s="6" t="s">
        <v>245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>
        <v>-10</v>
      </c>
      <c r="BC3" s="7"/>
      <c r="BD3" s="8">
        <v>-127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8">
        <v>-16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</row>
    <row r="4" spans="1:124" x14ac:dyDescent="0.25">
      <c r="A4" s="13">
        <v>2</v>
      </c>
      <c r="B4" s="13">
        <v>19219</v>
      </c>
      <c r="C4" s="5" t="s">
        <v>244</v>
      </c>
      <c r="D4" s="4">
        <v>3373113</v>
      </c>
      <c r="E4" s="6" t="s">
        <v>246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8">
        <v>1005</v>
      </c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</row>
    <row r="5" spans="1:124" x14ac:dyDescent="0.25">
      <c r="A5" s="13">
        <v>2</v>
      </c>
      <c r="B5" s="13">
        <v>19219</v>
      </c>
      <c r="C5" s="5" t="s">
        <v>244</v>
      </c>
      <c r="D5" s="4">
        <v>3384347</v>
      </c>
      <c r="E5" s="6" t="s">
        <v>247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8">
        <v>551</v>
      </c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</row>
    <row r="6" spans="1:124" x14ac:dyDescent="0.25">
      <c r="A6" s="13">
        <v>2</v>
      </c>
      <c r="B6" s="13">
        <v>19219</v>
      </c>
      <c r="C6" s="5" t="s">
        <v>244</v>
      </c>
      <c r="D6" s="4">
        <v>3408152</v>
      </c>
      <c r="E6" s="6" t="s">
        <v>248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8">
        <v>121</v>
      </c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</row>
    <row r="7" spans="1:124" x14ac:dyDescent="0.25">
      <c r="A7" s="13">
        <v>2</v>
      </c>
      <c r="B7" s="13">
        <v>19219</v>
      </c>
      <c r="C7" s="5" t="s">
        <v>244</v>
      </c>
      <c r="D7" s="4">
        <v>3512276</v>
      </c>
      <c r="E7" s="6" t="s">
        <v>249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8">
        <v>-7</v>
      </c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showGridLines="0" tabSelected="1" topLeftCell="E1" workbookViewId="0">
      <pane xSplit="1" ySplit="2" topLeftCell="P5" activePane="bottomRight" state="frozen"/>
      <selection activeCell="E1" sqref="E1"/>
      <selection pane="topRight" activeCell="F1" sqref="F1"/>
      <selection pane="bottomLeft" activeCell="E3" sqref="E3"/>
      <selection pane="bottomRight" activeCell="T17" sqref="T17:T20"/>
    </sheetView>
  </sheetViews>
  <sheetFormatPr defaultRowHeight="15" outlineLevelCol="1" x14ac:dyDescent="0.25"/>
  <cols>
    <col min="1" max="2" width="0" hidden="1" customWidth="1"/>
    <col min="3" max="3" width="27.28515625" hidden="1" customWidth="1"/>
    <col min="4" max="4" width="0" hidden="1" customWidth="1"/>
    <col min="5" max="5" width="37.28515625" customWidth="1"/>
    <col min="11" max="14" width="0" hidden="1" customWidth="1" outlineLevel="1"/>
    <col min="15" max="15" width="9.140625" collapsed="1"/>
    <col min="16" max="17" width="10.7109375" style="23" customWidth="1"/>
    <col min="18" max="18" width="10.7109375" style="22" customWidth="1"/>
    <col min="19" max="19" width="14.42578125" style="22" customWidth="1"/>
    <col min="20" max="20" width="16" style="22" customWidth="1"/>
    <col min="22" max="26" width="0" hidden="1" customWidth="1" outlineLevel="1"/>
    <col min="27" max="27" width="0" style="28" hidden="1" customWidth="1" outlineLevel="1"/>
    <col min="28" max="30" width="0" hidden="1" customWidth="1" outlineLevel="1"/>
    <col min="31" max="31" width="9.140625" collapsed="1"/>
    <col min="32" max="33" width="10.7109375" style="23" customWidth="1"/>
    <col min="34" max="34" width="10.7109375" style="22" customWidth="1"/>
    <col min="35" max="35" width="14.42578125" style="22" customWidth="1"/>
    <col min="36" max="36" width="16" style="22" customWidth="1"/>
  </cols>
  <sheetData>
    <row r="1" spans="1:36" ht="26.25" x14ac:dyDescent="0.4">
      <c r="A1" s="50" t="s">
        <v>250</v>
      </c>
      <c r="B1" s="50"/>
      <c r="C1" s="50"/>
      <c r="D1" s="50"/>
      <c r="E1" s="50"/>
      <c r="F1" s="1" t="s">
        <v>1</v>
      </c>
      <c r="G1" s="1" t="s">
        <v>11</v>
      </c>
      <c r="H1" s="1" t="s">
        <v>14</v>
      </c>
      <c r="I1" s="1" t="s">
        <v>19</v>
      </c>
      <c r="J1" s="1" t="s">
        <v>25</v>
      </c>
      <c r="K1" s="1" t="s">
        <v>27</v>
      </c>
      <c r="L1" s="1" t="s">
        <v>41</v>
      </c>
      <c r="M1" s="1" t="s">
        <v>66</v>
      </c>
      <c r="N1" s="1" t="s">
        <v>72</v>
      </c>
      <c r="O1" s="1" t="s">
        <v>81</v>
      </c>
      <c r="P1" s="51" t="s">
        <v>265</v>
      </c>
      <c r="Q1" s="51"/>
      <c r="R1" s="51"/>
      <c r="S1" s="51"/>
      <c r="T1" s="51"/>
      <c r="U1" s="1" t="s">
        <v>28</v>
      </c>
      <c r="V1" s="1" t="s">
        <v>67</v>
      </c>
      <c r="W1" s="1" t="s">
        <v>84</v>
      </c>
      <c r="X1" s="1" t="s">
        <v>95</v>
      </c>
      <c r="Y1" s="1" t="s">
        <v>105</v>
      </c>
      <c r="Z1" s="1" t="s">
        <v>106</v>
      </c>
      <c r="AA1" s="33" t="s">
        <v>51</v>
      </c>
      <c r="AB1" s="1" t="s">
        <v>107</v>
      </c>
      <c r="AC1" s="29" t="s">
        <v>53</v>
      </c>
      <c r="AD1" s="1" t="s">
        <v>108</v>
      </c>
      <c r="AE1" s="1" t="s">
        <v>117</v>
      </c>
      <c r="AF1" s="51" t="s">
        <v>259</v>
      </c>
      <c r="AG1" s="51"/>
      <c r="AH1" s="51"/>
      <c r="AI1" s="51"/>
      <c r="AJ1" s="51"/>
    </row>
    <row r="2" spans="1:36" ht="30" x14ac:dyDescent="0.25">
      <c r="A2" s="9" t="s">
        <v>120</v>
      </c>
      <c r="B2" s="9" t="s">
        <v>121</v>
      </c>
      <c r="C2" s="9" t="s">
        <v>122</v>
      </c>
      <c r="D2" s="9" t="s">
        <v>123</v>
      </c>
      <c r="E2" s="3" t="s">
        <v>124</v>
      </c>
      <c r="F2" s="3" t="s">
        <v>125</v>
      </c>
      <c r="G2" s="3" t="s">
        <v>135</v>
      </c>
      <c r="H2" s="3" t="s">
        <v>138</v>
      </c>
      <c r="I2" s="3" t="s">
        <v>143</v>
      </c>
      <c r="J2" s="3" t="s">
        <v>149</v>
      </c>
      <c r="K2" s="3" t="s">
        <v>151</v>
      </c>
      <c r="L2" s="3" t="s">
        <v>165</v>
      </c>
      <c r="M2" s="3" t="s">
        <v>190</v>
      </c>
      <c r="N2" s="3" t="s">
        <v>196</v>
      </c>
      <c r="O2" s="3" t="s">
        <v>205</v>
      </c>
      <c r="P2" s="15" t="s">
        <v>260</v>
      </c>
      <c r="Q2" s="15" t="s">
        <v>261</v>
      </c>
      <c r="R2" s="16" t="s">
        <v>262</v>
      </c>
      <c r="S2" s="16" t="s">
        <v>263</v>
      </c>
      <c r="T2" s="16" t="s">
        <v>264</v>
      </c>
      <c r="U2" s="3" t="s">
        <v>152</v>
      </c>
      <c r="V2" s="3" t="s">
        <v>191</v>
      </c>
      <c r="W2" s="3" t="s">
        <v>208</v>
      </c>
      <c r="X2" s="3" t="s">
        <v>219</v>
      </c>
      <c r="Y2" s="3" t="s">
        <v>229</v>
      </c>
      <c r="Z2" s="3" t="s">
        <v>230</v>
      </c>
      <c r="AA2" s="34" t="s">
        <v>175</v>
      </c>
      <c r="AB2" s="3" t="s">
        <v>231</v>
      </c>
      <c r="AC2" s="30" t="s">
        <v>177</v>
      </c>
      <c r="AD2" s="3" t="s">
        <v>232</v>
      </c>
      <c r="AE2" s="3" t="s">
        <v>241</v>
      </c>
      <c r="AF2" s="15" t="s">
        <v>260</v>
      </c>
      <c r="AG2" s="15" t="s">
        <v>261</v>
      </c>
      <c r="AH2" s="16" t="s">
        <v>262</v>
      </c>
      <c r="AI2" s="16" t="s">
        <v>263</v>
      </c>
      <c r="AJ2" s="16" t="s">
        <v>264</v>
      </c>
    </row>
    <row r="3" spans="1:36" s="48" customFormat="1" x14ac:dyDescent="0.25">
      <c r="A3" s="38">
        <v>2</v>
      </c>
      <c r="B3" s="38">
        <v>19219</v>
      </c>
      <c r="C3" s="39" t="s">
        <v>244</v>
      </c>
      <c r="D3" s="40">
        <v>3284683</v>
      </c>
      <c r="E3" s="41" t="s">
        <v>251</v>
      </c>
      <c r="F3" s="42"/>
      <c r="G3" s="43">
        <v>132</v>
      </c>
      <c r="H3" s="43">
        <v>90</v>
      </c>
      <c r="I3" s="43">
        <v>60</v>
      </c>
      <c r="J3" s="43">
        <v>18</v>
      </c>
      <c r="K3" s="43">
        <v>120</v>
      </c>
      <c r="L3" s="43">
        <v>42</v>
      </c>
      <c r="M3" s="43">
        <v>30</v>
      </c>
      <c r="N3" s="42"/>
      <c r="O3" s="43">
        <v>60</v>
      </c>
      <c r="P3" s="44">
        <f>SUM(F3:O3)</f>
        <v>552</v>
      </c>
      <c r="Q3" s="45">
        <f>P3/6</f>
        <v>92</v>
      </c>
      <c r="R3" s="46">
        <f>152727*75%</f>
        <v>114545.25</v>
      </c>
      <c r="S3" s="47">
        <f>R3*1.1</f>
        <v>125999.77500000001</v>
      </c>
      <c r="T3" s="47">
        <f>S3*Q3</f>
        <v>11591979.300000001</v>
      </c>
      <c r="U3" s="42"/>
      <c r="V3" s="43">
        <v>12</v>
      </c>
      <c r="W3" s="43">
        <v>18</v>
      </c>
      <c r="X3" s="43">
        <v>12</v>
      </c>
      <c r="Y3" s="42"/>
      <c r="Z3" s="43">
        <v>6</v>
      </c>
      <c r="AA3" s="43">
        <v>36</v>
      </c>
      <c r="AB3" s="43">
        <v>90</v>
      </c>
      <c r="AC3" s="42"/>
      <c r="AD3" s="42"/>
      <c r="AE3" s="42"/>
      <c r="AF3" s="44">
        <f>SUM(V3:AE3)</f>
        <v>174</v>
      </c>
      <c r="AG3" s="45">
        <f>AF3/6</f>
        <v>29</v>
      </c>
      <c r="AH3" s="46">
        <f>152727*75%</f>
        <v>114545.25</v>
      </c>
      <c r="AI3" s="47">
        <f>AH3*1.1</f>
        <v>125999.77500000001</v>
      </c>
      <c r="AJ3" s="47">
        <f>AI3*AG3</f>
        <v>3653993.4750000001</v>
      </c>
    </row>
    <row r="4" spans="1:36" s="48" customFormat="1" x14ac:dyDescent="0.25">
      <c r="A4" s="38">
        <v>2</v>
      </c>
      <c r="B4" s="38">
        <v>19219</v>
      </c>
      <c r="C4" s="39" t="s">
        <v>244</v>
      </c>
      <c r="D4" s="40">
        <v>3352387</v>
      </c>
      <c r="E4" s="41" t="s">
        <v>252</v>
      </c>
      <c r="F4" s="43">
        <v>60</v>
      </c>
      <c r="G4" s="43">
        <v>156</v>
      </c>
      <c r="H4" s="43">
        <v>270</v>
      </c>
      <c r="I4" s="43">
        <v>90</v>
      </c>
      <c r="J4" s="42"/>
      <c r="K4" s="43">
        <v>270</v>
      </c>
      <c r="L4" s="43">
        <v>42</v>
      </c>
      <c r="M4" s="43">
        <v>36</v>
      </c>
      <c r="N4" s="43">
        <v>96</v>
      </c>
      <c r="O4" s="43">
        <v>18</v>
      </c>
      <c r="P4" s="44">
        <f t="shared" ref="P4:P14" si="0">SUM(F4:O4)</f>
        <v>1038</v>
      </c>
      <c r="Q4" s="49">
        <f>P4/60</f>
        <v>17.3</v>
      </c>
      <c r="R4" s="46">
        <f>204000*85%</f>
        <v>173400</v>
      </c>
      <c r="S4" s="47">
        <f t="shared" ref="S4:S14" si="1">R4*1.1</f>
        <v>190740.00000000003</v>
      </c>
      <c r="T4" s="47">
        <f t="shared" ref="T4:T14" si="2">S4*Q4</f>
        <v>3299802.0000000005</v>
      </c>
      <c r="U4" s="43">
        <v>18</v>
      </c>
      <c r="V4" s="43">
        <v>12</v>
      </c>
      <c r="W4" s="43">
        <v>6</v>
      </c>
      <c r="X4" s="43">
        <v>12</v>
      </c>
      <c r="Y4" s="42"/>
      <c r="Z4" s="43">
        <v>6</v>
      </c>
      <c r="AA4" s="43">
        <v>30</v>
      </c>
      <c r="AB4" s="43">
        <v>48</v>
      </c>
      <c r="AC4" s="43">
        <v>60</v>
      </c>
      <c r="AD4" s="43">
        <v>12</v>
      </c>
      <c r="AE4" s="42"/>
      <c r="AF4" s="44">
        <f t="shared" ref="AF4:AF14" si="3">SUM(V4:AE4)</f>
        <v>186</v>
      </c>
      <c r="AG4" s="45">
        <f>AF4/6</f>
        <v>31</v>
      </c>
      <c r="AH4" s="46">
        <f>204000*85%</f>
        <v>173400</v>
      </c>
      <c r="AI4" s="47">
        <f t="shared" ref="AI4:AI12" si="4">AH4*1.1</f>
        <v>190740.00000000003</v>
      </c>
      <c r="AJ4" s="47">
        <f t="shared" ref="AJ4:AJ14" si="5">AI4*AG4</f>
        <v>5912940.0000000009</v>
      </c>
    </row>
    <row r="5" spans="1:36" x14ac:dyDescent="0.25">
      <c r="A5" s="10">
        <v>2</v>
      </c>
      <c r="B5" s="10">
        <v>19219</v>
      </c>
      <c r="C5" s="11" t="s">
        <v>244</v>
      </c>
      <c r="D5" s="12">
        <v>3373113</v>
      </c>
      <c r="E5" s="6" t="s">
        <v>246</v>
      </c>
      <c r="F5" s="8">
        <v>180</v>
      </c>
      <c r="G5" s="8">
        <v>360</v>
      </c>
      <c r="H5" s="8">
        <v>120</v>
      </c>
      <c r="I5" s="8">
        <v>240</v>
      </c>
      <c r="J5" s="7"/>
      <c r="K5" s="8">
        <v>180</v>
      </c>
      <c r="L5" s="8">
        <v>120</v>
      </c>
      <c r="M5" s="8">
        <v>240</v>
      </c>
      <c r="N5" s="8">
        <v>480</v>
      </c>
      <c r="O5" s="8">
        <v>60</v>
      </c>
      <c r="P5" s="37">
        <f t="shared" si="0"/>
        <v>1980</v>
      </c>
      <c r="Q5" s="18">
        <f>P5/60</f>
        <v>33</v>
      </c>
      <c r="R5" s="20">
        <v>300000</v>
      </c>
      <c r="S5" s="20">
        <f t="shared" si="1"/>
        <v>330000</v>
      </c>
      <c r="T5" s="20">
        <f t="shared" si="2"/>
        <v>10890000</v>
      </c>
      <c r="U5" s="8">
        <v>180</v>
      </c>
      <c r="V5" s="8">
        <v>60</v>
      </c>
      <c r="W5" s="8">
        <v>60</v>
      </c>
      <c r="X5" s="7"/>
      <c r="Y5" s="7"/>
      <c r="Z5" s="8">
        <v>60</v>
      </c>
      <c r="AA5" s="36">
        <v>120</v>
      </c>
      <c r="AB5" s="7"/>
      <c r="AC5" s="32">
        <v>300</v>
      </c>
      <c r="AD5" s="8">
        <v>120</v>
      </c>
      <c r="AE5" s="7"/>
      <c r="AF5" s="17">
        <f t="shared" si="3"/>
        <v>720</v>
      </c>
      <c r="AG5" s="18">
        <f>AF5/60</f>
        <v>12</v>
      </c>
      <c r="AH5" s="20">
        <v>300000</v>
      </c>
      <c r="AI5" s="20">
        <f t="shared" si="4"/>
        <v>330000</v>
      </c>
      <c r="AJ5" s="20">
        <f t="shared" si="5"/>
        <v>3960000</v>
      </c>
    </row>
    <row r="6" spans="1:36" x14ac:dyDescent="0.25">
      <c r="A6" s="10">
        <v>2</v>
      </c>
      <c r="B6" s="10">
        <v>19219</v>
      </c>
      <c r="C6" s="11" t="s">
        <v>244</v>
      </c>
      <c r="D6" s="12">
        <v>3384346</v>
      </c>
      <c r="E6" s="6" t="s">
        <v>253</v>
      </c>
      <c r="F6" s="7"/>
      <c r="G6" s="8">
        <v>60</v>
      </c>
      <c r="H6" s="8">
        <v>24</v>
      </c>
      <c r="I6" s="8">
        <v>24</v>
      </c>
      <c r="J6" s="7"/>
      <c r="K6" s="8">
        <v>42</v>
      </c>
      <c r="L6" s="7"/>
      <c r="M6" s="8">
        <v>30</v>
      </c>
      <c r="N6" s="8">
        <v>54</v>
      </c>
      <c r="O6" s="8">
        <v>6</v>
      </c>
      <c r="P6" s="37">
        <f t="shared" si="0"/>
        <v>240</v>
      </c>
      <c r="Q6" s="18">
        <f>P6/6</f>
        <v>40</v>
      </c>
      <c r="R6" s="19">
        <v>204000</v>
      </c>
      <c r="S6" s="20">
        <f t="shared" si="1"/>
        <v>224400.00000000003</v>
      </c>
      <c r="T6" s="20">
        <f t="shared" si="2"/>
        <v>8976000.0000000019</v>
      </c>
      <c r="U6" s="8">
        <v>30</v>
      </c>
      <c r="V6" s="7"/>
      <c r="W6" s="7"/>
      <c r="X6" s="8">
        <v>6</v>
      </c>
      <c r="Y6" s="7"/>
      <c r="Z6" s="8">
        <v>6</v>
      </c>
      <c r="AA6" s="36">
        <v>12</v>
      </c>
      <c r="AB6" s="8">
        <v>36</v>
      </c>
      <c r="AC6" s="31"/>
      <c r="AD6" s="8">
        <v>6</v>
      </c>
      <c r="AE6" s="7"/>
      <c r="AF6" s="17">
        <f t="shared" si="3"/>
        <v>66</v>
      </c>
      <c r="AG6" s="18">
        <f>AF6/6</f>
        <v>11</v>
      </c>
      <c r="AH6" s="19">
        <v>204000</v>
      </c>
      <c r="AI6" s="20">
        <f t="shared" si="4"/>
        <v>224400.00000000003</v>
      </c>
      <c r="AJ6" s="20">
        <f t="shared" si="5"/>
        <v>2468400.0000000005</v>
      </c>
    </row>
    <row r="7" spans="1:36" s="48" customFormat="1" x14ac:dyDescent="0.25">
      <c r="A7" s="38">
        <v>2</v>
      </c>
      <c r="B7" s="38">
        <v>19219</v>
      </c>
      <c r="C7" s="39" t="s">
        <v>244</v>
      </c>
      <c r="D7" s="40">
        <v>3384347</v>
      </c>
      <c r="E7" s="41" t="s">
        <v>247</v>
      </c>
      <c r="F7" s="43">
        <v>60</v>
      </c>
      <c r="G7" s="43">
        <v>300</v>
      </c>
      <c r="H7" s="43">
        <v>360</v>
      </c>
      <c r="I7" s="43">
        <v>180</v>
      </c>
      <c r="J7" s="42"/>
      <c r="K7" s="43">
        <v>60</v>
      </c>
      <c r="L7" s="43">
        <v>60</v>
      </c>
      <c r="M7" s="43">
        <v>120</v>
      </c>
      <c r="N7" s="43">
        <v>240</v>
      </c>
      <c r="O7" s="43">
        <v>60</v>
      </c>
      <c r="P7" s="44">
        <f t="shared" si="0"/>
        <v>1440</v>
      </c>
      <c r="Q7" s="45">
        <f>P7/60</f>
        <v>24</v>
      </c>
      <c r="R7" s="46">
        <f>300000*0.85</f>
        <v>255000</v>
      </c>
      <c r="S7" s="47">
        <f t="shared" si="1"/>
        <v>280500</v>
      </c>
      <c r="T7" s="47">
        <f t="shared" si="2"/>
        <v>6732000</v>
      </c>
      <c r="U7" s="43">
        <v>180</v>
      </c>
      <c r="V7" s="42"/>
      <c r="W7" s="43">
        <v>60</v>
      </c>
      <c r="X7" s="43">
        <v>60</v>
      </c>
      <c r="Y7" s="42"/>
      <c r="Z7" s="43">
        <v>60</v>
      </c>
      <c r="AA7" s="43">
        <v>60</v>
      </c>
      <c r="AB7" s="42"/>
      <c r="AC7" s="42"/>
      <c r="AD7" s="43">
        <v>120</v>
      </c>
      <c r="AE7" s="42"/>
      <c r="AF7" s="44">
        <f t="shared" si="3"/>
        <v>360</v>
      </c>
      <c r="AG7" s="45">
        <f>AF7/60</f>
        <v>6</v>
      </c>
      <c r="AH7" s="46">
        <f>300000*0.85</f>
        <v>255000</v>
      </c>
      <c r="AI7" s="47">
        <f t="shared" si="4"/>
        <v>280500</v>
      </c>
      <c r="AJ7" s="47">
        <f t="shared" si="5"/>
        <v>1683000</v>
      </c>
    </row>
    <row r="8" spans="1:36" s="48" customFormat="1" x14ac:dyDescent="0.25">
      <c r="A8" s="38">
        <v>2</v>
      </c>
      <c r="B8" s="38">
        <v>19219</v>
      </c>
      <c r="C8" s="39" t="s">
        <v>244</v>
      </c>
      <c r="D8" s="40">
        <v>3408152</v>
      </c>
      <c r="E8" s="41" t="s">
        <v>248</v>
      </c>
      <c r="F8" s="42"/>
      <c r="G8" s="43">
        <v>120</v>
      </c>
      <c r="H8" s="43">
        <v>140</v>
      </c>
      <c r="I8" s="43">
        <v>100</v>
      </c>
      <c r="J8" s="42"/>
      <c r="K8" s="43">
        <v>100</v>
      </c>
      <c r="L8" s="43">
        <v>20</v>
      </c>
      <c r="M8" s="43">
        <v>20</v>
      </c>
      <c r="N8" s="42"/>
      <c r="O8" s="43">
        <v>40</v>
      </c>
      <c r="P8" s="44">
        <f t="shared" si="0"/>
        <v>540</v>
      </c>
      <c r="Q8" s="45">
        <f>P8/20</f>
        <v>27</v>
      </c>
      <c r="R8" s="46">
        <f>340000*0.85</f>
        <v>289000</v>
      </c>
      <c r="S8" s="47">
        <f t="shared" si="1"/>
        <v>317900</v>
      </c>
      <c r="T8" s="47">
        <f t="shared" si="2"/>
        <v>8583300</v>
      </c>
      <c r="U8" s="42"/>
      <c r="V8" s="42"/>
      <c r="W8" s="42"/>
      <c r="X8" s="42"/>
      <c r="Y8" s="42"/>
      <c r="Z8" s="43">
        <v>20</v>
      </c>
      <c r="AA8" s="42"/>
      <c r="AB8" s="43">
        <v>60</v>
      </c>
      <c r="AC8" s="42"/>
      <c r="AD8" s="43">
        <v>20</v>
      </c>
      <c r="AE8" s="42"/>
      <c r="AF8" s="44">
        <f t="shared" si="3"/>
        <v>100</v>
      </c>
      <c r="AG8" s="45">
        <f>AF8/20</f>
        <v>5</v>
      </c>
      <c r="AH8" s="46">
        <f>340000*0.85</f>
        <v>289000</v>
      </c>
      <c r="AI8" s="47">
        <f t="shared" si="4"/>
        <v>317900</v>
      </c>
      <c r="AJ8" s="47">
        <f t="shared" si="5"/>
        <v>1589500</v>
      </c>
    </row>
    <row r="9" spans="1:36" ht="15" hidden="1" customHeight="1" x14ac:dyDescent="0.25">
      <c r="A9" s="10">
        <v>2</v>
      </c>
      <c r="B9" s="10">
        <v>19219</v>
      </c>
      <c r="C9" s="11" t="s">
        <v>244</v>
      </c>
      <c r="D9" s="12">
        <v>3429507</v>
      </c>
      <c r="E9" s="6" t="s">
        <v>254</v>
      </c>
      <c r="F9" s="7"/>
      <c r="G9" s="7"/>
      <c r="H9" s="7"/>
      <c r="I9" s="7"/>
      <c r="J9" s="7"/>
      <c r="K9" s="7"/>
      <c r="L9" s="7"/>
      <c r="M9" s="7"/>
      <c r="N9" s="7"/>
      <c r="O9" s="7"/>
      <c r="P9" s="37">
        <f t="shared" si="0"/>
        <v>0</v>
      </c>
      <c r="Q9" s="21">
        <f>P9/20</f>
        <v>0</v>
      </c>
      <c r="R9" s="19">
        <v>340000</v>
      </c>
      <c r="S9" s="20">
        <f t="shared" si="1"/>
        <v>374000.00000000006</v>
      </c>
      <c r="T9" s="20">
        <f t="shared" si="2"/>
        <v>0</v>
      </c>
      <c r="U9" s="7"/>
      <c r="V9" s="7"/>
      <c r="W9" s="7"/>
      <c r="X9" s="7"/>
      <c r="Y9" s="7"/>
      <c r="Z9" s="7"/>
      <c r="AA9" s="35"/>
      <c r="AB9" s="7"/>
      <c r="AC9" s="32">
        <v>0</v>
      </c>
      <c r="AD9" s="7"/>
      <c r="AE9" s="7"/>
      <c r="AF9" s="17">
        <f t="shared" si="3"/>
        <v>0</v>
      </c>
      <c r="AG9" s="21">
        <f>AF9/20</f>
        <v>0</v>
      </c>
      <c r="AH9" s="19">
        <v>340000</v>
      </c>
      <c r="AI9" s="20">
        <f t="shared" si="4"/>
        <v>374000.00000000006</v>
      </c>
      <c r="AJ9" s="20">
        <f t="shared" si="5"/>
        <v>0</v>
      </c>
    </row>
    <row r="10" spans="1:36" ht="15" hidden="1" customHeight="1" x14ac:dyDescent="0.25">
      <c r="A10" s="10">
        <v>2</v>
      </c>
      <c r="B10" s="10">
        <v>19219</v>
      </c>
      <c r="C10" s="11" t="s">
        <v>244</v>
      </c>
      <c r="D10" s="12">
        <v>3441793</v>
      </c>
      <c r="E10" s="6" t="s">
        <v>255</v>
      </c>
      <c r="F10" s="7"/>
      <c r="G10" s="7"/>
      <c r="H10" s="7"/>
      <c r="I10" s="8">
        <v>0</v>
      </c>
      <c r="J10" s="7"/>
      <c r="K10" s="7"/>
      <c r="L10" s="7"/>
      <c r="M10" s="7"/>
      <c r="N10" s="7"/>
      <c r="O10" s="7"/>
      <c r="P10" s="37">
        <f t="shared" si="0"/>
        <v>0</v>
      </c>
      <c r="Q10" s="18">
        <f t="shared" ref="Q10:Q14" si="6">P10/60</f>
        <v>0</v>
      </c>
      <c r="R10" s="19"/>
      <c r="S10" s="20">
        <f t="shared" si="1"/>
        <v>0</v>
      </c>
      <c r="T10" s="20">
        <f t="shared" si="2"/>
        <v>0</v>
      </c>
      <c r="U10" s="7"/>
      <c r="V10" s="7"/>
      <c r="W10" s="7"/>
      <c r="X10" s="7"/>
      <c r="Y10" s="7"/>
      <c r="Z10" s="7"/>
      <c r="AA10" s="35"/>
      <c r="AB10" s="7"/>
      <c r="AC10" s="31"/>
      <c r="AD10" s="8">
        <v>0</v>
      </c>
      <c r="AE10" s="7"/>
      <c r="AF10" s="17">
        <f t="shared" si="3"/>
        <v>0</v>
      </c>
      <c r="AG10" s="18">
        <f t="shared" ref="AG10:AG14" si="7">AF10/60</f>
        <v>0</v>
      </c>
      <c r="AH10" s="19"/>
      <c r="AI10" s="20">
        <f t="shared" si="4"/>
        <v>0</v>
      </c>
      <c r="AJ10" s="20">
        <f t="shared" si="5"/>
        <v>0</v>
      </c>
    </row>
    <row r="11" spans="1:36" x14ac:dyDescent="0.25">
      <c r="A11" s="10">
        <v>2</v>
      </c>
      <c r="B11" s="10">
        <v>19219</v>
      </c>
      <c r="C11" s="11" t="s">
        <v>244</v>
      </c>
      <c r="D11" s="12">
        <v>3479885</v>
      </c>
      <c r="E11" s="6" t="s">
        <v>256</v>
      </c>
      <c r="F11" s="8">
        <v>180</v>
      </c>
      <c r="G11" s="8">
        <v>120</v>
      </c>
      <c r="H11" s="8">
        <v>60</v>
      </c>
      <c r="I11" s="8">
        <v>120</v>
      </c>
      <c r="J11" s="8">
        <v>60</v>
      </c>
      <c r="K11" s="8">
        <v>0</v>
      </c>
      <c r="L11" s="8">
        <v>0</v>
      </c>
      <c r="M11" s="7"/>
      <c r="N11" s="8">
        <v>60</v>
      </c>
      <c r="O11" s="8">
        <v>60</v>
      </c>
      <c r="P11" s="37">
        <f t="shared" si="0"/>
        <v>660</v>
      </c>
      <c r="Q11" s="18">
        <f>P11/60</f>
        <v>11</v>
      </c>
      <c r="R11" s="20">
        <v>300000</v>
      </c>
      <c r="S11" s="20">
        <f t="shared" si="1"/>
        <v>330000</v>
      </c>
      <c r="T11" s="20">
        <f t="shared" si="2"/>
        <v>3630000</v>
      </c>
      <c r="U11" s="7"/>
      <c r="V11" s="7"/>
      <c r="W11" s="7"/>
      <c r="X11" s="7"/>
      <c r="Y11" s="7"/>
      <c r="Z11" s="8">
        <v>60</v>
      </c>
      <c r="AA11" s="35"/>
      <c r="AB11" s="7"/>
      <c r="AC11" s="32">
        <v>0</v>
      </c>
      <c r="AD11" s="7"/>
      <c r="AE11" s="7"/>
      <c r="AF11" s="17">
        <f t="shared" si="3"/>
        <v>60</v>
      </c>
      <c r="AG11" s="18">
        <f>AF11/60</f>
        <v>1</v>
      </c>
      <c r="AH11" s="20">
        <v>300000</v>
      </c>
      <c r="AI11" s="20">
        <f t="shared" si="4"/>
        <v>330000</v>
      </c>
      <c r="AJ11" s="20">
        <f t="shared" si="5"/>
        <v>330000</v>
      </c>
    </row>
    <row r="12" spans="1:36" x14ac:dyDescent="0.25">
      <c r="A12" s="10">
        <v>2</v>
      </c>
      <c r="B12" s="10">
        <v>19219</v>
      </c>
      <c r="C12" s="11" t="s">
        <v>244</v>
      </c>
      <c r="D12" s="12">
        <v>3495074</v>
      </c>
      <c r="E12" s="6" t="s">
        <v>257</v>
      </c>
      <c r="F12" s="7"/>
      <c r="G12" s="8">
        <v>120</v>
      </c>
      <c r="H12" s="7"/>
      <c r="I12" s="7"/>
      <c r="J12" s="8">
        <v>60</v>
      </c>
      <c r="K12" s="8">
        <v>60</v>
      </c>
      <c r="L12" s="7"/>
      <c r="M12" s="7"/>
      <c r="N12" s="7"/>
      <c r="O12" s="8">
        <v>60</v>
      </c>
      <c r="P12" s="37">
        <f t="shared" si="0"/>
        <v>300</v>
      </c>
      <c r="Q12" s="18">
        <f t="shared" si="6"/>
        <v>5</v>
      </c>
      <c r="R12" s="19">
        <v>240000</v>
      </c>
      <c r="S12" s="20">
        <f t="shared" si="1"/>
        <v>264000</v>
      </c>
      <c r="T12" s="20">
        <f t="shared" si="2"/>
        <v>1320000</v>
      </c>
      <c r="U12" s="7"/>
      <c r="V12" s="7"/>
      <c r="W12" s="7"/>
      <c r="X12" s="7"/>
      <c r="Y12" s="7"/>
      <c r="Z12" s="8">
        <v>60</v>
      </c>
      <c r="AA12" s="35"/>
      <c r="AB12" s="7"/>
      <c r="AC12" s="32">
        <v>60</v>
      </c>
      <c r="AD12" s="7"/>
      <c r="AE12" s="7"/>
      <c r="AF12" s="17">
        <f t="shared" si="3"/>
        <v>120</v>
      </c>
      <c r="AG12" s="18">
        <f t="shared" si="7"/>
        <v>2</v>
      </c>
      <c r="AH12" s="19">
        <v>240000</v>
      </c>
      <c r="AI12" s="20">
        <f t="shared" si="4"/>
        <v>264000</v>
      </c>
      <c r="AJ12" s="20">
        <f t="shared" si="5"/>
        <v>528000</v>
      </c>
    </row>
    <row r="13" spans="1:36" x14ac:dyDescent="0.25">
      <c r="A13" s="10">
        <v>2</v>
      </c>
      <c r="B13" s="10">
        <v>19219</v>
      </c>
      <c r="C13" s="11" t="s">
        <v>244</v>
      </c>
      <c r="D13" s="12">
        <v>3505767</v>
      </c>
      <c r="E13" s="6" t="s">
        <v>258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37">
        <f t="shared" si="0"/>
        <v>0</v>
      </c>
      <c r="Q13" s="18">
        <f t="shared" si="6"/>
        <v>0</v>
      </c>
      <c r="R13" s="20"/>
      <c r="S13" s="20">
        <f t="shared" si="1"/>
        <v>0</v>
      </c>
      <c r="T13" s="20">
        <f t="shared" si="2"/>
        <v>0</v>
      </c>
      <c r="U13" s="7"/>
      <c r="V13" s="7"/>
      <c r="W13" s="7"/>
      <c r="X13" s="7"/>
      <c r="Y13" s="7"/>
      <c r="Z13" s="7"/>
      <c r="AA13" s="35"/>
      <c r="AB13" s="7"/>
      <c r="AC13" s="31"/>
      <c r="AD13" s="7"/>
      <c r="AE13" s="7"/>
      <c r="AF13" s="17">
        <f t="shared" si="3"/>
        <v>0</v>
      </c>
      <c r="AG13" s="18">
        <f t="shared" si="7"/>
        <v>0</v>
      </c>
      <c r="AH13" s="20"/>
      <c r="AI13" s="20"/>
      <c r="AJ13" s="20">
        <f t="shared" si="5"/>
        <v>0</v>
      </c>
    </row>
    <row r="14" spans="1:36" x14ac:dyDescent="0.25">
      <c r="A14" s="10">
        <v>2</v>
      </c>
      <c r="B14" s="10">
        <v>19219</v>
      </c>
      <c r="C14" s="11" t="s">
        <v>244</v>
      </c>
      <c r="D14" s="12">
        <v>3512276</v>
      </c>
      <c r="E14" s="6" t="s">
        <v>249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37">
        <f t="shared" si="0"/>
        <v>0</v>
      </c>
      <c r="Q14" s="18">
        <f t="shared" si="6"/>
        <v>0</v>
      </c>
      <c r="R14" s="19"/>
      <c r="S14" s="20">
        <f t="shared" si="1"/>
        <v>0</v>
      </c>
      <c r="T14" s="20">
        <f t="shared" si="2"/>
        <v>0</v>
      </c>
      <c r="U14" s="7"/>
      <c r="V14" s="7"/>
      <c r="W14" s="7"/>
      <c r="X14" s="7"/>
      <c r="Y14" s="7"/>
      <c r="Z14" s="7"/>
      <c r="AA14" s="35"/>
      <c r="AB14" s="7"/>
      <c r="AC14" s="31"/>
      <c r="AD14" s="7"/>
      <c r="AE14" s="7"/>
      <c r="AF14" s="17">
        <f t="shared" si="3"/>
        <v>0</v>
      </c>
      <c r="AG14" s="18">
        <f t="shared" si="7"/>
        <v>0</v>
      </c>
      <c r="AH14" s="19"/>
      <c r="AI14" s="20"/>
      <c r="AJ14" s="20">
        <f t="shared" si="5"/>
        <v>0</v>
      </c>
    </row>
    <row r="15" spans="1:36" x14ac:dyDescent="0.25">
      <c r="P15" s="22"/>
      <c r="R15" s="23"/>
      <c r="T15" s="24">
        <f>SUM(T3:T14)</f>
        <v>55023081.300000004</v>
      </c>
      <c r="AF15" s="22"/>
      <c r="AH15" s="23"/>
      <c r="AJ15" s="24">
        <f>SUM(AJ3:AJ14)</f>
        <v>20125833.475000001</v>
      </c>
    </row>
    <row r="17" spans="19:36" x14ac:dyDescent="0.25">
      <c r="S17" s="25"/>
      <c r="T17" s="26"/>
      <c r="AI17" s="25"/>
      <c r="AJ17" s="26">
        <f>+AJ15/1000</f>
        <v>20125.833475000003</v>
      </c>
    </row>
    <row r="18" spans="19:36" x14ac:dyDescent="0.25">
      <c r="T18" s="52"/>
    </row>
    <row r="19" spans="19:36" x14ac:dyDescent="0.25">
      <c r="T19" s="27"/>
      <c r="AJ19" s="27"/>
    </row>
    <row r="20" spans="19:36" x14ac:dyDescent="0.25">
      <c r="T20" s="52"/>
    </row>
  </sheetData>
  <mergeCells count="3">
    <mergeCell ref="A1:E1"/>
    <mergeCell ref="AF1:AJ1"/>
    <mergeCell ref="P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2021-05-05T01:53:19Z</dcterms:created>
  <dcterms:modified xsi:type="dcterms:W3CDTF">2021-05-14T07:57:33Z</dcterms:modified>
</cp:coreProperties>
</file>