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E\LE\MT\MT\28.Incentive\Nam 2022\T10\"/>
    </mc:Choice>
  </mc:AlternateContent>
  <bookViews>
    <workbookView xWindow="0" yWindow="0" windowWidth="20490" windowHeight="7665" activeTab="1"/>
  </bookViews>
  <sheets>
    <sheet name="SODA" sheetId="3" r:id="rId1"/>
    <sheet name="TF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23" i="2" l="1"/>
  <c r="AL21" i="2"/>
  <c r="AL19" i="2"/>
  <c r="AH3" i="2" l="1"/>
  <c r="P3" i="2"/>
  <c r="Q3" i="2" s="1"/>
  <c r="P8" i="2"/>
  <c r="AK16" i="2" l="1"/>
  <c r="AK15" i="2"/>
  <c r="AK14" i="2"/>
  <c r="AK13" i="2"/>
  <c r="AK12" i="2"/>
  <c r="AK11" i="2"/>
  <c r="AK10" i="2"/>
  <c r="AK9" i="2"/>
  <c r="AK8" i="2"/>
  <c r="AK7" i="2"/>
  <c r="AK6" i="2"/>
  <c r="AK5" i="2"/>
  <c r="AK4" i="2"/>
  <c r="AK3" i="2"/>
  <c r="S16" i="2"/>
  <c r="S14" i="2"/>
  <c r="T14" i="2" s="1"/>
  <c r="S6" i="2"/>
  <c r="AI3" i="2"/>
  <c r="AH4" i="2"/>
  <c r="AI4" i="2" s="1"/>
  <c r="AH5" i="2"/>
  <c r="AI5" i="2" s="1"/>
  <c r="AH6" i="2"/>
  <c r="AI6" i="2" s="1"/>
  <c r="AH7" i="2"/>
  <c r="AI7" i="2" s="1"/>
  <c r="AH8" i="2"/>
  <c r="AI8" i="2" s="1"/>
  <c r="AH9" i="2"/>
  <c r="AI9" i="2" s="1"/>
  <c r="AH10" i="2"/>
  <c r="AI10" i="2" s="1"/>
  <c r="AH11" i="2"/>
  <c r="AI11" i="2" s="1"/>
  <c r="AH12" i="2"/>
  <c r="AI12" i="2" s="1"/>
  <c r="AH13" i="2"/>
  <c r="AI13" i="2" s="1"/>
  <c r="AH14" i="2"/>
  <c r="AI14" i="2" s="1"/>
  <c r="AH15" i="2"/>
  <c r="AI15" i="2" s="1"/>
  <c r="AH16" i="2"/>
  <c r="AI16" i="2" s="1"/>
  <c r="S4" i="2"/>
  <c r="S5" i="2"/>
  <c r="S7" i="2"/>
  <c r="S8" i="2"/>
  <c r="S9" i="2"/>
  <c r="S10" i="2"/>
  <c r="S11" i="2"/>
  <c r="S12" i="2"/>
  <c r="S13" i="2"/>
  <c r="S15" i="2"/>
  <c r="S3" i="2"/>
  <c r="T3" i="2" s="1"/>
  <c r="P16" i="2"/>
  <c r="Q16" i="2" s="1"/>
  <c r="T16" i="2" l="1"/>
  <c r="AL16" i="2"/>
  <c r="P9" i="2" l="1"/>
  <c r="Q9" i="2" s="1"/>
  <c r="T9" i="2" s="1"/>
  <c r="P10" i="2"/>
  <c r="Q10" i="2" s="1"/>
  <c r="T10" i="2" s="1"/>
  <c r="P11" i="2"/>
  <c r="Q11" i="2" s="1"/>
  <c r="T11" i="2" s="1"/>
  <c r="P12" i="2"/>
  <c r="Q12" i="2" s="1"/>
  <c r="T12" i="2" s="1"/>
  <c r="P13" i="2"/>
  <c r="Q13" i="2" s="1"/>
  <c r="T13" i="2" s="1"/>
  <c r="P14" i="2"/>
  <c r="Q14" i="2" s="1"/>
  <c r="P15" i="2"/>
  <c r="Q15" i="2" s="1"/>
  <c r="T15" i="2" s="1"/>
  <c r="AL15" i="2" l="1"/>
  <c r="AL9" i="2"/>
  <c r="AL11" i="2"/>
  <c r="AL13" i="2"/>
  <c r="AL10" i="2"/>
  <c r="AL14" i="2"/>
  <c r="AL12" i="2"/>
  <c r="P4" i="2" l="1"/>
  <c r="P5" i="2"/>
  <c r="Q5" i="2" s="1"/>
  <c r="T5" i="2" s="1"/>
  <c r="P6" i="2"/>
  <c r="Q6" i="2" s="1"/>
  <c r="T6" i="2" s="1"/>
  <c r="P7" i="2"/>
  <c r="Q7" i="2" s="1"/>
  <c r="T7" i="2" s="1"/>
  <c r="Q8" i="2"/>
  <c r="T8" i="2" s="1"/>
  <c r="Q4" i="2" l="1"/>
  <c r="T4" i="2" s="1"/>
  <c r="T17" i="2" s="1"/>
  <c r="AL8" i="2" l="1"/>
  <c r="AL6" i="2"/>
  <c r="AL5" i="2"/>
  <c r="AL4" i="2"/>
  <c r="AL3" i="2"/>
  <c r="AL7" i="2"/>
  <c r="AL17" i="2" l="1"/>
</calcChain>
</file>

<file path=xl/sharedStrings.xml><?xml version="1.0" encoding="utf-8"?>
<sst xmlns="http://schemas.openxmlformats.org/spreadsheetml/2006/main" count="367" uniqueCount="270">
  <si>
    <t>Quy Nhon</t>
  </si>
  <si>
    <t>My Tho</t>
  </si>
  <si>
    <t>Phan Thiet</t>
  </si>
  <si>
    <t>Long Xuyen</t>
  </si>
  <si>
    <t>Vinh Long</t>
  </si>
  <si>
    <t>Vi Thanh</t>
  </si>
  <si>
    <t>Tuy Hoa</t>
  </si>
  <si>
    <t>Pleiku</t>
  </si>
  <si>
    <t>Bien Hoa</t>
  </si>
  <si>
    <t>Dong Xoai</t>
  </si>
  <si>
    <t>Da Nang</t>
  </si>
  <si>
    <t>Rach Mieu</t>
  </si>
  <si>
    <t>Vung Tau</t>
  </si>
  <si>
    <t>Tam Ky</t>
  </si>
  <si>
    <t>Nhieu Loc</t>
  </si>
  <si>
    <t>Tuy Ly Vuong</t>
  </si>
  <si>
    <t>96 Hung Vuong</t>
  </si>
  <si>
    <t>Binh Tan</t>
  </si>
  <si>
    <t>Hue</t>
  </si>
  <si>
    <t>Buon Ma Thuot</t>
  </si>
  <si>
    <t>Nha Trang</t>
  </si>
  <si>
    <t>Nguyen Anh Thu</t>
  </si>
  <si>
    <t>Bac Lieu 2</t>
  </si>
  <si>
    <t>Kien Giang</t>
  </si>
  <si>
    <t>Quang Ngai</t>
  </si>
  <si>
    <t>Soc Trang</t>
  </si>
  <si>
    <t>Thanh Ha</t>
  </si>
  <si>
    <t>Ha Tinh</t>
  </si>
  <si>
    <t>Cong Quynh</t>
  </si>
  <si>
    <t>Hoc Mon</t>
  </si>
  <si>
    <t>Hau Giang</t>
  </si>
  <si>
    <t>Phu Tho</t>
  </si>
  <si>
    <t>Nguyen Dinh Chieu</t>
  </si>
  <si>
    <t>Phu Lam</t>
  </si>
  <si>
    <t>Thang Loi</t>
  </si>
  <si>
    <t>Huynh Tan Phat</t>
  </si>
  <si>
    <t>Nguyen Kiem</t>
  </si>
  <si>
    <t>Xa Lo Ha Noi</t>
  </si>
  <si>
    <t>Phan Van Tri</t>
  </si>
  <si>
    <t>Ha Noi</t>
  </si>
  <si>
    <t>Dong Ha</t>
  </si>
  <si>
    <t>Tra Vinh</t>
  </si>
  <si>
    <t>Nga Bay Hau Giang</t>
  </si>
  <si>
    <t>Bao Loc</t>
  </si>
  <si>
    <t>Cam Ranh</t>
  </si>
  <si>
    <t>Cu Chi</t>
  </si>
  <si>
    <t>Tay Ninh</t>
  </si>
  <si>
    <t>Hoa Binh</t>
  </si>
  <si>
    <t>Vinh Phuc</t>
  </si>
  <si>
    <t>Hai Phong</t>
  </si>
  <si>
    <t>Rach Gia</t>
  </si>
  <si>
    <t>Thanh Hoa</t>
  </si>
  <si>
    <t>Binh Trieu</t>
  </si>
  <si>
    <t>Can Tho</t>
  </si>
  <si>
    <t>Trang Bang</t>
  </si>
  <si>
    <t>Foodcosa</t>
  </si>
  <si>
    <t>Cao Lanh</t>
  </si>
  <si>
    <t>Ben Tre</t>
  </si>
  <si>
    <t>Co.opFood</t>
  </si>
  <si>
    <t>Co-opXtra Linh Trung</t>
  </si>
  <si>
    <t>FairPrice</t>
  </si>
  <si>
    <t>Co-opXtra Tan Phong</t>
  </si>
  <si>
    <t>Co-opXtra Su Van Hanh</t>
  </si>
  <si>
    <t>Co-opXtra Pham Van Dong</t>
  </si>
  <si>
    <t>An Nhon</t>
  </si>
  <si>
    <t>Bac Giang</t>
  </si>
  <si>
    <t>Binh Duong 2</t>
  </si>
  <si>
    <t>Dak Nong</t>
  </si>
  <si>
    <t>Ly Thuong Kiet</t>
  </si>
  <si>
    <t>La Gi</t>
  </si>
  <si>
    <t>Quang Binh</t>
  </si>
  <si>
    <t>Ben Luc</t>
  </si>
  <si>
    <t>Tan An</t>
  </si>
  <si>
    <t>Ba Ria</t>
  </si>
  <si>
    <t>Binh Duong</t>
  </si>
  <si>
    <t>Sa Dec</t>
  </si>
  <si>
    <t>Go Cong</t>
  </si>
  <si>
    <t>Thot Not</t>
  </si>
  <si>
    <t>Chau Doc</t>
  </si>
  <si>
    <t>Duc Pho</t>
  </si>
  <si>
    <t>Ca Mau</t>
  </si>
  <si>
    <t>Buon Ho</t>
  </si>
  <si>
    <t>Nam Dinh</t>
  </si>
  <si>
    <t>Tan Chau</t>
  </si>
  <si>
    <t>Chu Se</t>
  </si>
  <si>
    <t>Kon Tum</t>
  </si>
  <si>
    <t>Tan Thanh</t>
  </si>
  <si>
    <t>Ha Tien</t>
  </si>
  <si>
    <t>Cai Lay</t>
  </si>
  <si>
    <t>Hong Ngu</t>
  </si>
  <si>
    <t>Go Dau</t>
  </si>
  <si>
    <t>Tan Chau An Giang</t>
  </si>
  <si>
    <t>Duyen Hai</t>
  </si>
  <si>
    <t>Viet Tri</t>
  </si>
  <si>
    <t>Phuoc Dong</t>
  </si>
  <si>
    <t>Phan Ri Cua</t>
  </si>
  <si>
    <t>Can Giuoc</t>
  </si>
  <si>
    <t>Binh Thuy</t>
  </si>
  <si>
    <t>Chau Thanh Tay Ninh</t>
  </si>
  <si>
    <t>Tieu Can</t>
  </si>
  <si>
    <t>Dong Phu</t>
  </si>
  <si>
    <t>Son Tra</t>
  </si>
  <si>
    <t>Crescent Mall</t>
  </si>
  <si>
    <t>SCA - VICTORIA</t>
  </si>
  <si>
    <t>SCA - GOLDSILK</t>
  </si>
  <si>
    <t>SCA - GOLDENSILK</t>
  </si>
  <si>
    <t>SCA - LONG BIEN</t>
  </si>
  <si>
    <t>SCA - Tay Ninh</t>
  </si>
  <si>
    <t>SCA - Pham Van Chieu</t>
  </si>
  <si>
    <t>SCA - Cao Thang</t>
  </si>
  <si>
    <t>Thoai Son</t>
  </si>
  <si>
    <t>Tan Bien Tay Ninh</t>
  </si>
  <si>
    <t>Duong Minh Chau</t>
  </si>
  <si>
    <t>Cu M'gar</t>
  </si>
  <si>
    <t>Ha Dong</t>
  </si>
  <si>
    <t>Thap Muoi</t>
  </si>
  <si>
    <t>Finelife</t>
  </si>
  <si>
    <t>IMFGR</t>
  </si>
  <si>
    <t>ASNUM</t>
  </si>
  <si>
    <t>ASNAME</t>
  </si>
  <si>
    <t>SKU</t>
  </si>
  <si>
    <t>IDESCR</t>
  </si>
  <si>
    <t>112</t>
  </si>
  <si>
    <t>114</t>
  </si>
  <si>
    <t>118</t>
  </si>
  <si>
    <t>119</t>
  </si>
  <si>
    <t>120</t>
  </si>
  <si>
    <t>121</t>
  </si>
  <si>
    <t>122</t>
  </si>
  <si>
    <t>123</t>
  </si>
  <si>
    <t>124</t>
  </si>
  <si>
    <t>127</t>
  </si>
  <si>
    <t>128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</si>
  <si>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</si>
  <si>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</si>
  <si>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</si>
  <si>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</si>
  <si>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</si>
  <si>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</si>
  <si>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</si>
  <si>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</si>
  <si>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</si>
  <si>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140</t>
  </si>
  <si>
    <t>141</t>
  </si>
  <si>
    <t>142</t>
  </si>
  <si>
    <t>144</t>
  </si>
  <si>
    <t>145</t>
  </si>
  <si>
    <t>147</t>
  </si>
  <si>
    <t>148</t>
  </si>
  <si>
    <t>150</t>
  </si>
  <si>
    <t>151</t>
  </si>
  <si>
    <t>152</t>
  </si>
  <si>
    <t>153</t>
  </si>
  <si>
    <t>154</t>
  </si>
  <si>
    <t>155</t>
  </si>
  <si>
    <t>157</t>
  </si>
  <si>
    <t>158</t>
  </si>
  <si>
    <t>159</t>
  </si>
  <si>
    <t>160</t>
  </si>
  <si>
    <t>161</t>
  </si>
  <si>
    <t>162</t>
  </si>
  <si>
    <t>164</t>
  </si>
  <si>
    <t>167</t>
  </si>
  <si>
    <t>170</t>
  </si>
  <si>
    <t>171</t>
  </si>
  <si>
    <t>173</t>
  </si>
  <si>
    <t>174</t>
  </si>
  <si>
    <t>175</t>
  </si>
  <si>
    <t>176</t>
  </si>
  <si>
    <t>178</t>
  </si>
  <si>
    <t>179</t>
  </si>
  <si>
    <t>183</t>
  </si>
  <si>
    <t>184</t>
  </si>
  <si>
    <t>185</t>
  </si>
  <si>
    <t>186</t>
  </si>
  <si>
    <t>187</t>
  </si>
  <si>
    <t>189</t>
  </si>
  <si>
    <t>196</t>
  </si>
  <si>
    <t>197</t>
  </si>
  <si>
    <t>199</t>
  </si>
  <si>
    <t>299</t>
  </si>
  <si>
    <t>301</t>
  </si>
  <si>
    <t>303</t>
  </si>
  <si>
    <t>304</t>
  </si>
  <si>
    <t>305</t>
  </si>
  <si>
    <t>306</t>
  </si>
  <si>
    <t>501</t>
  </si>
  <si>
    <t>502</t>
  </si>
  <si>
    <t>503</t>
  </si>
  <si>
    <t>504</t>
  </si>
  <si>
    <t>505</t>
  </si>
  <si>
    <t>507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</si>
  <si>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</si>
  <si>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</si>
  <si>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</si>
  <si>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</si>
  <si>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</si>
  <si>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</si>
  <si>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</si>
  <si>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</si>
  <si>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</si>
  <si>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</si>
  <si>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</si>
  <si>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</si>
  <si>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525</t>
  </si>
  <si>
    <t>526</t>
  </si>
  <si>
    <t>527</t>
  </si>
  <si>
    <t>528</t>
  </si>
  <si>
    <t>529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</si>
  <si>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</si>
  <si>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</si>
  <si>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</si>
  <si>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</si>
  <si>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</si>
  <si>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</si>
  <si>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</si>
  <si>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</si>
  <si>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</si>
  <si>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</si>
  <si>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542</t>
  </si>
  <si>
    <t>543</t>
  </si>
  <si>
    <t>545</t>
  </si>
  <si>
    <t>546</t>
  </si>
  <si>
    <t>547</t>
  </si>
  <si>
    <t>548</t>
  </si>
  <si>
    <t>552</t>
  </si>
  <si>
    <t>553</t>
  </si>
  <si>
    <t>554</t>
  </si>
  <si>
    <t>555</t>
  </si>
  <si>
    <t>557</t>
  </si>
  <si>
    <t>560</t>
  </si>
  <si>
    <t>561</t>
  </si>
  <si>
    <t>562</t>
  </si>
  <si>
    <t>563</t>
  </si>
  <si>
    <t>564</t>
  </si>
  <si>
    <t>566</t>
  </si>
  <si>
    <t>567</t>
  </si>
  <si>
    <t>569</t>
  </si>
  <si>
    <t>570</t>
  </si>
  <si>
    <t>4200</t>
  </si>
  <si>
    <t>130-Cty TNHH Nabati Viet Nam</t>
  </si>
  <si>
    <t>B.xop NABATIRICHEESE hg20x7.5g</t>
  </si>
  <si>
    <t>B.xop NA.RICH p.mai hg 20x16g</t>
  </si>
  <si>
    <t>B.xop NA.RICHEESE p.mai 50g</t>
  </si>
  <si>
    <t>B.xop NA.RICHOCO soco hg20x16g</t>
  </si>
  <si>
    <t>B.xop NA.RICHOCO soco 50g</t>
  </si>
  <si>
    <t>B.RICH.AHH TRIPp.mai hg10x15g</t>
  </si>
  <si>
    <t>Tổng Coop Central</t>
  </si>
  <si>
    <t>Tổng cộng
 (hộp)</t>
  </si>
  <si>
    <t>Tổng cộng 
(thùng)</t>
  </si>
  <si>
    <t>Giá (-vat)</t>
  </si>
  <si>
    <t>Giá (+vat)</t>
  </si>
  <si>
    <t>Thành tiền</t>
  </si>
  <si>
    <t>Tổng Coop North</t>
  </si>
  <si>
    <t>B.snack p.mai Bite Na.Rich 40g</t>
  </si>
  <si>
    <t>B.snack bap Bite R.Corn NR 40g</t>
  </si>
  <si>
    <t>B.snack soco Bite Na.Richo 40g</t>
  </si>
  <si>
    <t>B.cracker p.maiNa.Riche.hg240g</t>
  </si>
  <si>
    <t>B.cracker soco Na.Richo.hg240g</t>
  </si>
  <si>
    <t>B.xopNa.kems.chua phucbontu50g</t>
  </si>
  <si>
    <t>B.xop NABATI RICHEESE Black50g</t>
  </si>
  <si>
    <t>BxopNa.kems.chuaphucb.tu20x16g</t>
  </si>
  <si>
    <t>SỐ LIỆU SODA THÁNG 06.2022</t>
  </si>
  <si>
    <t>Thang Loi-Truong Chinh</t>
  </si>
  <si>
    <t>Ngay</t>
  </si>
  <si>
    <t>SỐ LIỆU TRANSFER THÁNG 10.2022</t>
  </si>
  <si>
    <t>Co.op Cen</t>
  </si>
  <si>
    <t>Co.op North</t>
  </si>
  <si>
    <t>Total Co.op</t>
  </si>
  <si>
    <t>Co.op 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</si>
</sst>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20"/>
      <color rgb="FFFF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</font>
    <font>
      <sz val="11"/>
      <color rgb="FFFF0000"/>
      <name val="Calibri"/>
      <family val="2"/>
      <scheme val="minor"/>
    </font>
    <font>
      <sz val="10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2" fillId="0" borderId="0"/>
    <xf numFmtId="0" fontId="4" fillId="0" borderId="0"/>
    <xf numFmtId="43" fontId="1" fillId="0" borderId="0" applyFont="0" applyFill="0" applyBorder="0" applyAlignment="0" applyProtection="0"/>
    <xf numFmtId="0" fontId="2" fillId="0" borderId="0"/>
  </cellStyleXfs>
  <cellXfs count="44">
    <xf numFmtId="0" fontId="0" fillId="0" borderId="0" xfId="0"/>
    <xf numFmtId="0" fontId="0" fillId="2" borderId="1" xfId="0" applyFill="1" applyBorder="1" applyAlignment="1">
      <alignment vertical="center"/>
    </xf>
    <xf numFmtId="41" fontId="5" fillId="3" borderId="1" xfId="1" applyFont="1" applyFill="1" applyBorder="1" applyAlignment="1">
      <alignment horizontal="center"/>
    </xf>
    <xf numFmtId="0" fontId="5" fillId="3" borderId="1" xfId="3" applyFont="1" applyFill="1" applyBorder="1" applyAlignment="1">
      <alignment horizontal="center"/>
    </xf>
    <xf numFmtId="0" fontId="6" fillId="4" borderId="2" xfId="0" applyFont="1" applyFill="1" applyBorder="1" applyAlignment="1">
      <alignment horizontal="right" vertical="center" wrapText="1"/>
    </xf>
    <xf numFmtId="0" fontId="6" fillId="4" borderId="2" xfId="0" applyFont="1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right" vertical="center"/>
    </xf>
    <xf numFmtId="164" fontId="0" fillId="6" borderId="1" xfId="0" applyNumberFormat="1" applyFill="1" applyBorder="1" applyAlignment="1">
      <alignment vertical="center"/>
    </xf>
    <xf numFmtId="164" fontId="0" fillId="6" borderId="1" xfId="4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right"/>
    </xf>
    <xf numFmtId="164" fontId="6" fillId="6" borderId="1" xfId="0" applyNumberFormat="1" applyFont="1" applyFill="1" applyBorder="1" applyAlignment="1">
      <alignment vertical="center"/>
    </xf>
    <xf numFmtId="164" fontId="6" fillId="6" borderId="1" xfId="4" applyNumberFormat="1" applyFont="1" applyFill="1" applyBorder="1" applyAlignment="1">
      <alignment horizontal="center" vertical="center"/>
    </xf>
    <xf numFmtId="164" fontId="0" fillId="6" borderId="1" xfId="0" applyNumberFormat="1" applyFont="1" applyFill="1" applyBorder="1" applyAlignment="1">
      <alignment vertical="center"/>
    </xf>
    <xf numFmtId="164" fontId="1" fillId="6" borderId="1" xfId="4" applyNumberFormat="1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right" vertical="center"/>
    </xf>
    <xf numFmtId="164" fontId="6" fillId="5" borderId="1" xfId="4" applyNumberFormat="1" applyFont="1" applyFill="1" applyBorder="1" applyAlignment="1">
      <alignment horizontal="center" vertical="center"/>
    </xf>
    <xf numFmtId="0" fontId="7" fillId="0" borderId="1" xfId="3" applyFont="1" applyBorder="1" applyAlignment="1">
      <alignment horizontal="center"/>
    </xf>
    <xf numFmtId="0" fontId="7" fillId="0" borderId="1" xfId="3" applyFont="1" applyBorder="1"/>
    <xf numFmtId="0" fontId="7" fillId="0" borderId="1" xfId="3" applyFont="1" applyBorder="1" applyAlignment="1">
      <alignment horizontal="right"/>
    </xf>
    <xf numFmtId="41" fontId="7" fillId="0" borderId="1" xfId="1" applyFont="1" applyFill="1" applyBorder="1" applyAlignment="1"/>
    <xf numFmtId="43" fontId="6" fillId="6" borderId="1" xfId="0" applyNumberFormat="1" applyFont="1" applyFill="1" applyBorder="1" applyAlignment="1">
      <alignment vertical="center"/>
    </xf>
    <xf numFmtId="164" fontId="0" fillId="7" borderId="0" xfId="4" applyNumberFormat="1" applyFont="1" applyFill="1"/>
    <xf numFmtId="41" fontId="9" fillId="0" borderId="0" xfId="1" applyFont="1" applyBorder="1" applyAlignment="1"/>
    <xf numFmtId="0" fontId="0" fillId="0" borderId="0" xfId="0" applyBorder="1"/>
    <xf numFmtId="164" fontId="0" fillId="6" borderId="1" xfId="4" applyNumberFormat="1" applyFont="1" applyFill="1" applyBorder="1" applyAlignment="1">
      <alignment horizontal="center" vertical="center"/>
    </xf>
    <xf numFmtId="164" fontId="6" fillId="6" borderId="1" xfId="4" applyNumberFormat="1" applyFont="1" applyFill="1" applyBorder="1" applyAlignment="1">
      <alignment vertical="center"/>
    </xf>
    <xf numFmtId="164" fontId="6" fillId="6" borderId="1" xfId="4" applyNumberFormat="1" applyFont="1" applyFill="1" applyBorder="1" applyAlignment="1">
      <alignment horizontal="center" vertical="center"/>
    </xf>
    <xf numFmtId="164" fontId="8" fillId="6" borderId="1" xfId="4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5" fillId="3" borderId="1" xfId="5" applyFont="1" applyFill="1" applyBorder="1" applyAlignment="1">
      <alignment horizontal="center"/>
    </xf>
    <xf numFmtId="0" fontId="5" fillId="0" borderId="1" xfId="5" applyFont="1" applyBorder="1" applyAlignment="1">
      <alignment horizontal="right"/>
    </xf>
    <xf numFmtId="0" fontId="5" fillId="0" borderId="1" xfId="5" applyFont="1" applyBorder="1"/>
    <xf numFmtId="14" fontId="5" fillId="0" borderId="1" xfId="5" applyNumberFormat="1" applyFont="1" applyBorder="1"/>
    <xf numFmtId="0" fontId="2" fillId="0" borderId="1" xfId="5" applyBorder="1"/>
    <xf numFmtId="41" fontId="7" fillId="0" borderId="1" xfId="1" applyFont="1" applyFill="1" applyBorder="1" applyAlignment="1">
      <alignment horizontal="right"/>
    </xf>
    <xf numFmtId="41" fontId="9" fillId="0" borderId="1" xfId="1" applyFont="1" applyBorder="1" applyAlignment="1"/>
    <xf numFmtId="0" fontId="3" fillId="0" borderId="0" xfId="2" applyFont="1" applyAlignment="1">
      <alignment horizontal="center"/>
    </xf>
    <xf numFmtId="0" fontId="3" fillId="0" borderId="0" xfId="2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164" fontId="0" fillId="5" borderId="1" xfId="0" applyNumberFormat="1" applyFont="1" applyFill="1" applyBorder="1" applyAlignment="1">
      <alignment horizontal="right" vertical="center"/>
    </xf>
    <xf numFmtId="0" fontId="6" fillId="7" borderId="0" xfId="0" applyFont="1" applyFill="1"/>
    <xf numFmtId="164" fontId="6" fillId="7" borderId="0" xfId="4" applyNumberFormat="1" applyFont="1" applyFill="1"/>
    <xf numFmtId="164" fontId="6" fillId="7" borderId="0" xfId="0" applyNumberFormat="1" applyFont="1" applyFill="1"/>
  </cellXfs>
  <cellStyles count="6">
    <cellStyle name="Comma" xfId="4" builtinId="3"/>
    <cellStyle name="Comma [0]" xfId="1" builtinId="6"/>
    <cellStyle name="Normal" xfId="0" builtinId="0"/>
    <cellStyle name="Normal_Sheet3" xfId="2"/>
    <cellStyle name="Normal_SODA 2" xfId="5"/>
    <cellStyle name="Normal_TF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6"/>
  <sheetViews>
    <sheetView zoomScale="70" zoomScaleNormal="70" workbookViewId="0">
      <selection activeCell="N25" sqref="N25"/>
    </sheetView>
  </sheetViews>
  <sheetFormatPr defaultRowHeight="15" x14ac:dyDescent="0.25"/>
  <cols>
    <col min="3" max="3" width="27" customWidth="1"/>
    <col min="5" max="5" width="43.140625" customWidth="1"/>
  </cols>
  <sheetData>
    <row r="1" spans="1:124" ht="26.25" x14ac:dyDescent="0.4">
      <c r="A1" s="37" t="s">
        <v>262</v>
      </c>
      <c r="B1" s="37"/>
      <c r="C1" s="37"/>
      <c r="D1" s="37"/>
      <c r="E1" s="37"/>
      <c r="F1" s="29"/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  <c r="BF1" s="1" t="s">
        <v>51</v>
      </c>
      <c r="BG1" s="1" t="s">
        <v>52</v>
      </c>
      <c r="BH1" s="1" t="s">
        <v>53</v>
      </c>
      <c r="BI1" s="1" t="s">
        <v>54</v>
      </c>
      <c r="BJ1" s="1" t="s">
        <v>55</v>
      </c>
      <c r="BK1" s="1" t="s">
        <v>56</v>
      </c>
      <c r="BL1" s="1" t="s">
        <v>57</v>
      </c>
      <c r="BM1" s="1" t="s">
        <v>58</v>
      </c>
      <c r="BN1" s="1" t="s">
        <v>59</v>
      </c>
      <c r="BO1" s="1" t="s">
        <v>60</v>
      </c>
      <c r="BP1" s="1" t="s">
        <v>61</v>
      </c>
      <c r="BQ1" s="1" t="s">
        <v>62</v>
      </c>
      <c r="BR1" s="1" t="s">
        <v>63</v>
      </c>
      <c r="BS1" s="1" t="s">
        <v>64</v>
      </c>
      <c r="BT1" s="1" t="s">
        <v>65</v>
      </c>
      <c r="BU1" s="1" t="s">
        <v>66</v>
      </c>
      <c r="BV1" s="1" t="s">
        <v>67</v>
      </c>
      <c r="BW1" s="1" t="s">
        <v>68</v>
      </c>
      <c r="BX1" s="1" t="s">
        <v>69</v>
      </c>
      <c r="BY1" s="1" t="s">
        <v>70</v>
      </c>
      <c r="BZ1" s="1" t="s">
        <v>71</v>
      </c>
      <c r="CA1" s="1" t="s">
        <v>72</v>
      </c>
      <c r="CB1" s="1" t="s">
        <v>73</v>
      </c>
      <c r="CC1" s="1" t="s">
        <v>74</v>
      </c>
      <c r="CD1" s="1" t="s">
        <v>75</v>
      </c>
      <c r="CE1" s="1" t="s">
        <v>76</v>
      </c>
      <c r="CF1" s="1" t="s">
        <v>77</v>
      </c>
      <c r="CG1" s="1" t="s">
        <v>78</v>
      </c>
      <c r="CH1" s="1" t="s">
        <v>79</v>
      </c>
      <c r="CI1" s="1" t="s">
        <v>80</v>
      </c>
      <c r="CJ1" s="1" t="s">
        <v>81</v>
      </c>
      <c r="CK1" s="1" t="s">
        <v>82</v>
      </c>
      <c r="CL1" s="1" t="s">
        <v>83</v>
      </c>
      <c r="CM1" s="1" t="s">
        <v>84</v>
      </c>
      <c r="CN1" s="1" t="s">
        <v>85</v>
      </c>
      <c r="CO1" s="1" t="s">
        <v>86</v>
      </c>
      <c r="CP1" s="1" t="s">
        <v>87</v>
      </c>
      <c r="CQ1" s="1" t="s">
        <v>88</v>
      </c>
      <c r="CR1" s="1" t="s">
        <v>89</v>
      </c>
      <c r="CS1" s="1" t="s">
        <v>90</v>
      </c>
      <c r="CT1" s="1" t="s">
        <v>91</v>
      </c>
      <c r="CU1" s="1" t="s">
        <v>92</v>
      </c>
      <c r="CV1" s="1" t="s">
        <v>93</v>
      </c>
      <c r="CW1" s="1" t="s">
        <v>94</v>
      </c>
      <c r="CX1" s="1" t="s">
        <v>95</v>
      </c>
      <c r="CY1" s="1" t="s">
        <v>96</v>
      </c>
      <c r="CZ1" s="1" t="s">
        <v>97</v>
      </c>
      <c r="DA1" s="1" t="s">
        <v>98</v>
      </c>
      <c r="DB1" s="1" t="s">
        <v>99</v>
      </c>
      <c r="DC1" s="1" t="s">
        <v>100</v>
      </c>
      <c r="DD1" s="1" t="s">
        <v>101</v>
      </c>
      <c r="DE1" s="1" t="s">
        <v>102</v>
      </c>
      <c r="DF1" s="1" t="s">
        <v>103</v>
      </c>
      <c r="DG1" s="1" t="s">
        <v>104</v>
      </c>
      <c r="DH1" s="1" t="s">
        <v>105</v>
      </c>
      <c r="DI1" s="1" t="s">
        <v>106</v>
      </c>
      <c r="DJ1" s="1" t="s">
        <v>107</v>
      </c>
      <c r="DK1" s="1" t="s">
        <v>108</v>
      </c>
      <c r="DL1" s="1" t="s">
        <v>109</v>
      </c>
      <c r="DM1" s="1" t="s">
        <v>110</v>
      </c>
      <c r="DN1" s="1" t="s">
        <v>111</v>
      </c>
      <c r="DO1" s="1" t="s">
        <v>112</v>
      </c>
      <c r="DP1" s="1" t="s">
        <v>113</v>
      </c>
      <c r="DQ1" s="1" t="s">
        <v>114</v>
      </c>
      <c r="DR1" s="1" t="s">
        <v>115</v>
      </c>
      <c r="DS1" s="1" t="s">
        <v>263</v>
      </c>
      <c r="DT1" s="1" t="s">
        <v>116</v>
      </c>
    </row>
    <row r="2" spans="1:124" x14ac:dyDescent="0.25">
      <c r="A2" s="30" t="s">
        <v>117</v>
      </c>
      <c r="B2" s="30" t="s">
        <v>118</v>
      </c>
      <c r="C2" s="30" t="s">
        <v>119</v>
      </c>
      <c r="D2" s="30" t="s">
        <v>120</v>
      </c>
      <c r="E2" s="30" t="s">
        <v>121</v>
      </c>
      <c r="F2" s="30" t="s">
        <v>264</v>
      </c>
      <c r="G2" s="30" t="s">
        <v>122</v>
      </c>
      <c r="H2" s="30" t="s">
        <v>123</v>
      </c>
      <c r="I2" s="30" t="s">
        <v>124</v>
      </c>
      <c r="J2" s="30" t="s">
        <v>125</v>
      </c>
      <c r="K2" s="30" t="s">
        <v>126</v>
      </c>
      <c r="L2" s="30" t="s">
        <v>127</v>
      </c>
      <c r="M2" s="30" t="s">
        <v>128</v>
      </c>
      <c r="N2" s="30" t="s">
        <v>129</v>
      </c>
      <c r="O2" s="30" t="s">
        <v>130</v>
      </c>
      <c r="P2" s="30" t="s">
        <v>131</v>
      </c>
      <c r="Q2" s="30" t="s">
        <v>132</v>
      </c>
      <c r="R2" s="30" t="s">
        <v>133</v>
      </c>
      <c r="S2" s="30" t="s">
        <v>134</v>
      </c>
      <c r="T2" s="30" t="s">
        <v>135</v>
      </c>
      <c r="U2" s="30" t="s">
        <v>136</v>
      </c>
      <c r="V2" s="30" t="s">
        <v>137</v>
      </c>
      <c r="W2" s="30" t="s">
        <v>138</v>
      </c>
      <c r="X2" s="30" t="s">
        <v>139</v>
      </c>
      <c r="Y2" s="30" t="s">
        <v>140</v>
      </c>
      <c r="Z2" s="30" t="s">
        <v>141</v>
      </c>
      <c r="AA2" s="30" t="s">
        <v>142</v>
      </c>
      <c r="AB2" s="30" t="s">
        <v>143</v>
      </c>
      <c r="AC2" s="30" t="s">
        <v>144</v>
      </c>
      <c r="AD2" s="30" t="s">
        <v>145</v>
      </c>
      <c r="AE2" s="30" t="s">
        <v>146</v>
      </c>
      <c r="AF2" s="30" t="s">
        <v>147</v>
      </c>
      <c r="AG2" s="30" t="s">
        <v>148</v>
      </c>
      <c r="AH2" s="30" t="s">
        <v>149</v>
      </c>
      <c r="AI2" s="30" t="s">
        <v>150</v>
      </c>
      <c r="AJ2" s="30" t="s">
        <v>151</v>
      </c>
      <c r="AK2" s="30" t="s">
        <v>152</v>
      </c>
      <c r="AL2" s="30" t="s">
        <v>153</v>
      </c>
      <c r="AM2" s="30" t="s">
        <v>154</v>
      </c>
      <c r="AN2" s="30" t="s">
        <v>155</v>
      </c>
      <c r="AO2" s="30" t="s">
        <v>156</v>
      </c>
      <c r="AP2" s="30" t="s">
        <v>157</v>
      </c>
      <c r="AQ2" s="30" t="s">
        <v>158</v>
      </c>
      <c r="AR2" s="30" t="s">
        <v>159</v>
      </c>
      <c r="AS2" s="30" t="s">
        <v>160</v>
      </c>
      <c r="AT2" s="30" t="s">
        <v>161</v>
      </c>
      <c r="AU2" s="30" t="s">
        <v>162</v>
      </c>
      <c r="AV2" s="30" t="s">
        <v>163</v>
      </c>
      <c r="AW2" s="30" t="s">
        <v>164</v>
      </c>
      <c r="AX2" s="30" t="s">
        <v>165</v>
      </c>
      <c r="AY2" s="30" t="s">
        <v>166</v>
      </c>
      <c r="AZ2" s="30" t="s">
        <v>167</v>
      </c>
      <c r="BA2" s="30" t="s">
        <v>168</v>
      </c>
      <c r="BB2" s="30" t="s">
        <v>169</v>
      </c>
      <c r="BC2" s="30" t="s">
        <v>170</v>
      </c>
      <c r="BD2" s="30" t="s">
        <v>171</v>
      </c>
      <c r="BE2" s="30" t="s">
        <v>172</v>
      </c>
      <c r="BF2" s="30" t="s">
        <v>173</v>
      </c>
      <c r="BG2" s="30" t="s">
        <v>174</v>
      </c>
      <c r="BH2" s="30" t="s">
        <v>175</v>
      </c>
      <c r="BI2" s="30" t="s">
        <v>176</v>
      </c>
      <c r="BJ2" s="30" t="s">
        <v>177</v>
      </c>
      <c r="BK2" s="30" t="s">
        <v>178</v>
      </c>
      <c r="BL2" s="30" t="s">
        <v>179</v>
      </c>
      <c r="BM2" s="30" t="s">
        <v>180</v>
      </c>
      <c r="BN2" s="30" t="s">
        <v>181</v>
      </c>
      <c r="BO2" s="30" t="s">
        <v>182</v>
      </c>
      <c r="BP2" s="30" t="s">
        <v>183</v>
      </c>
      <c r="BQ2" s="30" t="s">
        <v>184</v>
      </c>
      <c r="BR2" s="30" t="s">
        <v>185</v>
      </c>
      <c r="BS2" s="30" t="s">
        <v>186</v>
      </c>
      <c r="BT2" s="30" t="s">
        <v>187</v>
      </c>
      <c r="BU2" s="30" t="s">
        <v>188</v>
      </c>
      <c r="BV2" s="30" t="s">
        <v>189</v>
      </c>
      <c r="BW2" s="30" t="s">
        <v>190</v>
      </c>
      <c r="BX2" s="30" t="s">
        <v>191</v>
      </c>
      <c r="BY2" s="30" t="s">
        <v>192</v>
      </c>
      <c r="BZ2" s="30" t="s">
        <v>193</v>
      </c>
      <c r="CA2" s="30" t="s">
        <v>194</v>
      </c>
      <c r="CB2" s="30" t="s">
        <v>195</v>
      </c>
      <c r="CC2" s="30" t="s">
        <v>196</v>
      </c>
      <c r="CD2" s="30" t="s">
        <v>197</v>
      </c>
      <c r="CE2" s="30" t="s">
        <v>198</v>
      </c>
      <c r="CF2" s="30" t="s">
        <v>199</v>
      </c>
      <c r="CG2" s="30" t="s">
        <v>200</v>
      </c>
      <c r="CH2" s="30" t="s">
        <v>201</v>
      </c>
      <c r="CI2" s="30" t="s">
        <v>202</v>
      </c>
      <c r="CJ2" s="30" t="s">
        <v>203</v>
      </c>
      <c r="CK2" s="30" t="s">
        <v>204</v>
      </c>
      <c r="CL2" s="30" t="s">
        <v>205</v>
      </c>
      <c r="CM2" s="30" t="s">
        <v>206</v>
      </c>
      <c r="CN2" s="30" t="s">
        <v>207</v>
      </c>
      <c r="CO2" s="30" t="s">
        <v>208</v>
      </c>
      <c r="CP2" s="30" t="s">
        <v>209</v>
      </c>
      <c r="CQ2" s="30" t="s">
        <v>210</v>
      </c>
      <c r="CR2" s="30" t="s">
        <v>211</v>
      </c>
      <c r="CS2" s="30" t="s">
        <v>212</v>
      </c>
      <c r="CT2" s="30" t="s">
        <v>213</v>
      </c>
      <c r="CU2" s="30" t="s">
        <v>214</v>
      </c>
      <c r="CV2" s="30" t="s">
        <v>215</v>
      </c>
      <c r="CW2" s="30" t="s">
        <v>216</v>
      </c>
      <c r="CX2" s="30" t="s">
        <v>217</v>
      </c>
      <c r="CY2" s="30" t="s">
        <v>218</v>
      </c>
      <c r="CZ2" s="30" t="s">
        <v>219</v>
      </c>
      <c r="DA2" s="30" t="s">
        <v>220</v>
      </c>
      <c r="DB2" s="30" t="s">
        <v>221</v>
      </c>
      <c r="DC2" s="30" t="s">
        <v>222</v>
      </c>
      <c r="DD2" s="30" t="s">
        <v>223</v>
      </c>
      <c r="DE2" s="30" t="s">
        <v>224</v>
      </c>
      <c r="DF2" s="30" t="s">
        <v>225</v>
      </c>
      <c r="DG2" s="30" t="s">
        <v>226</v>
      </c>
      <c r="DH2" s="30" t="s">
        <v>227</v>
      </c>
      <c r="DI2" s="30" t="s">
        <v>228</v>
      </c>
      <c r="DJ2" s="30" t="s">
        <v>229</v>
      </c>
      <c r="DK2" s="30" t="s">
        <v>230</v>
      </c>
      <c r="DL2" s="30" t="s">
        <v>231</v>
      </c>
      <c r="DM2" s="30" t="s">
        <v>232</v>
      </c>
      <c r="DN2" s="30" t="s">
        <v>233</v>
      </c>
      <c r="DO2" s="30" t="s">
        <v>234</v>
      </c>
      <c r="DP2" s="30" t="s">
        <v>235</v>
      </c>
      <c r="DQ2" s="30" t="s">
        <v>236</v>
      </c>
      <c r="DR2" s="30" t="s">
        <v>237</v>
      </c>
      <c r="DS2" s="30" t="s">
        <v>238</v>
      </c>
      <c r="DT2" s="30" t="s">
        <v>239</v>
      </c>
    </row>
    <row r="3" spans="1:124" x14ac:dyDescent="0.25">
      <c r="A3" s="31">
        <v>2</v>
      </c>
      <c r="B3" s="31">
        <v>19219</v>
      </c>
      <c r="C3" s="32" t="s">
        <v>240</v>
      </c>
      <c r="D3" s="31">
        <v>3284683</v>
      </c>
      <c r="E3" s="32" t="s">
        <v>241</v>
      </c>
      <c r="F3" s="33">
        <v>44746</v>
      </c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1"/>
    </row>
    <row r="4" spans="1:124" x14ac:dyDescent="0.25">
      <c r="A4" s="31">
        <v>2</v>
      </c>
      <c r="B4" s="31">
        <v>19219</v>
      </c>
      <c r="C4" s="32" t="s">
        <v>240</v>
      </c>
      <c r="D4" s="31">
        <v>3352387</v>
      </c>
      <c r="E4" s="32" t="s">
        <v>242</v>
      </c>
      <c r="F4" s="33">
        <v>44746</v>
      </c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1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1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</row>
    <row r="5" spans="1:124" x14ac:dyDescent="0.25">
      <c r="A5" s="31">
        <v>2</v>
      </c>
      <c r="B5" s="31">
        <v>19219</v>
      </c>
      <c r="C5" s="32" t="s">
        <v>240</v>
      </c>
      <c r="D5" s="31">
        <v>3373113</v>
      </c>
      <c r="E5" s="32" t="s">
        <v>243</v>
      </c>
      <c r="F5" s="33">
        <v>44746</v>
      </c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1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</row>
    <row r="6" spans="1:124" x14ac:dyDescent="0.25">
      <c r="A6" s="31">
        <v>2</v>
      </c>
      <c r="B6" s="31">
        <v>19219</v>
      </c>
      <c r="C6" s="32" t="s">
        <v>240</v>
      </c>
      <c r="D6" s="31">
        <v>3384346</v>
      </c>
      <c r="E6" s="32" t="s">
        <v>244</v>
      </c>
      <c r="F6" s="33">
        <v>44746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1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</row>
    <row r="7" spans="1:124" x14ac:dyDescent="0.25">
      <c r="A7" s="31">
        <v>2</v>
      </c>
      <c r="B7" s="31">
        <v>19219</v>
      </c>
      <c r="C7" s="32" t="s">
        <v>240</v>
      </c>
      <c r="D7" s="31">
        <v>3384347</v>
      </c>
      <c r="E7" s="32" t="s">
        <v>245</v>
      </c>
      <c r="F7" s="33">
        <v>44746</v>
      </c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1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1"/>
    </row>
    <row r="8" spans="1:124" x14ac:dyDescent="0.25">
      <c r="A8" s="31">
        <v>2</v>
      </c>
      <c r="B8" s="31">
        <v>19219</v>
      </c>
      <c r="C8" s="32" t="s">
        <v>240</v>
      </c>
      <c r="D8" s="31">
        <v>3408152</v>
      </c>
      <c r="E8" s="32" t="s">
        <v>246</v>
      </c>
      <c r="F8" s="33">
        <v>44746</v>
      </c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1"/>
      <c r="BN8" s="34"/>
      <c r="BO8" s="31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</row>
    <row r="9" spans="1:124" x14ac:dyDescent="0.25">
      <c r="A9" s="31">
        <v>2</v>
      </c>
      <c r="B9" s="31">
        <v>19219</v>
      </c>
      <c r="C9" s="32" t="s">
        <v>240</v>
      </c>
      <c r="D9" s="31">
        <v>3529243</v>
      </c>
      <c r="E9" s="32" t="s">
        <v>254</v>
      </c>
      <c r="F9" s="33">
        <v>44746</v>
      </c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1"/>
      <c r="AO9" s="34"/>
      <c r="AP9" s="34"/>
      <c r="AQ9" s="34"/>
      <c r="AR9" s="31"/>
      <c r="AS9" s="31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1"/>
      <c r="BK9" s="34"/>
      <c r="BL9" s="34"/>
      <c r="BM9" s="34"/>
      <c r="BN9" s="31"/>
      <c r="BO9" s="31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1"/>
      <c r="DM9" s="34"/>
      <c r="DN9" s="34"/>
      <c r="DO9" s="34"/>
      <c r="DP9" s="34"/>
      <c r="DQ9" s="34"/>
      <c r="DR9" s="34"/>
      <c r="DS9" s="34"/>
      <c r="DT9" s="34"/>
    </row>
    <row r="10" spans="1:124" x14ac:dyDescent="0.25">
      <c r="A10" s="31">
        <v>2</v>
      </c>
      <c r="B10" s="31">
        <v>19219</v>
      </c>
      <c r="C10" s="32" t="s">
        <v>240</v>
      </c>
      <c r="D10" s="31">
        <v>3529244</v>
      </c>
      <c r="E10" s="32" t="s">
        <v>255</v>
      </c>
      <c r="F10" s="33">
        <v>44746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1"/>
      <c r="AO10" s="34"/>
      <c r="AP10" s="34"/>
      <c r="AQ10" s="34"/>
      <c r="AR10" s="31"/>
      <c r="AS10" s="31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1"/>
      <c r="BO10" s="31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1"/>
      <c r="DM10" s="34"/>
      <c r="DN10" s="34"/>
      <c r="DO10" s="34"/>
      <c r="DP10" s="34"/>
      <c r="DQ10" s="34"/>
      <c r="DR10" s="34"/>
      <c r="DS10" s="34"/>
      <c r="DT10" s="34"/>
    </row>
    <row r="11" spans="1:124" x14ac:dyDescent="0.25">
      <c r="A11" s="31">
        <v>2</v>
      </c>
      <c r="B11" s="31">
        <v>19219</v>
      </c>
      <c r="C11" s="32" t="s">
        <v>240</v>
      </c>
      <c r="D11" s="31">
        <v>3529245</v>
      </c>
      <c r="E11" s="32" t="s">
        <v>256</v>
      </c>
      <c r="F11" s="33">
        <v>44746</v>
      </c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1"/>
      <c r="AO11" s="34"/>
      <c r="AP11" s="34"/>
      <c r="AQ11" s="34"/>
      <c r="AR11" s="31"/>
      <c r="AS11" s="31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1"/>
      <c r="BK11" s="34"/>
      <c r="BL11" s="34"/>
      <c r="BM11" s="34"/>
      <c r="BN11" s="31"/>
      <c r="BO11" s="31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1"/>
      <c r="DM11" s="34"/>
      <c r="DN11" s="34"/>
      <c r="DO11" s="34"/>
      <c r="DP11" s="34"/>
      <c r="DQ11" s="34"/>
      <c r="DR11" s="34"/>
      <c r="DS11" s="34"/>
      <c r="DT11" s="34"/>
    </row>
    <row r="12" spans="1:124" x14ac:dyDescent="0.25">
      <c r="A12" s="31">
        <v>2</v>
      </c>
      <c r="B12" s="31">
        <v>19219</v>
      </c>
      <c r="C12" s="32" t="s">
        <v>240</v>
      </c>
      <c r="D12" s="31">
        <v>3529246</v>
      </c>
      <c r="E12" s="32" t="s">
        <v>257</v>
      </c>
      <c r="F12" s="33">
        <v>44746</v>
      </c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1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</row>
    <row r="13" spans="1:124" x14ac:dyDescent="0.25">
      <c r="A13" s="31">
        <v>2</v>
      </c>
      <c r="B13" s="31">
        <v>19219</v>
      </c>
      <c r="C13" s="32" t="s">
        <v>240</v>
      </c>
      <c r="D13" s="31">
        <v>3529247</v>
      </c>
      <c r="E13" s="32" t="s">
        <v>258</v>
      </c>
      <c r="F13" s="33">
        <v>44746</v>
      </c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1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</row>
    <row r="14" spans="1:124" x14ac:dyDescent="0.25">
      <c r="A14" s="31">
        <v>2</v>
      </c>
      <c r="B14" s="31">
        <v>19219</v>
      </c>
      <c r="C14" s="32" t="s">
        <v>240</v>
      </c>
      <c r="D14" s="31">
        <v>3529248</v>
      </c>
      <c r="E14" s="32" t="s">
        <v>259</v>
      </c>
      <c r="F14" s="33">
        <v>44746</v>
      </c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1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1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</row>
    <row r="15" spans="1:124" x14ac:dyDescent="0.25">
      <c r="A15" s="31">
        <v>2</v>
      </c>
      <c r="B15" s="31">
        <v>19219</v>
      </c>
      <c r="C15" s="32" t="s">
        <v>240</v>
      </c>
      <c r="D15" s="31">
        <v>3530491</v>
      </c>
      <c r="E15" s="32" t="s">
        <v>260</v>
      </c>
      <c r="F15" s="33">
        <v>44746</v>
      </c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1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</row>
    <row r="16" spans="1:124" x14ac:dyDescent="0.25">
      <c r="A16" s="31">
        <v>2</v>
      </c>
      <c r="B16" s="31">
        <v>19219</v>
      </c>
      <c r="C16" s="32" t="s">
        <v>240</v>
      </c>
      <c r="D16" s="31">
        <v>3538108</v>
      </c>
      <c r="E16" s="32" t="s">
        <v>261</v>
      </c>
      <c r="F16" s="33">
        <v>44746</v>
      </c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1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4"/>
  <sheetViews>
    <sheetView showGridLines="0" tabSelected="1" zoomScale="80" zoomScaleNormal="80" workbookViewId="0">
      <pane xSplit="5" ySplit="2" topLeftCell="Z3" activePane="bottomRight" state="frozen"/>
      <selection pane="topRight" activeCell="F1" sqref="F1"/>
      <selection pane="bottomLeft" activeCell="A3" sqref="A3"/>
      <selection pane="bottomRight" activeCell="AE22" sqref="AE22"/>
    </sheetView>
  </sheetViews>
  <sheetFormatPr defaultColWidth="10.28515625" defaultRowHeight="15" x14ac:dyDescent="0.25"/>
  <cols>
    <col min="1" max="1" width="8.140625" customWidth="1"/>
    <col min="2" max="2" width="8.42578125" customWidth="1"/>
    <col min="3" max="3" width="26.42578125" customWidth="1"/>
    <col min="5" max="5" width="36.5703125" bestFit="1" customWidth="1"/>
    <col min="16" max="17" width="10.28515625" style="10"/>
    <col min="18" max="19" width="10.28515625" style="9"/>
    <col min="20" max="20" width="12.85546875" style="9" customWidth="1"/>
    <col min="34" max="35" width="10.28515625" style="10"/>
    <col min="36" max="37" width="10.28515625" style="9"/>
    <col min="38" max="38" width="14.140625" style="9" customWidth="1"/>
  </cols>
  <sheetData>
    <row r="1" spans="1:38" ht="26.25" x14ac:dyDescent="0.4">
      <c r="A1" s="38" t="s">
        <v>265</v>
      </c>
      <c r="B1" s="38"/>
      <c r="C1" s="38"/>
      <c r="D1" s="38"/>
      <c r="E1" s="38"/>
      <c r="F1" s="1" t="s">
        <v>0</v>
      </c>
      <c r="G1" s="1" t="s">
        <v>10</v>
      </c>
      <c r="H1" s="1" t="s">
        <v>13</v>
      </c>
      <c r="I1" s="1" t="s">
        <v>18</v>
      </c>
      <c r="J1" s="1" t="s">
        <v>24</v>
      </c>
      <c r="K1" s="1" t="s">
        <v>40</v>
      </c>
      <c r="L1" s="1" t="s">
        <v>64</v>
      </c>
      <c r="M1" s="1" t="s">
        <v>70</v>
      </c>
      <c r="N1" s="1" t="s">
        <v>79</v>
      </c>
      <c r="O1" s="1" t="s">
        <v>101</v>
      </c>
      <c r="P1" s="39" t="s">
        <v>247</v>
      </c>
      <c r="Q1" s="39"/>
      <c r="R1" s="39"/>
      <c r="S1" s="39"/>
      <c r="T1" s="39"/>
      <c r="U1" s="1" t="s">
        <v>27</v>
      </c>
      <c r="V1" s="1" t="s">
        <v>39</v>
      </c>
      <c r="W1" s="1" t="s">
        <v>48</v>
      </c>
      <c r="X1" s="1" t="s">
        <v>49</v>
      </c>
      <c r="Y1" s="1" t="s">
        <v>51</v>
      </c>
      <c r="Z1" s="1" t="s">
        <v>65</v>
      </c>
      <c r="AA1" s="1" t="s">
        <v>82</v>
      </c>
      <c r="AB1" s="1" t="s">
        <v>93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114</v>
      </c>
      <c r="AH1" s="39" t="s">
        <v>253</v>
      </c>
      <c r="AI1" s="39"/>
      <c r="AJ1" s="39"/>
      <c r="AK1" s="39"/>
      <c r="AL1" s="39"/>
    </row>
    <row r="2" spans="1:38" ht="48.6" customHeight="1" x14ac:dyDescent="0.25">
      <c r="A2" s="3" t="s">
        <v>117</v>
      </c>
      <c r="B2" s="3" t="s">
        <v>118</v>
      </c>
      <c r="C2" s="3" t="s">
        <v>119</v>
      </c>
      <c r="D2" s="3" t="s">
        <v>120</v>
      </c>
      <c r="E2" s="2" t="s">
        <v>121</v>
      </c>
      <c r="F2" s="2" t="s">
        <v>122</v>
      </c>
      <c r="G2" s="2" t="s">
        <v>132</v>
      </c>
      <c r="H2" s="2" t="s">
        <v>135</v>
      </c>
      <c r="I2" s="2" t="s">
        <v>140</v>
      </c>
      <c r="J2" s="2" t="s">
        <v>146</v>
      </c>
      <c r="K2" s="2" t="s">
        <v>162</v>
      </c>
      <c r="L2" s="2" t="s">
        <v>186</v>
      </c>
      <c r="M2" s="2" t="s">
        <v>192</v>
      </c>
      <c r="N2" s="2" t="s">
        <v>201</v>
      </c>
      <c r="O2" s="2" t="s">
        <v>223</v>
      </c>
      <c r="P2" s="5" t="s">
        <v>248</v>
      </c>
      <c r="Q2" s="5" t="s">
        <v>249</v>
      </c>
      <c r="R2" s="5" t="s">
        <v>250</v>
      </c>
      <c r="S2" s="5" t="s">
        <v>251</v>
      </c>
      <c r="T2" s="5" t="s">
        <v>252</v>
      </c>
      <c r="U2" s="2" t="s">
        <v>149</v>
      </c>
      <c r="V2" s="2" t="s">
        <v>161</v>
      </c>
      <c r="W2" s="2" t="s">
        <v>170</v>
      </c>
      <c r="X2" s="2" t="s">
        <v>171</v>
      </c>
      <c r="Y2" s="2" t="s">
        <v>173</v>
      </c>
      <c r="Z2" s="2" t="s">
        <v>187</v>
      </c>
      <c r="AA2" s="2" t="s">
        <v>204</v>
      </c>
      <c r="AB2" s="2" t="s">
        <v>215</v>
      </c>
      <c r="AC2" s="2" t="s">
        <v>225</v>
      </c>
      <c r="AD2" s="2" t="s">
        <v>226</v>
      </c>
      <c r="AE2" s="2" t="s">
        <v>227</v>
      </c>
      <c r="AF2" s="2" t="s">
        <v>228</v>
      </c>
      <c r="AG2" s="2" t="s">
        <v>236</v>
      </c>
      <c r="AH2" s="4" t="s">
        <v>248</v>
      </c>
      <c r="AI2" s="4" t="s">
        <v>249</v>
      </c>
      <c r="AJ2" s="5" t="s">
        <v>250</v>
      </c>
      <c r="AK2" s="5" t="s">
        <v>251</v>
      </c>
      <c r="AL2" s="5" t="s">
        <v>252</v>
      </c>
    </row>
    <row r="3" spans="1:38" x14ac:dyDescent="0.25">
      <c r="A3" s="17">
        <v>2</v>
      </c>
      <c r="B3" s="17">
        <v>19219</v>
      </c>
      <c r="C3" s="18" t="s">
        <v>240</v>
      </c>
      <c r="D3" s="19">
        <v>3284683</v>
      </c>
      <c r="E3" s="20" t="s">
        <v>241</v>
      </c>
      <c r="F3" s="35">
        <v>108</v>
      </c>
      <c r="G3" s="35">
        <v>138</v>
      </c>
      <c r="H3" s="35">
        <v>90</v>
      </c>
      <c r="I3" s="35">
        <v>180</v>
      </c>
      <c r="J3" s="35">
        <v>210</v>
      </c>
      <c r="K3" s="35">
        <v>48</v>
      </c>
      <c r="L3" s="35"/>
      <c r="M3" s="35">
        <v>60</v>
      </c>
      <c r="N3" s="35"/>
      <c r="O3" s="35">
        <v>30</v>
      </c>
      <c r="P3" s="40">
        <f>SUM(F3:O3)</f>
        <v>864</v>
      </c>
      <c r="Q3" s="11">
        <f>P3/6</f>
        <v>144</v>
      </c>
      <c r="R3" s="26">
        <v>125.417</v>
      </c>
      <c r="S3" s="12">
        <f>R3*1.08</f>
        <v>135.45036000000002</v>
      </c>
      <c r="T3" s="12">
        <f>S3*Q3</f>
        <v>19504.851840000003</v>
      </c>
      <c r="U3" s="36"/>
      <c r="V3" s="35"/>
      <c r="W3" s="36"/>
      <c r="X3" s="35">
        <v>120</v>
      </c>
      <c r="Y3" s="35">
        <v>54</v>
      </c>
      <c r="Z3" s="35">
        <v>30</v>
      </c>
      <c r="AA3" s="36"/>
      <c r="AB3" s="35">
        <v>12</v>
      </c>
      <c r="AC3" s="35">
        <v>60</v>
      </c>
      <c r="AD3" s="36"/>
      <c r="AE3" s="35">
        <v>30</v>
      </c>
      <c r="AF3" s="35">
        <v>24</v>
      </c>
      <c r="AG3" s="36"/>
      <c r="AH3" s="15">
        <f>SUM(U3:AG3)</f>
        <v>330</v>
      </c>
      <c r="AI3" s="11">
        <f>AH3/6</f>
        <v>55</v>
      </c>
      <c r="AJ3" s="26">
        <v>125.417</v>
      </c>
      <c r="AK3" s="27">
        <f>AJ3*1.08</f>
        <v>135.45036000000002</v>
      </c>
      <c r="AL3" s="12">
        <f>AK3*AI3</f>
        <v>7449.7698000000009</v>
      </c>
    </row>
    <row r="4" spans="1:38" x14ac:dyDescent="0.25">
      <c r="A4" s="17">
        <v>2</v>
      </c>
      <c r="B4" s="17">
        <v>19219</v>
      </c>
      <c r="C4" s="18" t="s">
        <v>240</v>
      </c>
      <c r="D4" s="19">
        <v>3352387</v>
      </c>
      <c r="E4" s="20" t="s">
        <v>242</v>
      </c>
      <c r="F4" s="35">
        <v>180</v>
      </c>
      <c r="G4" s="35">
        <v>132</v>
      </c>
      <c r="H4" s="35">
        <v>120</v>
      </c>
      <c r="I4" s="35">
        <v>150</v>
      </c>
      <c r="J4" s="35">
        <v>150</v>
      </c>
      <c r="K4" s="35">
        <v>90</v>
      </c>
      <c r="L4" s="35"/>
      <c r="M4" s="35">
        <v>60</v>
      </c>
      <c r="N4" s="35"/>
      <c r="O4" s="35">
        <v>30</v>
      </c>
      <c r="P4" s="40">
        <f t="shared" ref="P4:P15" si="0">SUM(F4:O4)</f>
        <v>912</v>
      </c>
      <c r="Q4" s="11">
        <f>P4/6</f>
        <v>152</v>
      </c>
      <c r="R4" s="26">
        <v>179.208</v>
      </c>
      <c r="S4" s="12">
        <f t="shared" ref="S4:S16" si="1">R4*1.08</f>
        <v>193.54464000000002</v>
      </c>
      <c r="T4" s="27">
        <f t="shared" ref="T4:T16" si="2">S4*Q4</f>
        <v>29418.785280000004</v>
      </c>
      <c r="U4" s="36"/>
      <c r="V4" s="35">
        <v>120</v>
      </c>
      <c r="W4" s="35">
        <v>30</v>
      </c>
      <c r="X4" s="35">
        <v>90</v>
      </c>
      <c r="Y4" s="35">
        <v>30</v>
      </c>
      <c r="Z4" s="35"/>
      <c r="AA4" s="35"/>
      <c r="AB4" s="35">
        <v>12</v>
      </c>
      <c r="AC4" s="35">
        <v>60</v>
      </c>
      <c r="AD4" s="35">
        <v>12</v>
      </c>
      <c r="AE4" s="35">
        <v>30</v>
      </c>
      <c r="AF4" s="35">
        <v>12</v>
      </c>
      <c r="AG4" s="36"/>
      <c r="AH4" s="15">
        <f t="shared" ref="AH4:AH15" si="3">SUM(U4:AG4)</f>
        <v>396</v>
      </c>
      <c r="AI4" s="11">
        <f>AH4/6</f>
        <v>66</v>
      </c>
      <c r="AJ4" s="26">
        <v>179.208</v>
      </c>
      <c r="AK4" s="27">
        <f t="shared" ref="AK4:AK16" si="4">AJ4*1.08</f>
        <v>193.54464000000002</v>
      </c>
      <c r="AL4" s="12">
        <f t="shared" ref="AL4:AL15" si="5">AK4*AI4</f>
        <v>12773.946240000001</v>
      </c>
    </row>
    <row r="5" spans="1:38" x14ac:dyDescent="0.25">
      <c r="A5" s="17">
        <v>2</v>
      </c>
      <c r="B5" s="17">
        <v>19219</v>
      </c>
      <c r="C5" s="18" t="s">
        <v>240</v>
      </c>
      <c r="D5" s="19">
        <v>3373113</v>
      </c>
      <c r="E5" s="20" t="s">
        <v>243</v>
      </c>
      <c r="F5" s="35">
        <v>120</v>
      </c>
      <c r="G5" s="35">
        <v>660</v>
      </c>
      <c r="H5" s="35">
        <v>540</v>
      </c>
      <c r="I5" s="36"/>
      <c r="J5" s="36"/>
      <c r="K5" s="35">
        <v>360</v>
      </c>
      <c r="L5" s="35"/>
      <c r="M5" s="35">
        <v>240</v>
      </c>
      <c r="N5" s="35"/>
      <c r="O5" s="35">
        <v>180</v>
      </c>
      <c r="P5" s="40">
        <f t="shared" si="0"/>
        <v>2100</v>
      </c>
      <c r="Q5" s="7">
        <f>P5/60</f>
        <v>35</v>
      </c>
      <c r="R5" s="28">
        <v>270.11099999999999</v>
      </c>
      <c r="S5" s="12">
        <f t="shared" si="1"/>
        <v>291.71987999999999</v>
      </c>
      <c r="T5" s="27">
        <f t="shared" si="2"/>
        <v>10210.1958</v>
      </c>
      <c r="U5" s="35"/>
      <c r="V5" s="36"/>
      <c r="W5" s="35">
        <v>120</v>
      </c>
      <c r="X5" s="36"/>
      <c r="Y5" s="36"/>
      <c r="Z5" s="36"/>
      <c r="AA5" s="35"/>
      <c r="AB5" s="36"/>
      <c r="AC5" s="36"/>
      <c r="AD5" s="36"/>
      <c r="AE5" s="35">
        <v>300</v>
      </c>
      <c r="AF5" s="36"/>
      <c r="AG5" s="35"/>
      <c r="AH5" s="6">
        <f t="shared" si="3"/>
        <v>420</v>
      </c>
      <c r="AI5" s="13">
        <f>AH5/60</f>
        <v>7</v>
      </c>
      <c r="AJ5" s="28">
        <v>270.11099999999999</v>
      </c>
      <c r="AK5" s="27">
        <f t="shared" si="4"/>
        <v>291.71987999999999</v>
      </c>
      <c r="AL5" s="14">
        <f t="shared" si="5"/>
        <v>2042.0391599999998</v>
      </c>
    </row>
    <row r="6" spans="1:38" x14ac:dyDescent="0.25">
      <c r="A6" s="17">
        <v>2</v>
      </c>
      <c r="B6" s="17">
        <v>19219</v>
      </c>
      <c r="C6" s="18" t="s">
        <v>240</v>
      </c>
      <c r="D6" s="19">
        <v>3384346</v>
      </c>
      <c r="E6" s="20" t="s">
        <v>244</v>
      </c>
      <c r="F6" s="35">
        <v>48</v>
      </c>
      <c r="G6" s="35">
        <v>48</v>
      </c>
      <c r="H6" s="35">
        <v>48</v>
      </c>
      <c r="I6" s="35">
        <v>30</v>
      </c>
      <c r="J6" s="35">
        <v>30</v>
      </c>
      <c r="K6" s="36"/>
      <c r="L6" s="36"/>
      <c r="M6" s="35">
        <v>90</v>
      </c>
      <c r="N6" s="35"/>
      <c r="O6" s="36"/>
      <c r="P6" s="40">
        <f t="shared" si="0"/>
        <v>294</v>
      </c>
      <c r="Q6" s="13">
        <f>P6/6</f>
        <v>49</v>
      </c>
      <c r="R6" s="28">
        <v>179.208</v>
      </c>
      <c r="S6" s="12">
        <f t="shared" si="1"/>
        <v>193.54464000000002</v>
      </c>
      <c r="T6" s="27">
        <f t="shared" si="2"/>
        <v>9483.6873599999999</v>
      </c>
      <c r="U6" s="36"/>
      <c r="V6" s="35">
        <v>120</v>
      </c>
      <c r="W6" s="36"/>
      <c r="X6" s="35">
        <v>30</v>
      </c>
      <c r="Y6" s="35">
        <v>90</v>
      </c>
      <c r="Z6" s="35"/>
      <c r="AA6" s="36"/>
      <c r="AB6" s="35">
        <v>12</v>
      </c>
      <c r="AC6" s="35">
        <v>60</v>
      </c>
      <c r="AD6" s="36"/>
      <c r="AE6" s="35">
        <v>30</v>
      </c>
      <c r="AF6" s="35">
        <v>6</v>
      </c>
      <c r="AG6" s="36"/>
      <c r="AH6" s="6">
        <f t="shared" si="3"/>
        <v>348</v>
      </c>
      <c r="AI6" s="11">
        <f>AH6/6</f>
        <v>58</v>
      </c>
      <c r="AJ6" s="28">
        <v>179.208</v>
      </c>
      <c r="AK6" s="27">
        <f t="shared" si="4"/>
        <v>193.54464000000002</v>
      </c>
      <c r="AL6" s="14">
        <f t="shared" si="5"/>
        <v>11225.589120000001</v>
      </c>
    </row>
    <row r="7" spans="1:38" x14ac:dyDescent="0.25">
      <c r="A7" s="17">
        <v>2</v>
      </c>
      <c r="B7" s="17">
        <v>19219</v>
      </c>
      <c r="C7" s="18" t="s">
        <v>240</v>
      </c>
      <c r="D7" s="19">
        <v>3384347</v>
      </c>
      <c r="E7" s="20" t="s">
        <v>245</v>
      </c>
      <c r="F7" s="36"/>
      <c r="G7" s="35">
        <v>480</v>
      </c>
      <c r="H7" s="35">
        <v>180</v>
      </c>
      <c r="I7" s="36"/>
      <c r="J7" s="36"/>
      <c r="K7" s="35">
        <v>60</v>
      </c>
      <c r="L7" s="35"/>
      <c r="M7" s="35">
        <v>420</v>
      </c>
      <c r="N7" s="36"/>
      <c r="O7" s="36"/>
      <c r="P7" s="40">
        <f t="shared" si="0"/>
        <v>1140</v>
      </c>
      <c r="Q7" s="7">
        <f>P7/60</f>
        <v>19</v>
      </c>
      <c r="R7" s="28">
        <v>317.77800000000002</v>
      </c>
      <c r="S7" s="12">
        <f t="shared" si="1"/>
        <v>343.20024000000006</v>
      </c>
      <c r="T7" s="27">
        <f t="shared" si="2"/>
        <v>6520.8045600000014</v>
      </c>
      <c r="U7" s="36"/>
      <c r="V7" s="35">
        <v>300</v>
      </c>
      <c r="W7" s="35">
        <v>120</v>
      </c>
      <c r="X7" s="35">
        <v>120</v>
      </c>
      <c r="Y7" s="35">
        <v>120</v>
      </c>
      <c r="Z7" s="35"/>
      <c r="AA7" s="36"/>
      <c r="AB7" s="36"/>
      <c r="AC7" s="35">
        <v>120</v>
      </c>
      <c r="AD7" s="36"/>
      <c r="AE7" s="36"/>
      <c r="AF7" s="36"/>
      <c r="AG7" s="36"/>
      <c r="AH7" s="6">
        <f t="shared" si="3"/>
        <v>780</v>
      </c>
      <c r="AI7" s="7">
        <f>AH7/60</f>
        <v>13</v>
      </c>
      <c r="AJ7" s="28">
        <v>317.77800000000002</v>
      </c>
      <c r="AK7" s="27">
        <f t="shared" si="4"/>
        <v>343.20024000000006</v>
      </c>
      <c r="AL7" s="8">
        <f t="shared" si="5"/>
        <v>4461.6031200000007</v>
      </c>
    </row>
    <row r="8" spans="1:38" x14ac:dyDescent="0.25">
      <c r="A8" s="17">
        <v>2</v>
      </c>
      <c r="B8" s="17">
        <v>19219</v>
      </c>
      <c r="C8" s="18" t="s">
        <v>240</v>
      </c>
      <c r="D8" s="19">
        <v>3408152</v>
      </c>
      <c r="E8" s="20" t="s">
        <v>246</v>
      </c>
      <c r="F8" s="35">
        <v>100</v>
      </c>
      <c r="G8" s="35">
        <v>160</v>
      </c>
      <c r="H8" s="35">
        <v>100</v>
      </c>
      <c r="I8" s="36"/>
      <c r="J8" s="36"/>
      <c r="K8" s="35">
        <v>20</v>
      </c>
      <c r="L8" s="35"/>
      <c r="M8" s="35">
        <v>0</v>
      </c>
      <c r="N8" s="35"/>
      <c r="O8" s="36"/>
      <c r="P8" s="40">
        <f>SUM(F8:O8)</f>
        <v>380</v>
      </c>
      <c r="Q8" s="11">
        <f>P8/20</f>
        <v>19</v>
      </c>
      <c r="R8" s="28">
        <v>366.66699999999997</v>
      </c>
      <c r="S8" s="12">
        <f t="shared" si="1"/>
        <v>396.00036</v>
      </c>
      <c r="T8" s="27">
        <f t="shared" si="2"/>
        <v>7524.00684</v>
      </c>
      <c r="U8" s="36"/>
      <c r="V8" s="35">
        <v>60</v>
      </c>
      <c r="W8" s="36"/>
      <c r="X8" s="35">
        <v>40</v>
      </c>
      <c r="Y8" s="35">
        <v>20</v>
      </c>
      <c r="Z8" s="36"/>
      <c r="AA8" s="36"/>
      <c r="AB8" s="35">
        <v>20</v>
      </c>
      <c r="AC8" s="35"/>
      <c r="AD8" s="36"/>
      <c r="AE8" s="36"/>
      <c r="AF8" s="35">
        <v>20</v>
      </c>
      <c r="AG8" s="36"/>
      <c r="AH8" s="15">
        <f t="shared" si="3"/>
        <v>160</v>
      </c>
      <c r="AI8" s="21">
        <f>AH8/20</f>
        <v>8</v>
      </c>
      <c r="AJ8" s="28">
        <v>366.66699999999997</v>
      </c>
      <c r="AK8" s="27">
        <f t="shared" si="4"/>
        <v>396.00036</v>
      </c>
      <c r="AL8" s="12">
        <f t="shared" si="5"/>
        <v>3168.00288</v>
      </c>
    </row>
    <row r="9" spans="1:38" x14ac:dyDescent="0.25">
      <c r="A9" s="17">
        <v>2</v>
      </c>
      <c r="B9" s="17">
        <v>19219</v>
      </c>
      <c r="C9" s="18" t="s">
        <v>240</v>
      </c>
      <c r="D9" s="19">
        <v>3529243</v>
      </c>
      <c r="E9" s="20" t="s">
        <v>254</v>
      </c>
      <c r="F9" s="36"/>
      <c r="G9" s="36"/>
      <c r="H9" s="35">
        <v>72</v>
      </c>
      <c r="I9" s="36"/>
      <c r="J9" s="36"/>
      <c r="K9" s="36"/>
      <c r="L9" s="36"/>
      <c r="M9" s="36"/>
      <c r="N9" s="36"/>
      <c r="O9" s="36"/>
      <c r="P9" s="40">
        <f t="shared" si="0"/>
        <v>72</v>
      </c>
      <c r="Q9" s="7">
        <f>P9/36</f>
        <v>2</v>
      </c>
      <c r="R9" s="25">
        <v>155.833</v>
      </c>
      <c r="S9" s="12">
        <f t="shared" si="1"/>
        <v>168.29964000000001</v>
      </c>
      <c r="T9" s="27">
        <f t="shared" si="2"/>
        <v>336.59928000000002</v>
      </c>
      <c r="U9" s="36"/>
      <c r="V9" s="36"/>
      <c r="W9" s="36"/>
      <c r="X9" s="36"/>
      <c r="Y9" s="36"/>
      <c r="Z9" s="36"/>
      <c r="AA9" s="36"/>
      <c r="AB9" s="36"/>
      <c r="AC9" s="35">
        <v>36</v>
      </c>
      <c r="AD9" s="36"/>
      <c r="AE9" s="36"/>
      <c r="AF9" s="35">
        <v>36</v>
      </c>
      <c r="AG9" s="36"/>
      <c r="AH9" s="6">
        <f t="shared" si="3"/>
        <v>72</v>
      </c>
      <c r="AI9" s="7">
        <f>AH9/36</f>
        <v>2</v>
      </c>
      <c r="AJ9" s="25">
        <v>155.833</v>
      </c>
      <c r="AK9" s="27">
        <f t="shared" si="4"/>
        <v>168.29964000000001</v>
      </c>
      <c r="AL9" s="8">
        <f t="shared" si="5"/>
        <v>336.59928000000002</v>
      </c>
    </row>
    <row r="10" spans="1:38" x14ac:dyDescent="0.25">
      <c r="A10" s="17">
        <v>2</v>
      </c>
      <c r="B10" s="17">
        <v>19219</v>
      </c>
      <c r="C10" s="18" t="s">
        <v>240</v>
      </c>
      <c r="D10" s="19">
        <v>3529244</v>
      </c>
      <c r="E10" s="20" t="s">
        <v>255</v>
      </c>
      <c r="F10" s="36"/>
      <c r="G10" s="36"/>
      <c r="H10" s="36"/>
      <c r="I10" s="36"/>
      <c r="J10" s="36"/>
      <c r="K10" s="36"/>
      <c r="L10" s="36"/>
      <c r="M10" s="36"/>
      <c r="N10" s="35"/>
      <c r="O10" s="36"/>
      <c r="P10" s="40">
        <f t="shared" si="0"/>
        <v>0</v>
      </c>
      <c r="Q10" s="7">
        <f>P10/36</f>
        <v>0</v>
      </c>
      <c r="R10" s="25">
        <v>155.833</v>
      </c>
      <c r="S10" s="12">
        <f t="shared" si="1"/>
        <v>168.29964000000001</v>
      </c>
      <c r="T10" s="27">
        <f t="shared" si="2"/>
        <v>0</v>
      </c>
      <c r="U10" s="36"/>
      <c r="V10" s="36"/>
      <c r="W10" s="36"/>
      <c r="X10" s="35">
        <v>72</v>
      </c>
      <c r="Y10" s="36"/>
      <c r="Z10" s="36"/>
      <c r="AA10" s="36"/>
      <c r="AB10" s="36"/>
      <c r="AC10" s="35">
        <v>36</v>
      </c>
      <c r="AD10" s="36"/>
      <c r="AE10" s="36"/>
      <c r="AF10" s="36"/>
      <c r="AG10" s="36"/>
      <c r="AH10" s="6">
        <f t="shared" si="3"/>
        <v>108</v>
      </c>
      <c r="AI10" s="7">
        <f>AH10/36</f>
        <v>3</v>
      </c>
      <c r="AJ10" s="25">
        <v>155.833</v>
      </c>
      <c r="AK10" s="27">
        <f t="shared" si="4"/>
        <v>168.29964000000001</v>
      </c>
      <c r="AL10" s="8">
        <f t="shared" si="5"/>
        <v>504.89892000000003</v>
      </c>
    </row>
    <row r="11" spans="1:38" x14ac:dyDescent="0.25">
      <c r="A11" s="17">
        <v>2</v>
      </c>
      <c r="B11" s="17">
        <v>19219</v>
      </c>
      <c r="C11" s="18" t="s">
        <v>240</v>
      </c>
      <c r="D11" s="19">
        <v>3529245</v>
      </c>
      <c r="E11" s="20" t="s">
        <v>256</v>
      </c>
      <c r="F11" s="36"/>
      <c r="G11" s="36"/>
      <c r="H11" s="35">
        <v>72</v>
      </c>
      <c r="I11" s="36"/>
      <c r="J11" s="36"/>
      <c r="K11" s="36"/>
      <c r="L11" s="36"/>
      <c r="M11" s="35">
        <v>144</v>
      </c>
      <c r="N11" s="35"/>
      <c r="O11" s="36"/>
      <c r="P11" s="40">
        <f t="shared" si="0"/>
        <v>216</v>
      </c>
      <c r="Q11" s="7">
        <f>P11/36</f>
        <v>6</v>
      </c>
      <c r="R11" s="25">
        <v>155.833</v>
      </c>
      <c r="S11" s="12">
        <f t="shared" si="1"/>
        <v>168.29964000000001</v>
      </c>
      <c r="T11" s="27">
        <f t="shared" si="2"/>
        <v>1009.7978400000001</v>
      </c>
      <c r="U11" s="36"/>
      <c r="V11" s="36"/>
      <c r="W11" s="36"/>
      <c r="X11" s="36"/>
      <c r="Y11" s="36"/>
      <c r="Z11" s="35">
        <v>36</v>
      </c>
      <c r="AA11" s="36"/>
      <c r="AB11" s="36"/>
      <c r="AC11" s="36"/>
      <c r="AD11" s="36"/>
      <c r="AE11" s="36"/>
      <c r="AF11" s="36"/>
      <c r="AG11" s="36"/>
      <c r="AH11" s="6">
        <f t="shared" si="3"/>
        <v>36</v>
      </c>
      <c r="AI11" s="7">
        <f>AH11/36</f>
        <v>1</v>
      </c>
      <c r="AJ11" s="25">
        <v>155.833</v>
      </c>
      <c r="AK11" s="27">
        <f t="shared" si="4"/>
        <v>168.29964000000001</v>
      </c>
      <c r="AL11" s="8">
        <f t="shared" si="5"/>
        <v>168.29964000000001</v>
      </c>
    </row>
    <row r="12" spans="1:38" x14ac:dyDescent="0.25">
      <c r="A12" s="17">
        <v>2</v>
      </c>
      <c r="B12" s="17">
        <v>19219</v>
      </c>
      <c r="C12" s="18" t="s">
        <v>240</v>
      </c>
      <c r="D12" s="19">
        <v>3529246</v>
      </c>
      <c r="E12" s="20" t="s">
        <v>257</v>
      </c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40">
        <f t="shared" si="0"/>
        <v>0</v>
      </c>
      <c r="Q12" s="7">
        <f>P12/10</f>
        <v>0</v>
      </c>
      <c r="R12" s="25"/>
      <c r="S12" s="12">
        <f t="shared" si="1"/>
        <v>0</v>
      </c>
      <c r="T12" s="27">
        <f t="shared" si="2"/>
        <v>0</v>
      </c>
      <c r="U12" s="36"/>
      <c r="V12" s="36"/>
      <c r="W12" s="36"/>
      <c r="X12" s="35">
        <v>20</v>
      </c>
      <c r="Y12" s="36"/>
      <c r="Z12" s="36"/>
      <c r="AA12" s="36"/>
      <c r="AB12" s="36"/>
      <c r="AC12" s="36"/>
      <c r="AD12" s="36"/>
      <c r="AE12" s="36"/>
      <c r="AF12" s="36"/>
      <c r="AG12" s="36"/>
      <c r="AH12" s="6">
        <f t="shared" si="3"/>
        <v>20</v>
      </c>
      <c r="AI12" s="7">
        <f>AH12/10</f>
        <v>2</v>
      </c>
      <c r="AJ12" s="25"/>
      <c r="AK12" s="27">
        <f t="shared" si="4"/>
        <v>0</v>
      </c>
      <c r="AL12" s="8">
        <f t="shared" si="5"/>
        <v>0</v>
      </c>
    </row>
    <row r="13" spans="1:38" x14ac:dyDescent="0.25">
      <c r="A13" s="17">
        <v>2</v>
      </c>
      <c r="B13" s="17">
        <v>19219</v>
      </c>
      <c r="C13" s="18" t="s">
        <v>240</v>
      </c>
      <c r="D13" s="19">
        <v>3529247</v>
      </c>
      <c r="E13" s="20" t="s">
        <v>258</v>
      </c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40">
        <f t="shared" si="0"/>
        <v>0</v>
      </c>
      <c r="Q13" s="7">
        <f>P13/10</f>
        <v>0</v>
      </c>
      <c r="R13" s="25"/>
      <c r="S13" s="12">
        <f t="shared" si="1"/>
        <v>0</v>
      </c>
      <c r="T13" s="27">
        <f t="shared" si="2"/>
        <v>0</v>
      </c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6">
        <f t="shared" si="3"/>
        <v>0</v>
      </c>
      <c r="AI13" s="7">
        <f>AH13/10</f>
        <v>0</v>
      </c>
      <c r="AJ13" s="25"/>
      <c r="AK13" s="27">
        <f t="shared" si="4"/>
        <v>0</v>
      </c>
      <c r="AL13" s="8">
        <f t="shared" si="5"/>
        <v>0</v>
      </c>
    </row>
    <row r="14" spans="1:38" x14ac:dyDescent="0.25">
      <c r="A14" s="17">
        <v>2</v>
      </c>
      <c r="B14" s="17">
        <v>19219</v>
      </c>
      <c r="C14" s="18" t="s">
        <v>240</v>
      </c>
      <c r="D14" s="19">
        <v>3529248</v>
      </c>
      <c r="E14" s="20" t="s">
        <v>259</v>
      </c>
      <c r="F14" s="36"/>
      <c r="G14" s="35">
        <v>120</v>
      </c>
      <c r="H14" s="35">
        <v>300</v>
      </c>
      <c r="I14" s="36"/>
      <c r="J14" s="35">
        <v>120</v>
      </c>
      <c r="K14" s="35">
        <v>60</v>
      </c>
      <c r="L14" s="35"/>
      <c r="M14" s="36"/>
      <c r="N14" s="36"/>
      <c r="O14" s="36"/>
      <c r="P14" s="40">
        <f t="shared" si="0"/>
        <v>600</v>
      </c>
      <c r="Q14" s="7">
        <f t="shared" ref="Q14:Q15" si="6">P14/60</f>
        <v>10</v>
      </c>
      <c r="R14" s="25">
        <v>270.11099999999999</v>
      </c>
      <c r="S14" s="12">
        <f t="shared" si="1"/>
        <v>291.71987999999999</v>
      </c>
      <c r="T14" s="27">
        <f>S14*Q14</f>
        <v>2917.1988000000001</v>
      </c>
      <c r="U14" s="36"/>
      <c r="V14" s="35">
        <v>0</v>
      </c>
      <c r="W14" s="35">
        <v>60</v>
      </c>
      <c r="X14" s="35">
        <v>120</v>
      </c>
      <c r="Y14" s="36"/>
      <c r="Z14" s="35"/>
      <c r="AA14" s="36"/>
      <c r="AB14" s="36"/>
      <c r="AC14" s="36"/>
      <c r="AD14" s="36"/>
      <c r="AE14" s="36"/>
      <c r="AF14" s="36"/>
      <c r="AG14" s="36"/>
      <c r="AH14" s="6">
        <f t="shared" si="3"/>
        <v>180</v>
      </c>
      <c r="AI14" s="7">
        <f>AH14/60</f>
        <v>3</v>
      </c>
      <c r="AJ14" s="25">
        <v>270.11099999999999</v>
      </c>
      <c r="AK14" s="27">
        <f t="shared" si="4"/>
        <v>291.71987999999999</v>
      </c>
      <c r="AL14" s="8">
        <f t="shared" si="5"/>
        <v>875.15963999999997</v>
      </c>
    </row>
    <row r="15" spans="1:38" x14ac:dyDescent="0.25">
      <c r="A15" s="17">
        <v>2</v>
      </c>
      <c r="B15" s="17">
        <v>19219</v>
      </c>
      <c r="C15" s="18" t="s">
        <v>240</v>
      </c>
      <c r="D15" s="19">
        <v>3530491</v>
      </c>
      <c r="E15" s="20" t="s">
        <v>260</v>
      </c>
      <c r="F15" s="36"/>
      <c r="G15" s="36"/>
      <c r="H15" s="35">
        <v>120</v>
      </c>
      <c r="I15" s="36"/>
      <c r="J15" s="35">
        <v>120</v>
      </c>
      <c r="K15" s="36"/>
      <c r="L15" s="36"/>
      <c r="M15" s="35">
        <v>240</v>
      </c>
      <c r="N15" s="36"/>
      <c r="O15" s="36"/>
      <c r="P15" s="40">
        <f t="shared" si="0"/>
        <v>480</v>
      </c>
      <c r="Q15" s="7">
        <f t="shared" si="6"/>
        <v>8</v>
      </c>
      <c r="R15" s="25">
        <v>270.11099999999999</v>
      </c>
      <c r="S15" s="12">
        <f t="shared" si="1"/>
        <v>291.71987999999999</v>
      </c>
      <c r="T15" s="27">
        <f t="shared" si="2"/>
        <v>2333.7590399999999</v>
      </c>
      <c r="U15" s="36"/>
      <c r="V15" s="36"/>
      <c r="W15" s="35">
        <v>60</v>
      </c>
      <c r="X15" s="35">
        <v>60</v>
      </c>
      <c r="Y15" s="35">
        <v>60</v>
      </c>
      <c r="Z15" s="36"/>
      <c r="AA15" s="36"/>
      <c r="AB15" s="36"/>
      <c r="AC15" s="36"/>
      <c r="AD15" s="36"/>
      <c r="AE15" s="36"/>
      <c r="AF15" s="36"/>
      <c r="AG15" s="36"/>
      <c r="AH15" s="6">
        <f t="shared" si="3"/>
        <v>180</v>
      </c>
      <c r="AI15" s="7">
        <f>AH15/60</f>
        <v>3</v>
      </c>
      <c r="AJ15" s="25">
        <v>270.11099999999999</v>
      </c>
      <c r="AK15" s="27">
        <f t="shared" si="4"/>
        <v>291.71987999999999</v>
      </c>
      <c r="AL15" s="8">
        <f t="shared" si="5"/>
        <v>875.15963999999997</v>
      </c>
    </row>
    <row r="16" spans="1:38" x14ac:dyDescent="0.25">
      <c r="A16" s="17">
        <v>2</v>
      </c>
      <c r="B16" s="17">
        <v>19219</v>
      </c>
      <c r="C16" s="18" t="s">
        <v>240</v>
      </c>
      <c r="D16" s="19">
        <v>3538108</v>
      </c>
      <c r="E16" s="18" t="s">
        <v>261</v>
      </c>
      <c r="F16" s="35">
        <v>30</v>
      </c>
      <c r="G16" s="36"/>
      <c r="H16" s="35">
        <v>42</v>
      </c>
      <c r="I16" s="36"/>
      <c r="J16" s="36"/>
      <c r="K16" s="35">
        <v>6</v>
      </c>
      <c r="L16" s="36"/>
      <c r="M16" s="35">
        <v>24</v>
      </c>
      <c r="N16" s="36"/>
      <c r="O16" s="36"/>
      <c r="P16" s="40">
        <f t="shared" ref="P16" si="7">SUM(F16:O16)</f>
        <v>102</v>
      </c>
      <c r="Q16" s="7">
        <f>P16/6</f>
        <v>17</v>
      </c>
      <c r="R16" s="25">
        <v>179.208</v>
      </c>
      <c r="S16" s="12">
        <f t="shared" si="1"/>
        <v>193.54464000000002</v>
      </c>
      <c r="T16" s="27">
        <f t="shared" si="2"/>
        <v>3290.2588800000003</v>
      </c>
      <c r="U16" s="36"/>
      <c r="V16" s="36"/>
      <c r="W16" s="36"/>
      <c r="X16" s="35">
        <v>6</v>
      </c>
      <c r="Y16" s="36"/>
      <c r="Z16" s="35">
        <v>30</v>
      </c>
      <c r="AA16" s="36"/>
      <c r="AB16" s="36"/>
      <c r="AC16" s="35">
        <v>60</v>
      </c>
      <c r="AD16" s="35">
        <v>12</v>
      </c>
      <c r="AE16" s="36"/>
      <c r="AF16" s="36"/>
      <c r="AG16" s="36"/>
      <c r="AH16" s="6">
        <f t="shared" ref="AH16" si="8">SUM(U16:AG16)</f>
        <v>108</v>
      </c>
      <c r="AI16" s="7">
        <f>AH16/6</f>
        <v>18</v>
      </c>
      <c r="AJ16" s="25">
        <v>179.208</v>
      </c>
      <c r="AK16" s="27">
        <f t="shared" si="4"/>
        <v>193.54464000000002</v>
      </c>
      <c r="AL16" s="8">
        <f t="shared" ref="AL16" si="9">AK16*AI16</f>
        <v>3483.8035200000004</v>
      </c>
    </row>
    <row r="17" spans="6:38" x14ac:dyDescent="0.25">
      <c r="F17" s="23"/>
      <c r="G17" s="23"/>
      <c r="H17" s="23"/>
      <c r="I17" s="23"/>
      <c r="J17" s="23"/>
      <c r="K17" s="23"/>
      <c r="L17" s="23"/>
      <c r="M17" s="23"/>
      <c r="N17" s="23"/>
      <c r="O17" s="23"/>
      <c r="T17" s="16">
        <f>SUM(T3:T16)</f>
        <v>92549.945520000008</v>
      </c>
      <c r="AL17" s="16">
        <f>SUM(AL3:AL16)</f>
        <v>47364.87096</v>
      </c>
    </row>
    <row r="18" spans="6:38" x14ac:dyDescent="0.25">
      <c r="F18" s="24"/>
      <c r="G18" s="24"/>
      <c r="H18" s="24"/>
      <c r="I18" s="24"/>
      <c r="J18" s="24"/>
      <c r="K18" s="24"/>
      <c r="L18" s="24"/>
      <c r="M18" s="24"/>
      <c r="N18" s="24"/>
      <c r="O18" s="24"/>
    </row>
    <row r="19" spans="6:38" x14ac:dyDescent="0.25">
      <c r="T19" s="22"/>
      <c r="AJ19" s="41" t="s">
        <v>266</v>
      </c>
      <c r="AK19" s="41"/>
      <c r="AL19" s="42">
        <f>+T17</f>
        <v>92549.945520000008</v>
      </c>
    </row>
    <row r="20" spans="6:38" x14ac:dyDescent="0.25">
      <c r="AJ20" s="41"/>
      <c r="AK20" s="41"/>
      <c r="AL20" s="41"/>
    </row>
    <row r="21" spans="6:38" x14ac:dyDescent="0.25">
      <c r="AJ21" s="41" t="s">
        <v>267</v>
      </c>
      <c r="AK21" s="41"/>
      <c r="AL21" s="43">
        <f>+AL17</f>
        <v>47364.87096</v>
      </c>
    </row>
    <row r="22" spans="6:38" x14ac:dyDescent="0.25">
      <c r="AJ22" s="41"/>
      <c r="AK22" s="41"/>
      <c r="AL22" s="41"/>
    </row>
    <row r="23" spans="6:38" x14ac:dyDescent="0.25">
      <c r="AJ23" s="41" t="s">
        <v>269</v>
      </c>
      <c r="AK23" s="41"/>
      <c r="AL23" s="43">
        <f>+AL24-AL21-AL19</f>
        <v>2811673.2565200003</v>
      </c>
    </row>
    <row r="24" spans="6:38" ht="21.75" customHeight="1" x14ac:dyDescent="0.25">
      <c r="AJ24" s="41" t="s">
        <v>268</v>
      </c>
      <c r="AK24" s="41"/>
      <c r="AL24" s="42">
        <v>2951588.0730000003</v>
      </c>
    </row>
  </sheetData>
  <mergeCells count="3">
    <mergeCell ref="A1:E1"/>
    <mergeCell ref="P1:T1"/>
    <mergeCell ref="AH1:A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SODA</vt:lpstr>
      <vt:lpstr>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Thi Ngoc Anh</dc:creator>
  <cp:lastModifiedBy>AutoBVT</cp:lastModifiedBy>
  <cp:lastPrinted>2021-06-15T07:27:53Z</cp:lastPrinted>
  <dcterms:created xsi:type="dcterms:W3CDTF">2021-06-15T01:23:09Z</dcterms:created>
  <dcterms:modified xsi:type="dcterms:W3CDTF">2022-11-09T12:11:57Z</dcterms:modified>
</cp:coreProperties>
</file>